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40" windowWidth="27795" windowHeight="11955"/>
  </bookViews>
  <sheets>
    <sheet name="cover" sheetId="54" r:id="rId1"/>
    <sheet name="index" sheetId="4" r:id="rId2"/>
    <sheet name="Ind_Summary" sheetId="6" r:id="rId3"/>
    <sheet name="Ind_Summary_fec" sheetId="7" r:id="rId4"/>
    <sheet name="Ind_Summary_ued" sheetId="8" r:id="rId5"/>
    <sheet name="Ind_Summary_emi" sheetId="9" r:id="rId6"/>
    <sheet name="ISI" sheetId="10" r:id="rId7"/>
    <sheet name="ISI_fec" sheetId="11" r:id="rId8"/>
    <sheet name="ISI_ued" sheetId="12" r:id="rId9"/>
    <sheet name="ISI_emi" sheetId="13" r:id="rId10"/>
    <sheet name="NFM" sheetId="14" r:id="rId11"/>
    <sheet name="NFM_fec" sheetId="15" r:id="rId12"/>
    <sheet name="NFM_ued" sheetId="16" r:id="rId13"/>
    <sheet name="NFM_emi" sheetId="17" r:id="rId14"/>
    <sheet name="CHI" sheetId="18" r:id="rId15"/>
    <sheet name="CHI_fec" sheetId="19" r:id="rId16"/>
    <sheet name="CHI_ued" sheetId="20" r:id="rId17"/>
    <sheet name="CHI_emi" sheetId="21" r:id="rId18"/>
    <sheet name="NMM" sheetId="22" r:id="rId19"/>
    <sheet name="NMM_fec" sheetId="23" r:id="rId20"/>
    <sheet name="NMM_ued" sheetId="24" r:id="rId21"/>
    <sheet name="NMM_emi" sheetId="25" r:id="rId22"/>
    <sheet name="PPA" sheetId="26" r:id="rId23"/>
    <sheet name="PPA_fec" sheetId="27" r:id="rId24"/>
    <sheet name="PPA_ued" sheetId="28" r:id="rId25"/>
    <sheet name="PPA_emi" sheetId="29" r:id="rId26"/>
    <sheet name="FBT" sheetId="30" r:id="rId27"/>
    <sheet name="FBT_fec" sheetId="31" r:id="rId28"/>
    <sheet name="FBT_ued" sheetId="32" r:id="rId29"/>
    <sheet name="FBT_emi" sheetId="33" r:id="rId30"/>
    <sheet name="TRE" sheetId="34" r:id="rId31"/>
    <sheet name="TRE_fec" sheetId="35" r:id="rId32"/>
    <sheet name="TRE_ued" sheetId="36" r:id="rId33"/>
    <sheet name="TRE_emi" sheetId="37" r:id="rId34"/>
    <sheet name="MAE" sheetId="38" r:id="rId35"/>
    <sheet name="MAE_fec" sheetId="39" r:id="rId36"/>
    <sheet name="MAE_ued" sheetId="40" r:id="rId37"/>
    <sheet name="MAE_emi" sheetId="41" r:id="rId38"/>
    <sheet name="TEL" sheetId="42" r:id="rId39"/>
    <sheet name="TEL_fec" sheetId="43" r:id="rId40"/>
    <sheet name="TEL_ued" sheetId="44" r:id="rId41"/>
    <sheet name="TEL_emi" sheetId="45" r:id="rId42"/>
    <sheet name="WWP" sheetId="46" r:id="rId43"/>
    <sheet name="WWP_fec" sheetId="47" r:id="rId44"/>
    <sheet name="WWP_ued" sheetId="48" r:id="rId45"/>
    <sheet name="WWP_emi" sheetId="49" r:id="rId46"/>
    <sheet name="OIS" sheetId="50" r:id="rId47"/>
    <sheet name="OIS_fec" sheetId="51" r:id="rId48"/>
    <sheet name="OIS_ued" sheetId="52" r:id="rId49"/>
    <sheet name="OIS_emi" sheetId="53" r:id="rId50"/>
  </sheets>
  <definedNames>
    <definedName name="_xlnm.Print_Area" localSheetId="2">Ind_Summary!$A$1:$L$127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45621"/>
</workbook>
</file>

<file path=xl/calcChain.xml><?xml version="1.0" encoding="utf-8"?>
<calcChain xmlns="http://schemas.openxmlformats.org/spreadsheetml/2006/main">
  <c r="Q5" i="14" l="1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P9" i="42" l="1"/>
  <c r="H8" i="42"/>
  <c r="P9" i="30"/>
  <c r="O8" i="30"/>
  <c r="B9" i="50"/>
  <c r="B9" i="46"/>
  <c r="B9" i="42"/>
  <c r="B9" i="38"/>
  <c r="E9" i="34"/>
  <c r="D9" i="34"/>
  <c r="B9" i="34"/>
  <c r="C9" i="50" l="1"/>
  <c r="C8" i="50"/>
  <c r="Q9" i="46"/>
  <c r="Q8" i="46"/>
  <c r="P8" i="46"/>
  <c r="E9" i="46"/>
  <c r="E8" i="46"/>
  <c r="I9" i="50"/>
  <c r="C8" i="46"/>
  <c r="C9" i="46"/>
  <c r="M9" i="50"/>
  <c r="G9" i="46"/>
  <c r="G8" i="46"/>
  <c r="J8" i="46"/>
  <c r="J9" i="46"/>
  <c r="J8" i="38"/>
  <c r="J9" i="38"/>
  <c r="L9" i="38"/>
  <c r="L8" i="38"/>
  <c r="F9" i="34"/>
  <c r="F8" i="34"/>
  <c r="O9" i="38"/>
  <c r="O8" i="38"/>
  <c r="Q9" i="38"/>
  <c r="Q8" i="38"/>
  <c r="Q9" i="42"/>
  <c r="Q8" i="42"/>
  <c r="K9" i="38"/>
  <c r="K8" i="38"/>
  <c r="M9" i="38"/>
  <c r="M8" i="38"/>
  <c r="N9" i="50"/>
  <c r="N8" i="50"/>
  <c r="P9" i="38"/>
  <c r="P8" i="38"/>
  <c r="I9" i="34"/>
  <c r="I8" i="34"/>
  <c r="Q9" i="50"/>
  <c r="J8" i="34"/>
  <c r="J9" i="34"/>
  <c r="C9" i="30"/>
  <c r="K9" i="46"/>
  <c r="K8" i="46"/>
  <c r="D8" i="42"/>
  <c r="D9" i="42"/>
  <c r="E8" i="30"/>
  <c r="E9" i="30"/>
  <c r="M9" i="46"/>
  <c r="M8" i="46"/>
  <c r="N8" i="34"/>
  <c r="N9" i="34"/>
  <c r="G9" i="30"/>
  <c r="G8" i="30"/>
  <c r="I8" i="42"/>
  <c r="I9" i="42"/>
  <c r="J9" i="30"/>
  <c r="J8" i="30"/>
  <c r="L8" i="42"/>
  <c r="L9" i="42"/>
  <c r="I8" i="38"/>
  <c r="I9" i="38"/>
  <c r="K8" i="50"/>
  <c r="J8" i="50"/>
  <c r="J9" i="50"/>
  <c r="L8" i="50"/>
  <c r="M8" i="50"/>
  <c r="L9" i="50"/>
  <c r="F9" i="46"/>
  <c r="F8" i="46"/>
  <c r="O9" i="50"/>
  <c r="O8" i="50"/>
  <c r="H9" i="46"/>
  <c r="H8" i="46"/>
  <c r="I9" i="46"/>
  <c r="I8" i="46"/>
  <c r="K9" i="34"/>
  <c r="K8" i="34"/>
  <c r="L8" i="34"/>
  <c r="L9" i="34"/>
  <c r="E8" i="42"/>
  <c r="E9" i="42"/>
  <c r="F8" i="42"/>
  <c r="F9" i="42"/>
  <c r="O8" i="34"/>
  <c r="O9" i="34"/>
  <c r="P8" i="34"/>
  <c r="P9" i="34"/>
  <c r="Q8" i="34"/>
  <c r="Q9" i="34"/>
  <c r="C9" i="38"/>
  <c r="C8" i="38"/>
  <c r="D8" i="38"/>
  <c r="D9" i="38"/>
  <c r="D8" i="50"/>
  <c r="D9" i="50"/>
  <c r="E9" i="38"/>
  <c r="E8" i="38"/>
  <c r="P8" i="42"/>
  <c r="O8" i="42"/>
  <c r="O9" i="42"/>
  <c r="Q8" i="30"/>
  <c r="Q9" i="30"/>
  <c r="C8" i="34"/>
  <c r="C9" i="34"/>
  <c r="D8" i="46"/>
  <c r="D9" i="46"/>
  <c r="N9" i="38"/>
  <c r="N8" i="38"/>
  <c r="G9" i="34"/>
  <c r="G8" i="34"/>
  <c r="H9" i="34"/>
  <c r="H8" i="34"/>
  <c r="Q8" i="50"/>
  <c r="P9" i="50"/>
  <c r="P8" i="50"/>
  <c r="C8" i="42"/>
  <c r="C9" i="42"/>
  <c r="D8" i="30"/>
  <c r="D9" i="30"/>
  <c r="L9" i="46"/>
  <c r="L8" i="46"/>
  <c r="M8" i="34"/>
  <c r="M9" i="34"/>
  <c r="F8" i="30"/>
  <c r="F9" i="30"/>
  <c r="N8" i="46"/>
  <c r="N9" i="46"/>
  <c r="G8" i="42"/>
  <c r="G9" i="42"/>
  <c r="H9" i="30"/>
  <c r="H8" i="30"/>
  <c r="I9" i="30"/>
  <c r="I8" i="30"/>
  <c r="O8" i="46"/>
  <c r="J9" i="42"/>
  <c r="J8" i="42"/>
  <c r="K8" i="30"/>
  <c r="K9" i="30"/>
  <c r="K9" i="42"/>
  <c r="K8" i="42"/>
  <c r="L8" i="30"/>
  <c r="L9" i="30"/>
  <c r="M8" i="30"/>
  <c r="M9" i="30"/>
  <c r="M9" i="42"/>
  <c r="M8" i="42"/>
  <c r="E8" i="50"/>
  <c r="E9" i="50"/>
  <c r="N9" i="30"/>
  <c r="N8" i="30"/>
  <c r="F9" i="38"/>
  <c r="F8" i="38"/>
  <c r="N8" i="42"/>
  <c r="N9" i="42"/>
  <c r="F8" i="50"/>
  <c r="F9" i="50"/>
  <c r="G9" i="38"/>
  <c r="G8" i="38"/>
  <c r="G8" i="50"/>
  <c r="G9" i="50"/>
  <c r="H8" i="38"/>
  <c r="H9" i="38"/>
  <c r="I8" i="50"/>
  <c r="H8" i="50"/>
  <c r="H9" i="50"/>
  <c r="O9" i="46"/>
  <c r="D8" i="34"/>
  <c r="O9" i="30"/>
  <c r="P8" i="30"/>
  <c r="E8" i="34"/>
  <c r="K9" i="50"/>
  <c r="H9" i="42"/>
  <c r="P9" i="46"/>
  <c r="G4" i="18"/>
  <c r="E4" i="18"/>
  <c r="E3" i="18" s="1"/>
  <c r="E12" i="14"/>
  <c r="K4" i="18" l="1"/>
  <c r="K3" i="18" s="1"/>
  <c r="I4" i="18"/>
  <c r="I3" i="18" s="1"/>
  <c r="L4" i="18"/>
  <c r="L3" i="18" s="1"/>
  <c r="M4" i="18"/>
  <c r="M3" i="18" s="1"/>
  <c r="O4" i="18"/>
  <c r="O3" i="18" s="1"/>
  <c r="N4" i="18"/>
  <c r="N3" i="18" s="1"/>
  <c r="P4" i="18"/>
  <c r="P3" i="18" s="1"/>
  <c r="Q4" i="18"/>
  <c r="Q3" i="18" s="1"/>
  <c r="J4" i="18"/>
  <c r="J3" i="18" s="1"/>
  <c r="I33" i="14"/>
  <c r="C4" i="18"/>
  <c r="C3" i="18" s="1"/>
  <c r="G12" i="14"/>
  <c r="F12" i="14"/>
  <c r="H12" i="14"/>
  <c r="J12" i="14"/>
  <c r="B19" i="14"/>
  <c r="L12" i="14"/>
  <c r="I12" i="14"/>
  <c r="Q12" i="14"/>
  <c r="Q30" i="14"/>
  <c r="C12" i="14"/>
  <c r="P19" i="14"/>
  <c r="Q33" i="14"/>
  <c r="O19" i="14"/>
  <c r="I19" i="14"/>
  <c r="M33" i="14"/>
  <c r="E30" i="14"/>
  <c r="E33" i="14"/>
  <c r="K19" i="14"/>
  <c r="K25" i="14"/>
  <c r="M19" i="14"/>
  <c r="I30" i="14"/>
  <c r="M30" i="14"/>
  <c r="G33" i="14"/>
  <c r="J19" i="14"/>
  <c r="D19" i="14"/>
  <c r="N12" i="14"/>
  <c r="G3" i="18"/>
  <c r="K12" i="14"/>
  <c r="M12" i="14"/>
  <c r="D4" i="18"/>
  <c r="D3" i="18" s="1"/>
  <c r="O12" i="14"/>
  <c r="F4" i="18"/>
  <c r="F3" i="18" s="1"/>
  <c r="P12" i="14"/>
  <c r="D12" i="14"/>
  <c r="H4" i="18"/>
  <c r="H3" i="18" s="1"/>
  <c r="Q29" i="26"/>
  <c r="P29" i="26"/>
  <c r="O29" i="26"/>
  <c r="N29" i="26"/>
  <c r="M29" i="26"/>
  <c r="L29" i="26"/>
  <c r="K29" i="26"/>
  <c r="J29" i="26"/>
  <c r="I29" i="26"/>
  <c r="H29" i="26"/>
  <c r="G29" i="26"/>
  <c r="L28" i="26"/>
  <c r="K28" i="26"/>
  <c r="J28" i="26"/>
  <c r="I28" i="26"/>
  <c r="H28" i="26"/>
  <c r="G28" i="26"/>
  <c r="F28" i="26"/>
  <c r="E28" i="26"/>
  <c r="D28" i="26"/>
  <c r="C28" i="26"/>
  <c r="B28" i="26"/>
  <c r="Q27" i="26"/>
  <c r="P27" i="26"/>
  <c r="O27" i="26"/>
  <c r="N27" i="26"/>
  <c r="H27" i="26"/>
  <c r="G27" i="26"/>
  <c r="F27" i="26"/>
  <c r="C27" i="26"/>
  <c r="F29" i="26"/>
  <c r="Q28" i="26"/>
  <c r="P28" i="26"/>
  <c r="O28" i="26"/>
  <c r="N28" i="26"/>
  <c r="M28" i="26"/>
  <c r="E27" i="26"/>
  <c r="D27" i="26"/>
  <c r="B29" i="26"/>
  <c r="B27" i="26"/>
  <c r="Q4" i="26"/>
  <c r="Q3" i="26" s="1"/>
  <c r="P4" i="26"/>
  <c r="P3" i="26" s="1"/>
  <c r="O4" i="26"/>
  <c r="O3" i="26" s="1"/>
  <c r="N4" i="26"/>
  <c r="N3" i="26" s="1"/>
  <c r="M4" i="26"/>
  <c r="M3" i="26" s="1"/>
  <c r="L4" i="26"/>
  <c r="L3" i="26" s="1"/>
  <c r="K4" i="26"/>
  <c r="K3" i="26" s="1"/>
  <c r="J4" i="26"/>
  <c r="J3" i="26" s="1"/>
  <c r="I4" i="26"/>
  <c r="I3" i="26" s="1"/>
  <c r="H4" i="26"/>
  <c r="H3" i="26" s="1"/>
  <c r="G4" i="26"/>
  <c r="G3" i="26" s="1"/>
  <c r="F4" i="26"/>
  <c r="F3" i="26" s="1"/>
  <c r="E4" i="26"/>
  <c r="E3" i="26" s="1"/>
  <c r="D4" i="26"/>
  <c r="D3" i="26" s="1"/>
  <c r="C4" i="26"/>
  <c r="C3" i="26" s="1"/>
  <c r="B4" i="26"/>
  <c r="B3" i="26" s="1"/>
  <c r="Q28" i="22"/>
  <c r="Q27" i="22"/>
  <c r="E27" i="22"/>
  <c r="Q26" i="22"/>
  <c r="M26" i="22"/>
  <c r="E26" i="22"/>
  <c r="I27" i="22"/>
  <c r="H27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N29" i="18"/>
  <c r="M29" i="18"/>
  <c r="L29" i="18"/>
  <c r="K29" i="18"/>
  <c r="J29" i="18"/>
  <c r="I29" i="18"/>
  <c r="E28" i="18"/>
  <c r="D28" i="18"/>
  <c r="C28" i="18"/>
  <c r="Q27" i="18"/>
  <c r="P27" i="18"/>
  <c r="O27" i="18"/>
  <c r="N27" i="18"/>
  <c r="M27" i="18"/>
  <c r="L27" i="18"/>
  <c r="K27" i="18"/>
  <c r="J27" i="18"/>
  <c r="I27" i="18"/>
  <c r="B4" i="18"/>
  <c r="B3" i="18" s="1"/>
  <c r="O25" i="18"/>
  <c r="H29" i="18"/>
  <c r="G29" i="18"/>
  <c r="F29" i="18"/>
  <c r="E29" i="18"/>
  <c r="D29" i="18"/>
  <c r="C29" i="18"/>
  <c r="Q28" i="18"/>
  <c r="F24" i="18"/>
  <c r="B29" i="18"/>
  <c r="B27" i="18"/>
  <c r="P40" i="14"/>
  <c r="N40" i="14"/>
  <c r="L40" i="14"/>
  <c r="J40" i="14"/>
  <c r="H40" i="14"/>
  <c r="F40" i="14"/>
  <c r="D40" i="14"/>
  <c r="N36" i="14"/>
  <c r="H36" i="14"/>
  <c r="D36" i="14"/>
  <c r="O33" i="14"/>
  <c r="C36" i="14"/>
  <c r="B39" i="14"/>
  <c r="B38" i="14"/>
  <c r="C30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B12" i="14"/>
  <c r="D22" i="10"/>
  <c r="C22" i="10"/>
  <c r="Q21" i="10"/>
  <c r="P21" i="10"/>
  <c r="O21" i="10"/>
  <c r="N21" i="10"/>
  <c r="M21" i="10"/>
  <c r="L21" i="10"/>
  <c r="K21" i="10"/>
  <c r="Q22" i="10"/>
  <c r="P22" i="10"/>
  <c r="O22" i="10"/>
  <c r="N22" i="10"/>
  <c r="M22" i="10"/>
  <c r="L22" i="10"/>
  <c r="K22" i="10"/>
  <c r="J22" i="10"/>
  <c r="H22" i="10"/>
  <c r="J21" i="10"/>
  <c r="I21" i="10"/>
  <c r="H21" i="10"/>
  <c r="G21" i="10"/>
  <c r="F21" i="10"/>
  <c r="E21" i="10"/>
  <c r="D21" i="10"/>
  <c r="C21" i="10"/>
  <c r="B22" i="10"/>
  <c r="B21" i="10"/>
  <c r="J25" i="14" l="1"/>
  <c r="C24" i="26"/>
  <c r="E19" i="10"/>
  <c r="P25" i="14"/>
  <c r="D25" i="14"/>
  <c r="O25" i="14"/>
  <c r="B37" i="14"/>
  <c r="F19" i="10"/>
  <c r="C23" i="26"/>
  <c r="E25" i="14"/>
  <c r="E19" i="14"/>
  <c r="P25" i="18"/>
  <c r="D25" i="26"/>
  <c r="H24" i="18"/>
  <c r="J23" i="26"/>
  <c r="K23" i="22"/>
  <c r="D18" i="10"/>
  <c r="Q23" i="26"/>
  <c r="M19" i="10"/>
  <c r="E24" i="26"/>
  <c r="J19" i="10"/>
  <c r="G25" i="26"/>
  <c r="O23" i="26"/>
  <c r="I24" i="18"/>
  <c r="L23" i="26"/>
  <c r="K24" i="18"/>
  <c r="K25" i="26"/>
  <c r="L25" i="26"/>
  <c r="I18" i="10"/>
  <c r="Q25" i="18"/>
  <c r="D22" i="22"/>
  <c r="K19" i="10"/>
  <c r="N23" i="26"/>
  <c r="C23" i="18"/>
  <c r="G23" i="18"/>
  <c r="K18" i="10"/>
  <c r="H24" i="26"/>
  <c r="M23" i="22"/>
  <c r="O19" i="10"/>
  <c r="I23" i="18"/>
  <c r="J24" i="22"/>
  <c r="M25" i="14"/>
  <c r="I22" i="10"/>
  <c r="H25" i="26"/>
  <c r="J25" i="26"/>
  <c r="D24" i="22"/>
  <c r="P19" i="10"/>
  <c r="E24" i="22"/>
  <c r="F24" i="26"/>
  <c r="F28" i="18"/>
  <c r="J24" i="26"/>
  <c r="N23" i="22"/>
  <c r="F22" i="22"/>
  <c r="P23" i="22"/>
  <c r="N19" i="10"/>
  <c r="B28" i="18"/>
  <c r="Q19" i="10"/>
  <c r="O25" i="26"/>
  <c r="P25" i="26"/>
  <c r="O29" i="18"/>
  <c r="L18" i="10"/>
  <c r="M18" i="10"/>
  <c r="L24" i="22"/>
  <c r="K24" i="26"/>
  <c r="C25" i="26"/>
  <c r="B27" i="22"/>
  <c r="B9" i="30"/>
  <c r="C8" i="30"/>
  <c r="L19" i="10"/>
  <c r="O24" i="18"/>
  <c r="M25" i="26"/>
  <c r="Q24" i="18"/>
  <c r="N25" i="26"/>
  <c r="M22" i="22"/>
  <c r="J18" i="10"/>
  <c r="H24" i="22"/>
  <c r="F25" i="18"/>
  <c r="P22" i="22"/>
  <c r="N23" i="18"/>
  <c r="J28" i="18"/>
  <c r="L24" i="26"/>
  <c r="D23" i="26"/>
  <c r="H19" i="14"/>
  <c r="H25" i="14"/>
  <c r="I25" i="14"/>
  <c r="M23" i="26"/>
  <c r="P23" i="26"/>
  <c r="F23" i="18"/>
  <c r="D24" i="26"/>
  <c r="Q25" i="26"/>
  <c r="H28" i="18"/>
  <c r="Q22" i="22"/>
  <c r="C27" i="18"/>
  <c r="J24" i="18"/>
  <c r="E28" i="22"/>
  <c r="E23" i="22"/>
  <c r="N24" i="22"/>
  <c r="M24" i="26"/>
  <c r="I27" i="26"/>
  <c r="Q19" i="14"/>
  <c r="Q25" i="14"/>
  <c r="I25" i="26"/>
  <c r="E18" i="10"/>
  <c r="J22" i="22"/>
  <c r="G18" i="10"/>
  <c r="K23" i="18"/>
  <c r="P29" i="18"/>
  <c r="P27" i="22"/>
  <c r="K28" i="18"/>
  <c r="O24" i="22"/>
  <c r="E23" i="26"/>
  <c r="N24" i="26"/>
  <c r="F23" i="26"/>
  <c r="J27" i="26"/>
  <c r="L19" i="14"/>
  <c r="L25" i="14"/>
  <c r="G19" i="10"/>
  <c r="H19" i="10"/>
  <c r="K23" i="26"/>
  <c r="P24" i="18"/>
  <c r="I26" i="22"/>
  <c r="H23" i="18"/>
  <c r="G24" i="22"/>
  <c r="D25" i="18"/>
  <c r="G24" i="26"/>
  <c r="L23" i="18"/>
  <c r="G25" i="18"/>
  <c r="M27" i="22"/>
  <c r="J25" i="18"/>
  <c r="L28" i="18"/>
  <c r="Q23" i="18"/>
  <c r="M28" i="18"/>
  <c r="C19" i="10"/>
  <c r="I19" i="10"/>
  <c r="E22" i="10"/>
  <c r="C24" i="18"/>
  <c r="L25" i="18"/>
  <c r="L24" i="18"/>
  <c r="F27" i="18"/>
  <c r="N28" i="18"/>
  <c r="M28" i="22"/>
  <c r="G23" i="22"/>
  <c r="P24" i="22"/>
  <c r="O24" i="26"/>
  <c r="K27" i="26"/>
  <c r="C29" i="26"/>
  <c r="G24" i="18"/>
  <c r="L23" i="22"/>
  <c r="E22" i="22"/>
  <c r="C18" i="10"/>
  <c r="Q23" i="22"/>
  <c r="H18" i="10"/>
  <c r="C25" i="18"/>
  <c r="N22" i="22"/>
  <c r="E25" i="18"/>
  <c r="G28" i="18"/>
  <c r="I28" i="18"/>
  <c r="O18" i="10"/>
  <c r="I25" i="18"/>
  <c r="P23" i="18"/>
  <c r="Q18" i="10"/>
  <c r="D19" i="10"/>
  <c r="F22" i="10"/>
  <c r="D24" i="18"/>
  <c r="M25" i="18"/>
  <c r="M24" i="18"/>
  <c r="G27" i="18"/>
  <c r="O28" i="18"/>
  <c r="H23" i="22"/>
  <c r="G23" i="26"/>
  <c r="P24" i="26"/>
  <c r="L27" i="26"/>
  <c r="D29" i="26"/>
  <c r="F19" i="14"/>
  <c r="F25" i="14"/>
  <c r="C19" i="14"/>
  <c r="F25" i="26"/>
  <c r="E23" i="18"/>
  <c r="F18" i="10"/>
  <c r="N19" i="14"/>
  <c r="N25" i="14"/>
  <c r="J23" i="18"/>
  <c r="I24" i="26"/>
  <c r="M23" i="18"/>
  <c r="Q29" i="18"/>
  <c r="N18" i="10"/>
  <c r="H25" i="18"/>
  <c r="O23" i="18"/>
  <c r="P18" i="10"/>
  <c r="D27" i="18"/>
  <c r="K25" i="18"/>
  <c r="E27" i="18"/>
  <c r="I28" i="22"/>
  <c r="G22" i="10"/>
  <c r="E24" i="18"/>
  <c r="N25" i="18"/>
  <c r="D23" i="18"/>
  <c r="N24" i="18"/>
  <c r="H27" i="18"/>
  <c r="P28" i="18"/>
  <c r="I23" i="22"/>
  <c r="H23" i="26"/>
  <c r="Q24" i="26"/>
  <c r="I23" i="26"/>
  <c r="E25" i="26"/>
  <c r="M27" i="26"/>
  <c r="E29" i="26"/>
  <c r="G19" i="14"/>
  <c r="G25" i="14"/>
  <c r="C25" i="14"/>
  <c r="L36" i="14"/>
  <c r="P30" i="14"/>
  <c r="P36" i="14"/>
  <c r="D32" i="14"/>
  <c r="C38" i="14"/>
  <c r="G38" i="14"/>
  <c r="K38" i="14"/>
  <c r="P32" i="14"/>
  <c r="O38" i="14"/>
  <c r="D33" i="14"/>
  <c r="D39" i="14"/>
  <c r="H33" i="14"/>
  <c r="H39" i="14"/>
  <c r="L39" i="14"/>
  <c r="P33" i="14"/>
  <c r="P39" i="14"/>
  <c r="F34" i="14"/>
  <c r="E34" i="14"/>
  <c r="E40" i="14"/>
  <c r="J34" i="14"/>
  <c r="I34" i="14"/>
  <c r="I40" i="14"/>
  <c r="N34" i="14"/>
  <c r="M34" i="14"/>
  <c r="M40" i="14"/>
  <c r="Q34" i="14"/>
  <c r="Q40" i="14"/>
  <c r="K30" i="14"/>
  <c r="J36" i="14"/>
  <c r="C34" i="14"/>
  <c r="B40" i="14"/>
  <c r="E38" i="14"/>
  <c r="J32" i="14"/>
  <c r="I38" i="14"/>
  <c r="M38" i="14"/>
  <c r="Q38" i="14"/>
  <c r="F39" i="14"/>
  <c r="J39" i="14"/>
  <c r="J33" i="14"/>
  <c r="N39" i="14"/>
  <c r="C40" i="14"/>
  <c r="D34" i="14"/>
  <c r="G34" i="14"/>
  <c r="G40" i="14"/>
  <c r="H34" i="14"/>
  <c r="K34" i="14"/>
  <c r="K40" i="14"/>
  <c r="L34" i="14"/>
  <c r="O34" i="14"/>
  <c r="O40" i="14"/>
  <c r="P34" i="14"/>
  <c r="G30" i="14"/>
  <c r="O30" i="14"/>
  <c r="K33" i="14"/>
  <c r="F36" i="14"/>
  <c r="D30" i="14"/>
  <c r="H30" i="14"/>
  <c r="L30" i="14"/>
  <c r="L33" i="14"/>
  <c r="G36" i="14"/>
  <c r="K36" i="14"/>
  <c r="O36" i="14"/>
  <c r="D38" i="14"/>
  <c r="D37" i="14" s="1"/>
  <c r="H38" i="14"/>
  <c r="H37" i="14" s="1"/>
  <c r="L38" i="14"/>
  <c r="P38" i="14"/>
  <c r="P37" i="14" s="1"/>
  <c r="E39" i="14"/>
  <c r="I39" i="14"/>
  <c r="M39" i="14"/>
  <c r="Q39" i="14"/>
  <c r="F30" i="14"/>
  <c r="J30" i="14"/>
  <c r="N30" i="14"/>
  <c r="N33" i="14"/>
  <c r="E36" i="14"/>
  <c r="I36" i="14"/>
  <c r="M36" i="14"/>
  <c r="Q36" i="14"/>
  <c r="F38" i="14"/>
  <c r="J38" i="14"/>
  <c r="N38" i="14"/>
  <c r="C39" i="14"/>
  <c r="G39" i="14"/>
  <c r="K39" i="14"/>
  <c r="O39" i="14"/>
  <c r="C33" i="14"/>
  <c r="C32" i="14"/>
  <c r="B36" i="14"/>
  <c r="F24" i="22"/>
  <c r="F28" i="22"/>
  <c r="J28" i="22"/>
  <c r="N28" i="22"/>
  <c r="D28" i="22"/>
  <c r="H28" i="22"/>
  <c r="L28" i="22"/>
  <c r="P28" i="22"/>
  <c r="K24" i="22"/>
  <c r="C28" i="22"/>
  <c r="G28" i="22"/>
  <c r="K28" i="22"/>
  <c r="O28" i="22"/>
  <c r="I24" i="22"/>
  <c r="M24" i="22"/>
  <c r="Q24" i="22"/>
  <c r="F23" i="22"/>
  <c r="F27" i="22"/>
  <c r="N27" i="22"/>
  <c r="C27" i="22"/>
  <c r="D23" i="22"/>
  <c r="O23" i="22"/>
  <c r="O27" i="22"/>
  <c r="J23" i="22"/>
  <c r="J27" i="22"/>
  <c r="G27" i="22"/>
  <c r="K27" i="22"/>
  <c r="D27" i="22"/>
  <c r="L27" i="22"/>
  <c r="F26" i="22"/>
  <c r="J26" i="22"/>
  <c r="N26" i="22"/>
  <c r="D26" i="22"/>
  <c r="H26" i="22"/>
  <c r="H22" i="22"/>
  <c r="L26" i="22"/>
  <c r="L22" i="22"/>
  <c r="P26" i="22"/>
  <c r="G22" i="22"/>
  <c r="K22" i="22"/>
  <c r="O22" i="22"/>
  <c r="C26" i="22"/>
  <c r="G26" i="22"/>
  <c r="K26" i="22"/>
  <c r="O26" i="22"/>
  <c r="I22" i="22"/>
  <c r="C22" i="22"/>
  <c r="C24" i="22"/>
  <c r="B26" i="22"/>
  <c r="B28" i="22"/>
  <c r="L37" i="14" l="1"/>
  <c r="C23" i="22"/>
  <c r="Q37" i="14"/>
  <c r="N32" i="14"/>
  <c r="N31" i="14" s="1"/>
  <c r="I37" i="14"/>
  <c r="E37" i="14"/>
  <c r="F32" i="14"/>
  <c r="M37" i="14"/>
  <c r="L32" i="14"/>
  <c r="O37" i="14"/>
  <c r="J37" i="14"/>
  <c r="F37" i="14"/>
  <c r="H32" i="14"/>
  <c r="L31" i="14"/>
  <c r="K37" i="14"/>
  <c r="G37" i="14"/>
  <c r="C37" i="14"/>
  <c r="N37" i="14"/>
  <c r="H31" i="14"/>
  <c r="P31" i="14"/>
  <c r="J31" i="14"/>
  <c r="F33" i="14"/>
  <c r="F31" i="14" s="1"/>
  <c r="C31" i="14"/>
  <c r="D31" i="14"/>
  <c r="Q32" i="14"/>
  <c r="Q31" i="14" s="1"/>
  <c r="M32" i="14"/>
  <c r="M31" i="14" s="1"/>
  <c r="I32" i="14"/>
  <c r="I31" i="14" s="1"/>
  <c r="E32" i="14"/>
  <c r="E31" i="14" s="1"/>
  <c r="O32" i="14"/>
  <c r="O31" i="14" s="1"/>
  <c r="K32" i="14"/>
  <c r="K31" i="14" s="1"/>
  <c r="G32" i="14"/>
  <c r="G31" i="14" s="1"/>
  <c r="Q20" i="10" l="1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G96" i="53" l="1"/>
  <c r="G97" i="53"/>
  <c r="G98" i="53"/>
  <c r="G99" i="53"/>
  <c r="C77" i="53"/>
  <c r="M77" i="53"/>
  <c r="C78" i="53"/>
  <c r="E78" i="53"/>
  <c r="G78" i="53"/>
  <c r="C79" i="53"/>
  <c r="E79" i="53"/>
  <c r="I79" i="53"/>
  <c r="K79" i="53"/>
  <c r="M79" i="53"/>
  <c r="O79" i="53"/>
  <c r="Q79" i="53"/>
  <c r="B80" i="53"/>
  <c r="C80" i="53"/>
  <c r="D80" i="53"/>
  <c r="E80" i="53"/>
  <c r="F80" i="53"/>
  <c r="G80" i="53"/>
  <c r="B81" i="53"/>
  <c r="C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B82" i="53"/>
  <c r="C82" i="53"/>
  <c r="E82" i="53"/>
  <c r="G82" i="53"/>
  <c r="K82" i="53"/>
  <c r="B83" i="53"/>
  <c r="C83" i="53"/>
  <c r="D83" i="53"/>
  <c r="E83" i="53"/>
  <c r="F83" i="53"/>
  <c r="G83" i="53"/>
  <c r="H83" i="53"/>
  <c r="J83" i="53"/>
  <c r="K83" i="53"/>
  <c r="M83" i="53"/>
  <c r="N83" i="53"/>
  <c r="O83" i="53"/>
  <c r="P83" i="53"/>
  <c r="Q83" i="53"/>
  <c r="B84" i="53"/>
  <c r="C84" i="53"/>
  <c r="D84" i="53"/>
  <c r="E84" i="53"/>
  <c r="F84" i="53"/>
  <c r="G84" i="53"/>
  <c r="H84" i="53"/>
  <c r="J84" i="53"/>
  <c r="K84" i="53"/>
  <c r="B85" i="53"/>
  <c r="C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C86" i="53"/>
  <c r="E86" i="53"/>
  <c r="G86" i="53"/>
  <c r="K86" i="53"/>
  <c r="M86" i="53"/>
  <c r="O86" i="53"/>
  <c r="B87" i="53"/>
  <c r="C87" i="53"/>
  <c r="D87" i="53"/>
  <c r="E87" i="53"/>
  <c r="F87" i="53"/>
  <c r="G87" i="53"/>
  <c r="B88" i="53"/>
  <c r="C88" i="53"/>
  <c r="D88" i="53"/>
  <c r="E88" i="53"/>
  <c r="F88" i="53"/>
  <c r="G88" i="53"/>
  <c r="H88" i="53"/>
  <c r="J88" i="53"/>
  <c r="K88" i="53"/>
  <c r="B89" i="53"/>
  <c r="C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C90" i="53"/>
  <c r="E90" i="53"/>
  <c r="K90" i="53"/>
  <c r="M90" i="53"/>
  <c r="O90" i="53"/>
  <c r="C106" i="53"/>
  <c r="G91" i="53"/>
  <c r="C91" i="53"/>
  <c r="B80" i="52"/>
  <c r="P78" i="52"/>
  <c r="L73" i="52"/>
  <c r="L74" i="52"/>
  <c r="E75" i="52"/>
  <c r="K75" i="52"/>
  <c r="L75" i="52"/>
  <c r="P75" i="52"/>
  <c r="Q75" i="52"/>
  <c r="B99" i="52"/>
  <c r="L76" i="52"/>
  <c r="H77" i="52"/>
  <c r="L77" i="52"/>
  <c r="M77" i="52"/>
  <c r="K78" i="52"/>
  <c r="L78" i="52"/>
  <c r="D79" i="52"/>
  <c r="E79" i="52"/>
  <c r="H79" i="52"/>
  <c r="I79" i="52"/>
  <c r="L79" i="52"/>
  <c r="P79" i="52"/>
  <c r="F80" i="52"/>
  <c r="H80" i="52"/>
  <c r="J80" i="52"/>
  <c r="K80" i="52"/>
  <c r="L80" i="52"/>
  <c r="M80" i="52"/>
  <c r="F81" i="52"/>
  <c r="G81" i="52"/>
  <c r="H81" i="52"/>
  <c r="I81" i="52"/>
  <c r="J81" i="52"/>
  <c r="K81" i="52"/>
  <c r="L81" i="52"/>
  <c r="M81" i="52"/>
  <c r="H82" i="52"/>
  <c r="L82" i="52"/>
  <c r="P82" i="52"/>
  <c r="B83" i="52"/>
  <c r="C83" i="52"/>
  <c r="D83" i="52"/>
  <c r="E83" i="52"/>
  <c r="K83" i="52"/>
  <c r="L83" i="52"/>
  <c r="M83" i="52"/>
  <c r="N83" i="52"/>
  <c r="O83" i="52"/>
  <c r="P83" i="52"/>
  <c r="Q83" i="52"/>
  <c r="B84" i="52"/>
  <c r="C84" i="52"/>
  <c r="E84" i="52"/>
  <c r="F84" i="52"/>
  <c r="I84" i="52"/>
  <c r="J84" i="52"/>
  <c r="K84" i="52"/>
  <c r="L84" i="52"/>
  <c r="M84" i="52"/>
  <c r="N84" i="52"/>
  <c r="O84" i="52"/>
  <c r="P84" i="52"/>
  <c r="Q84" i="52"/>
  <c r="G85" i="52"/>
  <c r="H85" i="52"/>
  <c r="I85" i="52"/>
  <c r="J85" i="52"/>
  <c r="K85" i="52"/>
  <c r="L85" i="52"/>
  <c r="M85" i="52"/>
  <c r="N85" i="52"/>
  <c r="O85" i="52"/>
  <c r="P85" i="52"/>
  <c r="Q85" i="52"/>
  <c r="B86" i="52"/>
  <c r="E86" i="52"/>
  <c r="L86" i="52"/>
  <c r="F87" i="52"/>
  <c r="G87" i="52"/>
  <c r="H87" i="52"/>
  <c r="I87" i="52"/>
  <c r="J87" i="52"/>
  <c r="K87" i="52"/>
  <c r="L87" i="52"/>
  <c r="M87" i="52"/>
  <c r="N87" i="52"/>
  <c r="O87" i="52"/>
  <c r="F88" i="52"/>
  <c r="G88" i="52"/>
  <c r="H88" i="52"/>
  <c r="I88" i="52"/>
  <c r="J88" i="52"/>
  <c r="K88" i="52"/>
  <c r="L88" i="52"/>
  <c r="M88" i="52"/>
  <c r="N88" i="52"/>
  <c r="O88" i="52"/>
  <c r="Q88" i="52"/>
  <c r="B89" i="52"/>
  <c r="G89" i="52"/>
  <c r="H89" i="52"/>
  <c r="I89" i="52"/>
  <c r="J89" i="52"/>
  <c r="K89" i="52"/>
  <c r="L89" i="52"/>
  <c r="M89" i="52"/>
  <c r="O89" i="52"/>
  <c r="L90" i="52"/>
  <c r="P90" i="52"/>
  <c r="B91" i="52"/>
  <c r="D91" i="52"/>
  <c r="E91" i="52"/>
  <c r="G91" i="52"/>
  <c r="H91" i="52"/>
  <c r="L91" i="52"/>
  <c r="P91" i="52"/>
  <c r="J73" i="52"/>
  <c r="H74" i="52"/>
  <c r="P74" i="52"/>
  <c r="J75" i="52"/>
  <c r="B76" i="52"/>
  <c r="H76" i="52"/>
  <c r="P76" i="52"/>
  <c r="H78" i="52"/>
  <c r="J79" i="52"/>
  <c r="J83" i="52"/>
  <c r="H84" i="52"/>
  <c r="H86" i="52"/>
  <c r="P86" i="52"/>
  <c r="B88" i="52"/>
  <c r="P88" i="52"/>
  <c r="N89" i="52"/>
  <c r="F91" i="52"/>
  <c r="J91" i="52"/>
  <c r="N91" i="52"/>
  <c r="B95" i="52"/>
  <c r="A3" i="51"/>
  <c r="E73" i="51"/>
  <c r="F73" i="51"/>
  <c r="I73" i="51"/>
  <c r="J88" i="51"/>
  <c r="M78" i="51"/>
  <c r="N77" i="51"/>
  <c r="O90" i="51"/>
  <c r="N73" i="51"/>
  <c r="Q73" i="51"/>
  <c r="B74" i="51"/>
  <c r="C74" i="51"/>
  <c r="F97" i="52"/>
  <c r="B75" i="51"/>
  <c r="E75" i="51"/>
  <c r="G75" i="51"/>
  <c r="Q75" i="51"/>
  <c r="F77" i="51"/>
  <c r="G77" i="51"/>
  <c r="I77" i="51"/>
  <c r="O100" i="51"/>
  <c r="B78" i="51"/>
  <c r="C78" i="51"/>
  <c r="E79" i="51"/>
  <c r="F79" i="51"/>
  <c r="H102" i="51"/>
  <c r="I79" i="51"/>
  <c r="J79" i="51"/>
  <c r="L102" i="51"/>
  <c r="M79" i="51"/>
  <c r="N79" i="51"/>
  <c r="O79" i="51"/>
  <c r="Q79" i="51"/>
  <c r="B103" i="53"/>
  <c r="E82" i="51"/>
  <c r="F82" i="51"/>
  <c r="G103" i="51"/>
  <c r="I82" i="51"/>
  <c r="C83" i="51"/>
  <c r="D83" i="51"/>
  <c r="E83" i="51"/>
  <c r="F83" i="51"/>
  <c r="G83" i="51"/>
  <c r="I83" i="51"/>
  <c r="J83" i="51"/>
  <c r="L83" i="51"/>
  <c r="M83" i="51"/>
  <c r="N83" i="51"/>
  <c r="O83" i="51"/>
  <c r="P83" i="51"/>
  <c r="Q83" i="51"/>
  <c r="C84" i="51"/>
  <c r="D84" i="51"/>
  <c r="E84" i="51"/>
  <c r="F84" i="51"/>
  <c r="G84" i="51"/>
  <c r="I84" i="51"/>
  <c r="J84" i="51"/>
  <c r="M84" i="51"/>
  <c r="N84" i="51"/>
  <c r="C85" i="51"/>
  <c r="D85" i="51"/>
  <c r="E85" i="51"/>
  <c r="G85" i="51"/>
  <c r="I85" i="51"/>
  <c r="B86" i="51"/>
  <c r="C104" i="51"/>
  <c r="E86" i="51"/>
  <c r="F86" i="51"/>
  <c r="G86" i="51"/>
  <c r="H104" i="51"/>
  <c r="I86" i="51"/>
  <c r="J86" i="51"/>
  <c r="M86" i="51"/>
  <c r="N86" i="51"/>
  <c r="C87" i="51"/>
  <c r="O87" i="51"/>
  <c r="C88" i="51"/>
  <c r="D88" i="51"/>
  <c r="E88" i="51"/>
  <c r="F88" i="51"/>
  <c r="G88" i="51"/>
  <c r="I88" i="51"/>
  <c r="D89" i="51"/>
  <c r="L89" i="51"/>
  <c r="M89" i="51"/>
  <c r="N89" i="51"/>
  <c r="O89" i="51"/>
  <c r="B105" i="52"/>
  <c r="E90" i="51"/>
  <c r="F90" i="51"/>
  <c r="G90" i="51"/>
  <c r="I105" i="52"/>
  <c r="B91" i="51"/>
  <c r="C91" i="51"/>
  <c r="M91" i="51"/>
  <c r="Q91" i="51"/>
  <c r="A70" i="51"/>
  <c r="B73" i="51"/>
  <c r="F75" i="51"/>
  <c r="I75" i="51"/>
  <c r="J75" i="51"/>
  <c r="K75" i="51"/>
  <c r="N75" i="51"/>
  <c r="B76" i="51"/>
  <c r="F76" i="51"/>
  <c r="J76" i="51"/>
  <c r="M76" i="51"/>
  <c r="N76" i="51"/>
  <c r="B77" i="51"/>
  <c r="E77" i="51"/>
  <c r="B79" i="51"/>
  <c r="B80" i="51"/>
  <c r="C80" i="51"/>
  <c r="F80" i="51"/>
  <c r="J80" i="51"/>
  <c r="N80" i="51"/>
  <c r="B81" i="51"/>
  <c r="C81" i="51"/>
  <c r="F81" i="51"/>
  <c r="J81" i="51"/>
  <c r="M81" i="51"/>
  <c r="N81" i="51"/>
  <c r="O81" i="51"/>
  <c r="B83" i="51"/>
  <c r="B84" i="51"/>
  <c r="O84" i="51"/>
  <c r="B85" i="51"/>
  <c r="F85" i="51"/>
  <c r="J85" i="51"/>
  <c r="B87" i="51"/>
  <c r="F87" i="51"/>
  <c r="J87" i="51"/>
  <c r="M87" i="51"/>
  <c r="N87" i="51"/>
  <c r="B88" i="51"/>
  <c r="B89" i="51"/>
  <c r="C89" i="51"/>
  <c r="E91" i="51"/>
  <c r="F91" i="51"/>
  <c r="I91" i="51"/>
  <c r="J91" i="51"/>
  <c r="N91" i="51"/>
  <c r="A93" i="51"/>
  <c r="K96" i="51"/>
  <c r="O97" i="51"/>
  <c r="O98" i="51"/>
  <c r="K99" i="51"/>
  <c r="G100" i="51"/>
  <c r="C102" i="51"/>
  <c r="C106" i="51"/>
  <c r="F101" i="51"/>
  <c r="G101" i="51"/>
  <c r="K100" i="51"/>
  <c r="L105" i="51"/>
  <c r="N101" i="51"/>
  <c r="B37" i="50"/>
  <c r="E37" i="50"/>
  <c r="F34" i="50"/>
  <c r="H34" i="50"/>
  <c r="K35" i="50"/>
  <c r="O35" i="50"/>
  <c r="K34" i="50"/>
  <c r="C35" i="50"/>
  <c r="H35" i="50"/>
  <c r="I35" i="50"/>
  <c r="K36" i="50"/>
  <c r="H57" i="49"/>
  <c r="K57" i="49"/>
  <c r="M56" i="49"/>
  <c r="B52" i="49"/>
  <c r="C52" i="49"/>
  <c r="D52" i="49"/>
  <c r="G52" i="49"/>
  <c r="I52" i="49"/>
  <c r="J52" i="49"/>
  <c r="N52" i="49"/>
  <c r="O52" i="49"/>
  <c r="P52" i="49"/>
  <c r="Q52" i="49"/>
  <c r="B53" i="49"/>
  <c r="D53" i="49"/>
  <c r="E53" i="49"/>
  <c r="G53" i="49"/>
  <c r="H53" i="49"/>
  <c r="I53" i="49"/>
  <c r="J53" i="49"/>
  <c r="K53" i="49"/>
  <c r="M53" i="49"/>
  <c r="N53" i="49"/>
  <c r="O53" i="49"/>
  <c r="P53" i="49"/>
  <c r="Q53" i="49"/>
  <c r="D54" i="49"/>
  <c r="E54" i="49"/>
  <c r="F54" i="49"/>
  <c r="G54" i="49"/>
  <c r="H71" i="49"/>
  <c r="I54" i="49"/>
  <c r="J54" i="49"/>
  <c r="K71" i="49"/>
  <c r="L71" i="49"/>
  <c r="M71" i="49"/>
  <c r="N54" i="49"/>
  <c r="Q54" i="49"/>
  <c r="C72" i="49"/>
  <c r="E72" i="49"/>
  <c r="F55" i="49"/>
  <c r="G55" i="49"/>
  <c r="I55" i="49"/>
  <c r="J55" i="49"/>
  <c r="O55" i="49"/>
  <c r="Q55" i="49"/>
  <c r="F56" i="49"/>
  <c r="H56" i="49"/>
  <c r="I56" i="49"/>
  <c r="K56" i="49"/>
  <c r="C57" i="49"/>
  <c r="D57" i="49"/>
  <c r="E57" i="49"/>
  <c r="P57" i="49"/>
  <c r="B58" i="49"/>
  <c r="C75" i="49"/>
  <c r="E75" i="49"/>
  <c r="F58" i="49"/>
  <c r="H75" i="49"/>
  <c r="K75" i="49"/>
  <c r="L75" i="49"/>
  <c r="M75" i="49"/>
  <c r="N58" i="49"/>
  <c r="P75" i="49"/>
  <c r="B59" i="49"/>
  <c r="C59" i="49"/>
  <c r="D59" i="49"/>
  <c r="B60" i="49"/>
  <c r="C60" i="49"/>
  <c r="F60" i="49"/>
  <c r="H60" i="49"/>
  <c r="I60" i="49"/>
  <c r="K60" i="49"/>
  <c r="L60" i="49"/>
  <c r="B61" i="49"/>
  <c r="D61" i="49"/>
  <c r="E61" i="49"/>
  <c r="F61" i="49"/>
  <c r="I61" i="49"/>
  <c r="L61" i="49"/>
  <c r="B62" i="49"/>
  <c r="C62" i="49"/>
  <c r="D62" i="49"/>
  <c r="F62" i="49"/>
  <c r="G62" i="49"/>
  <c r="I62" i="49"/>
  <c r="J62" i="49"/>
  <c r="K62" i="49"/>
  <c r="N62" i="49"/>
  <c r="O62" i="49"/>
  <c r="P62" i="49"/>
  <c r="Q62" i="49"/>
  <c r="B63" i="49"/>
  <c r="C63" i="49"/>
  <c r="F63" i="49"/>
  <c r="G63" i="49"/>
  <c r="H63" i="49"/>
  <c r="I63" i="49"/>
  <c r="J63" i="49"/>
  <c r="K63" i="49"/>
  <c r="L63" i="49"/>
  <c r="M63" i="49"/>
  <c r="N63" i="49"/>
  <c r="O63" i="49"/>
  <c r="Q63" i="49"/>
  <c r="C77" i="49"/>
  <c r="H77" i="49"/>
  <c r="K77" i="49"/>
  <c r="L64" i="49"/>
  <c r="M77" i="49"/>
  <c r="P77" i="49"/>
  <c r="E52" i="49"/>
  <c r="H52" i="49"/>
  <c r="K52" i="49"/>
  <c r="L52" i="49"/>
  <c r="M52" i="49"/>
  <c r="C54" i="49"/>
  <c r="M54" i="49"/>
  <c r="P54" i="49"/>
  <c r="E55" i="49"/>
  <c r="H55" i="49"/>
  <c r="K55" i="49"/>
  <c r="L55" i="49"/>
  <c r="M55" i="49"/>
  <c r="P55" i="49"/>
  <c r="C56" i="49"/>
  <c r="D56" i="49"/>
  <c r="E56" i="49"/>
  <c r="C58" i="49"/>
  <c r="D58" i="49"/>
  <c r="E58" i="49"/>
  <c r="P58" i="49"/>
  <c r="E59" i="49"/>
  <c r="H59" i="49"/>
  <c r="K59" i="49"/>
  <c r="L59" i="49"/>
  <c r="M59" i="49"/>
  <c r="D60" i="49"/>
  <c r="E60" i="49"/>
  <c r="C61" i="49"/>
  <c r="H61" i="49"/>
  <c r="K61" i="49"/>
  <c r="E62" i="49"/>
  <c r="H62" i="49"/>
  <c r="L62" i="49"/>
  <c r="M62" i="49"/>
  <c r="D63" i="49"/>
  <c r="E63" i="49"/>
  <c r="P63" i="49"/>
  <c r="C64" i="49"/>
  <c r="D64" i="49"/>
  <c r="E64" i="49"/>
  <c r="H64" i="49"/>
  <c r="K64" i="49"/>
  <c r="P64" i="49"/>
  <c r="K68" i="49"/>
  <c r="B69" i="49"/>
  <c r="C69" i="49"/>
  <c r="E69" i="49"/>
  <c r="G69" i="49"/>
  <c r="H69" i="49"/>
  <c r="I69" i="49"/>
  <c r="J69" i="49"/>
  <c r="K69" i="49"/>
  <c r="L69" i="49"/>
  <c r="M69" i="49"/>
  <c r="N69" i="49"/>
  <c r="Q69" i="49"/>
  <c r="B70" i="49"/>
  <c r="D70" i="49"/>
  <c r="E70" i="49"/>
  <c r="H70" i="49"/>
  <c r="M70" i="49"/>
  <c r="N70" i="49"/>
  <c r="O70" i="49"/>
  <c r="P70" i="49"/>
  <c r="Q70" i="49"/>
  <c r="C71" i="49"/>
  <c r="D71" i="49"/>
  <c r="E71" i="49"/>
  <c r="F71" i="49"/>
  <c r="P71" i="49"/>
  <c r="Q71" i="49"/>
  <c r="G72" i="49"/>
  <c r="H72" i="49"/>
  <c r="I72" i="49"/>
  <c r="J72" i="49"/>
  <c r="K72" i="49"/>
  <c r="L72" i="49"/>
  <c r="M72" i="49"/>
  <c r="O72" i="49"/>
  <c r="P72" i="49"/>
  <c r="Q72" i="49"/>
  <c r="B75" i="49"/>
  <c r="D75" i="49"/>
  <c r="F75" i="49"/>
  <c r="D77" i="49"/>
  <c r="E77" i="49"/>
  <c r="D52" i="48"/>
  <c r="G52" i="48"/>
  <c r="H52" i="48"/>
  <c r="K68" i="48"/>
  <c r="M68" i="48"/>
  <c r="O68" i="48"/>
  <c r="K69" i="48"/>
  <c r="Q52" i="48"/>
  <c r="C53" i="48"/>
  <c r="D53" i="48"/>
  <c r="G53" i="48"/>
  <c r="H53" i="48"/>
  <c r="D54" i="48"/>
  <c r="E71" i="48"/>
  <c r="F54" i="48"/>
  <c r="G71" i="48"/>
  <c r="H54" i="48"/>
  <c r="I54" i="48"/>
  <c r="K54" i="48"/>
  <c r="L54" i="48"/>
  <c r="M71" i="48"/>
  <c r="O54" i="48"/>
  <c r="B56" i="48"/>
  <c r="G56" i="48"/>
  <c r="H56" i="48"/>
  <c r="B58" i="48"/>
  <c r="C58" i="48"/>
  <c r="E58" i="48"/>
  <c r="G58" i="48"/>
  <c r="H58" i="48"/>
  <c r="J58" i="48"/>
  <c r="K58" i="48"/>
  <c r="L58" i="48"/>
  <c r="O58" i="48"/>
  <c r="P58" i="48"/>
  <c r="Q59" i="48"/>
  <c r="B60" i="48"/>
  <c r="C60" i="48"/>
  <c r="D60" i="48"/>
  <c r="E60" i="48"/>
  <c r="F60" i="48"/>
  <c r="G60" i="48"/>
  <c r="H60" i="48"/>
  <c r="D61" i="48"/>
  <c r="H61" i="48"/>
  <c r="B62" i="48"/>
  <c r="N62" i="48"/>
  <c r="Q62" i="48"/>
  <c r="B63" i="48"/>
  <c r="C63" i="48"/>
  <c r="D63" i="48"/>
  <c r="E63" i="48"/>
  <c r="F63" i="48"/>
  <c r="G63" i="48"/>
  <c r="H63" i="48"/>
  <c r="J63" i="48"/>
  <c r="K63" i="48"/>
  <c r="M63" i="48"/>
  <c r="N63" i="48"/>
  <c r="O63" i="48"/>
  <c r="Q63" i="48"/>
  <c r="B64" i="48"/>
  <c r="C64" i="48"/>
  <c r="D64" i="48"/>
  <c r="E64" i="48"/>
  <c r="G64" i="48"/>
  <c r="H64" i="48"/>
  <c r="J64" i="48"/>
  <c r="K64" i="48"/>
  <c r="L64" i="48"/>
  <c r="O64" i="48"/>
  <c r="P64" i="48"/>
  <c r="Q53" i="48"/>
  <c r="Q54" i="48"/>
  <c r="D55" i="48"/>
  <c r="G55" i="48"/>
  <c r="Q55" i="48"/>
  <c r="L56" i="48"/>
  <c r="Q56" i="48"/>
  <c r="D57" i="48"/>
  <c r="G57" i="48"/>
  <c r="H57" i="48"/>
  <c r="I57" i="48"/>
  <c r="L57" i="48"/>
  <c r="Q57" i="48"/>
  <c r="D58" i="48"/>
  <c r="Q58" i="48"/>
  <c r="Q60" i="48"/>
  <c r="I61" i="48"/>
  <c r="L61" i="48"/>
  <c r="Q61" i="48"/>
  <c r="D62" i="48"/>
  <c r="H62" i="48"/>
  <c r="I62" i="48"/>
  <c r="L62" i="48"/>
  <c r="I63" i="48"/>
  <c r="L63" i="48"/>
  <c r="P63" i="48"/>
  <c r="I64" i="48"/>
  <c r="Q64" i="48"/>
  <c r="A3" i="47"/>
  <c r="C59" i="47"/>
  <c r="F60" i="47"/>
  <c r="G60" i="47"/>
  <c r="I60" i="47"/>
  <c r="E52" i="47"/>
  <c r="F69" i="48"/>
  <c r="G52" i="47"/>
  <c r="H69" i="47"/>
  <c r="M52" i="47"/>
  <c r="N52" i="47"/>
  <c r="O52" i="47"/>
  <c r="B70" i="47"/>
  <c r="N70" i="47"/>
  <c r="B71" i="47"/>
  <c r="E54" i="47"/>
  <c r="F54" i="47"/>
  <c r="G54" i="47"/>
  <c r="H71" i="47"/>
  <c r="I54" i="47"/>
  <c r="K54" i="47"/>
  <c r="M54" i="47"/>
  <c r="N54" i="47"/>
  <c r="O54" i="47"/>
  <c r="Q71" i="48"/>
  <c r="G72" i="48"/>
  <c r="M55" i="47"/>
  <c r="N55" i="47"/>
  <c r="O55" i="47"/>
  <c r="Q72" i="48"/>
  <c r="D73" i="47"/>
  <c r="M56" i="47"/>
  <c r="O56" i="47"/>
  <c r="B74" i="47"/>
  <c r="F57" i="47"/>
  <c r="G57" i="47"/>
  <c r="H74" i="48"/>
  <c r="K57" i="47"/>
  <c r="M57" i="47"/>
  <c r="N74" i="47"/>
  <c r="O57" i="47"/>
  <c r="B75" i="47"/>
  <c r="C58" i="47"/>
  <c r="E58" i="47"/>
  <c r="F58" i="47"/>
  <c r="G58" i="47"/>
  <c r="I58" i="47"/>
  <c r="J75" i="47"/>
  <c r="N58" i="47"/>
  <c r="E59" i="47"/>
  <c r="F59" i="47"/>
  <c r="G59" i="47"/>
  <c r="J76" i="47"/>
  <c r="K59" i="47"/>
  <c r="L76" i="49"/>
  <c r="M59" i="47"/>
  <c r="O59" i="47"/>
  <c r="L60" i="47"/>
  <c r="M60" i="47"/>
  <c r="N60" i="47"/>
  <c r="P60" i="47"/>
  <c r="K61" i="47"/>
  <c r="L61" i="47"/>
  <c r="M61" i="47"/>
  <c r="N61" i="47"/>
  <c r="O61" i="47"/>
  <c r="P61" i="47"/>
  <c r="F62" i="47"/>
  <c r="G62" i="47"/>
  <c r="H62" i="47"/>
  <c r="L62" i="47"/>
  <c r="N62" i="47"/>
  <c r="P62" i="47"/>
  <c r="B63" i="47"/>
  <c r="D63" i="47"/>
  <c r="E63" i="47"/>
  <c r="H63" i="47"/>
  <c r="I63" i="47"/>
  <c r="J63" i="47"/>
  <c r="K63" i="47"/>
  <c r="L63" i="47"/>
  <c r="M63" i="47"/>
  <c r="N63" i="47"/>
  <c r="O63" i="47"/>
  <c r="P63" i="47"/>
  <c r="Q63" i="47"/>
  <c r="B77" i="47"/>
  <c r="C64" i="47"/>
  <c r="D77" i="47"/>
  <c r="E64" i="47"/>
  <c r="G64" i="47"/>
  <c r="I64" i="47"/>
  <c r="J77" i="47"/>
  <c r="O64" i="47"/>
  <c r="Q64" i="47"/>
  <c r="A49" i="47"/>
  <c r="K52" i="47"/>
  <c r="E53" i="47"/>
  <c r="F53" i="47"/>
  <c r="G53" i="47"/>
  <c r="K53" i="47"/>
  <c r="O53" i="47"/>
  <c r="F55" i="47"/>
  <c r="K55" i="47"/>
  <c r="F56" i="47"/>
  <c r="I56" i="47"/>
  <c r="K56" i="47"/>
  <c r="K58" i="47"/>
  <c r="M58" i="47"/>
  <c r="O58" i="47"/>
  <c r="K60" i="47"/>
  <c r="O60" i="47"/>
  <c r="K62" i="47"/>
  <c r="M62" i="47"/>
  <c r="O62" i="47"/>
  <c r="C63" i="47"/>
  <c r="F63" i="47"/>
  <c r="G63" i="47"/>
  <c r="F64" i="47"/>
  <c r="K64" i="47"/>
  <c r="M64" i="47"/>
  <c r="N64" i="47"/>
  <c r="A66" i="47"/>
  <c r="B72" i="47"/>
  <c r="J73" i="47"/>
  <c r="N77" i="47"/>
  <c r="H34" i="46"/>
  <c r="I34" i="46"/>
  <c r="J34" i="46"/>
  <c r="L34" i="46"/>
  <c r="E72" i="47"/>
  <c r="H70" i="47"/>
  <c r="P72" i="47"/>
  <c r="P34" i="46"/>
  <c r="H37" i="46"/>
  <c r="H178" i="6" s="1"/>
  <c r="J37" i="46"/>
  <c r="L37" i="46"/>
  <c r="K34" i="46"/>
  <c r="H35" i="46"/>
  <c r="J35" i="46"/>
  <c r="L35" i="46"/>
  <c r="B36" i="46"/>
  <c r="D36" i="46"/>
  <c r="F36" i="46"/>
  <c r="H36" i="46"/>
  <c r="J36" i="46"/>
  <c r="L36" i="46"/>
  <c r="N36" i="46"/>
  <c r="B37" i="46"/>
  <c r="P37" i="46"/>
  <c r="B67" i="45"/>
  <c r="C67" i="45"/>
  <c r="D67" i="45"/>
  <c r="O72" i="45"/>
  <c r="P68" i="45"/>
  <c r="Q72" i="45"/>
  <c r="I81" i="45"/>
  <c r="K81" i="45"/>
  <c r="L81" i="45"/>
  <c r="G64" i="45"/>
  <c r="H64" i="45"/>
  <c r="L64" i="45"/>
  <c r="M64" i="45"/>
  <c r="E83" i="45"/>
  <c r="P65" i="45"/>
  <c r="Q65" i="45"/>
  <c r="B84" i="45"/>
  <c r="C84" i="45"/>
  <c r="D84" i="45"/>
  <c r="E66" i="45"/>
  <c r="F84" i="45"/>
  <c r="G84" i="45"/>
  <c r="H66" i="45"/>
  <c r="I66" i="45"/>
  <c r="Q84" i="45"/>
  <c r="H67" i="45"/>
  <c r="K67" i="45"/>
  <c r="P67" i="45"/>
  <c r="Q67" i="45"/>
  <c r="B68" i="45"/>
  <c r="E68" i="45"/>
  <c r="D69" i="45"/>
  <c r="H69" i="45"/>
  <c r="L69" i="45"/>
  <c r="O69" i="45"/>
  <c r="P69" i="45"/>
  <c r="Q69" i="45"/>
  <c r="D70" i="45"/>
  <c r="E70" i="45"/>
  <c r="F70" i="45"/>
  <c r="G70" i="45"/>
  <c r="H70" i="45"/>
  <c r="I70" i="45"/>
  <c r="J70" i="45"/>
  <c r="K70" i="45"/>
  <c r="L70" i="45"/>
  <c r="M70" i="45"/>
  <c r="N70" i="45"/>
  <c r="O70" i="45"/>
  <c r="P70" i="45"/>
  <c r="C71" i="45"/>
  <c r="D71" i="45"/>
  <c r="H71" i="45"/>
  <c r="K71" i="45"/>
  <c r="N71" i="45"/>
  <c r="P71" i="45"/>
  <c r="Q71" i="45"/>
  <c r="E72" i="45"/>
  <c r="G72" i="45"/>
  <c r="H72" i="45"/>
  <c r="I72" i="45"/>
  <c r="J72" i="45"/>
  <c r="H73" i="45"/>
  <c r="J73" i="45"/>
  <c r="K73" i="45"/>
  <c r="B74" i="45"/>
  <c r="C74" i="45"/>
  <c r="D74" i="45"/>
  <c r="E74" i="45"/>
  <c r="F74" i="45"/>
  <c r="G74" i="45"/>
  <c r="H74" i="45"/>
  <c r="I74" i="45"/>
  <c r="J74" i="45"/>
  <c r="K74" i="45"/>
  <c r="L74" i="45"/>
  <c r="M74" i="45"/>
  <c r="N74" i="45"/>
  <c r="O74" i="45"/>
  <c r="P74" i="45"/>
  <c r="Q74" i="45"/>
  <c r="B75" i="45"/>
  <c r="C75" i="45"/>
  <c r="D75" i="45"/>
  <c r="E75" i="45"/>
  <c r="F75" i="45"/>
  <c r="G75" i="45"/>
  <c r="H75" i="45"/>
  <c r="I75" i="45"/>
  <c r="J75" i="45"/>
  <c r="K75" i="45"/>
  <c r="L75" i="45"/>
  <c r="O75" i="45"/>
  <c r="P75" i="45"/>
  <c r="B90" i="45"/>
  <c r="C90" i="45"/>
  <c r="D76" i="45"/>
  <c r="E90" i="45"/>
  <c r="F90" i="45"/>
  <c r="G90" i="45"/>
  <c r="H76" i="45"/>
  <c r="I90" i="45"/>
  <c r="J90" i="45"/>
  <c r="K90" i="45"/>
  <c r="L76" i="45"/>
  <c r="M90" i="45"/>
  <c r="N90" i="45"/>
  <c r="O90" i="45"/>
  <c r="P76" i="45"/>
  <c r="Q90" i="45"/>
  <c r="J63" i="45"/>
  <c r="K63" i="45"/>
  <c r="L63" i="45"/>
  <c r="M63" i="45"/>
  <c r="N63" i="45"/>
  <c r="O63" i="45"/>
  <c r="P63" i="45"/>
  <c r="Q63" i="45"/>
  <c r="B64" i="45"/>
  <c r="D64" i="45"/>
  <c r="E64" i="45"/>
  <c r="F64" i="45"/>
  <c r="I64" i="45"/>
  <c r="J64" i="45"/>
  <c r="K64" i="45"/>
  <c r="E65" i="45"/>
  <c r="F65" i="45"/>
  <c r="G65" i="45"/>
  <c r="H65" i="45"/>
  <c r="I65" i="45"/>
  <c r="J65" i="45"/>
  <c r="K65" i="45"/>
  <c r="L65" i="45"/>
  <c r="M65" i="45"/>
  <c r="N65" i="45"/>
  <c r="Q66" i="45"/>
  <c r="E67" i="45"/>
  <c r="F67" i="45"/>
  <c r="I67" i="45"/>
  <c r="J67" i="45"/>
  <c r="L67" i="45"/>
  <c r="M67" i="45"/>
  <c r="N67" i="45"/>
  <c r="O67" i="45"/>
  <c r="F68" i="45"/>
  <c r="H68" i="45"/>
  <c r="I68" i="45"/>
  <c r="Q68" i="45"/>
  <c r="B69" i="45"/>
  <c r="C69" i="45"/>
  <c r="E69" i="45"/>
  <c r="F69" i="45"/>
  <c r="I69" i="45"/>
  <c r="J69" i="45"/>
  <c r="K69" i="45"/>
  <c r="M69" i="45"/>
  <c r="N69" i="45"/>
  <c r="B70" i="45"/>
  <c r="C70" i="45"/>
  <c r="Q70" i="45"/>
  <c r="B71" i="45"/>
  <c r="E71" i="45"/>
  <c r="F71" i="45"/>
  <c r="I71" i="45"/>
  <c r="B72" i="45"/>
  <c r="F72" i="45"/>
  <c r="B73" i="45"/>
  <c r="E73" i="45"/>
  <c r="F73" i="45"/>
  <c r="I73" i="45"/>
  <c r="M73" i="45"/>
  <c r="N73" i="45"/>
  <c r="M75" i="45"/>
  <c r="N75" i="45"/>
  <c r="Q75" i="45"/>
  <c r="B76" i="45"/>
  <c r="C76" i="45"/>
  <c r="E76" i="45"/>
  <c r="F76" i="45"/>
  <c r="G76" i="45"/>
  <c r="I76" i="45"/>
  <c r="M76" i="45"/>
  <c r="O76" i="45"/>
  <c r="Q76" i="45"/>
  <c r="J81" i="45"/>
  <c r="M81" i="45"/>
  <c r="N81" i="45"/>
  <c r="O81" i="45"/>
  <c r="P81" i="45"/>
  <c r="Q81" i="45"/>
  <c r="B82" i="45"/>
  <c r="D82" i="45"/>
  <c r="E82" i="45"/>
  <c r="F82" i="45"/>
  <c r="G82" i="45"/>
  <c r="H82" i="45"/>
  <c r="I82" i="45"/>
  <c r="J82" i="45"/>
  <c r="K82" i="45"/>
  <c r="L82" i="45"/>
  <c r="M82" i="45"/>
  <c r="F83" i="45"/>
  <c r="G83" i="45"/>
  <c r="H83" i="45"/>
  <c r="I83" i="45"/>
  <c r="J83" i="45"/>
  <c r="K83" i="45"/>
  <c r="L83" i="45"/>
  <c r="M83" i="45"/>
  <c r="N83" i="45"/>
  <c r="B88" i="45"/>
  <c r="C88" i="45"/>
  <c r="E88" i="45"/>
  <c r="F88" i="45"/>
  <c r="G88" i="45"/>
  <c r="I88" i="45"/>
  <c r="J88" i="45"/>
  <c r="K88" i="45"/>
  <c r="M88" i="45"/>
  <c r="N88" i="45"/>
  <c r="O88" i="45"/>
  <c r="Q88" i="45"/>
  <c r="G89" i="45"/>
  <c r="B76" i="44"/>
  <c r="D67" i="44"/>
  <c r="I36" i="42"/>
  <c r="M36" i="42"/>
  <c r="O36" i="42"/>
  <c r="P63" i="44"/>
  <c r="G63" i="44"/>
  <c r="J63" i="44"/>
  <c r="F64" i="44"/>
  <c r="G64" i="44"/>
  <c r="H64" i="44"/>
  <c r="J64" i="44"/>
  <c r="K64" i="44"/>
  <c r="L64" i="44"/>
  <c r="Q65" i="44"/>
  <c r="D66" i="44"/>
  <c r="E66" i="44"/>
  <c r="F66" i="44"/>
  <c r="G66" i="44"/>
  <c r="H66" i="44"/>
  <c r="J67" i="44"/>
  <c r="N67" i="44"/>
  <c r="P67" i="44"/>
  <c r="Q67" i="44"/>
  <c r="K68" i="44"/>
  <c r="B69" i="44"/>
  <c r="C69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E70" i="44"/>
  <c r="F70" i="44"/>
  <c r="G70" i="44"/>
  <c r="H70" i="44"/>
  <c r="Q70" i="44"/>
  <c r="B71" i="44"/>
  <c r="C71" i="44"/>
  <c r="J71" i="44"/>
  <c r="M71" i="44"/>
  <c r="Q71" i="44"/>
  <c r="D72" i="44"/>
  <c r="J72" i="44"/>
  <c r="K72" i="44"/>
  <c r="G73" i="44"/>
  <c r="H73" i="44"/>
  <c r="J73" i="44"/>
  <c r="M73" i="44"/>
  <c r="B74" i="44"/>
  <c r="C74" i="44"/>
  <c r="D74" i="44"/>
  <c r="E74" i="44"/>
  <c r="G74" i="44"/>
  <c r="H74" i="44"/>
  <c r="J74" i="44"/>
  <c r="K74" i="44"/>
  <c r="L74" i="44"/>
  <c r="Q74" i="44"/>
  <c r="B75" i="44"/>
  <c r="C75" i="44"/>
  <c r="D75" i="44"/>
  <c r="E75" i="44"/>
  <c r="F75" i="44"/>
  <c r="G75" i="44"/>
  <c r="H75" i="44"/>
  <c r="I75" i="44"/>
  <c r="J75" i="44"/>
  <c r="K75" i="44"/>
  <c r="M75" i="44"/>
  <c r="N75" i="44"/>
  <c r="Q75" i="44"/>
  <c r="D76" i="44"/>
  <c r="E76" i="44"/>
  <c r="F76" i="44"/>
  <c r="G76" i="44"/>
  <c r="N76" i="44"/>
  <c r="Q76" i="44"/>
  <c r="C63" i="44"/>
  <c r="D63" i="44"/>
  <c r="L63" i="44"/>
  <c r="D64" i="44"/>
  <c r="D65" i="44"/>
  <c r="H65" i="44"/>
  <c r="J65" i="44"/>
  <c r="K65" i="44"/>
  <c r="L65" i="44"/>
  <c r="N65" i="44"/>
  <c r="O65" i="44"/>
  <c r="P65" i="44"/>
  <c r="O67" i="44"/>
  <c r="D68" i="44"/>
  <c r="G68" i="44"/>
  <c r="H68" i="44"/>
  <c r="J68" i="44"/>
  <c r="L68" i="44"/>
  <c r="D70" i="44"/>
  <c r="D71" i="44"/>
  <c r="G71" i="44"/>
  <c r="H72" i="44"/>
  <c r="L72" i="44"/>
  <c r="N72" i="44"/>
  <c r="O72" i="44"/>
  <c r="P72" i="44"/>
  <c r="D73" i="44"/>
  <c r="F73" i="44"/>
  <c r="L75" i="44"/>
  <c r="O75" i="44"/>
  <c r="P75" i="44"/>
  <c r="O76" i="44"/>
  <c r="M81" i="44"/>
  <c r="E83" i="44"/>
  <c r="E85" i="44"/>
  <c r="E86" i="44"/>
  <c r="A3" i="43"/>
  <c r="E80" i="45"/>
  <c r="I80" i="45"/>
  <c r="M80" i="45"/>
  <c r="Q80" i="45"/>
  <c r="B63" i="43"/>
  <c r="E63" i="43"/>
  <c r="F63" i="43"/>
  <c r="G81" i="44"/>
  <c r="B64" i="43"/>
  <c r="E64" i="43"/>
  <c r="F64" i="43"/>
  <c r="G82" i="44"/>
  <c r="I64" i="43"/>
  <c r="M64" i="43"/>
  <c r="N64" i="43"/>
  <c r="B65" i="43"/>
  <c r="E65" i="43"/>
  <c r="F65" i="43"/>
  <c r="G83" i="44"/>
  <c r="M83" i="44"/>
  <c r="O83" i="44"/>
  <c r="B66" i="43"/>
  <c r="C84" i="44"/>
  <c r="E66" i="43"/>
  <c r="F66" i="43"/>
  <c r="G84" i="44"/>
  <c r="H66" i="43"/>
  <c r="I66" i="43"/>
  <c r="O84" i="44"/>
  <c r="C85" i="44"/>
  <c r="D85" i="44"/>
  <c r="G67" i="43"/>
  <c r="K85" i="44"/>
  <c r="L85" i="44"/>
  <c r="N85" i="44"/>
  <c r="O85" i="44"/>
  <c r="C86" i="44"/>
  <c r="D86" i="44"/>
  <c r="O86" i="44"/>
  <c r="P86" i="44"/>
  <c r="L87" i="44"/>
  <c r="B70" i="43"/>
  <c r="D88" i="43"/>
  <c r="F70" i="43"/>
  <c r="H70" i="43"/>
  <c r="J70" i="43"/>
  <c r="L88" i="43"/>
  <c r="O88" i="44"/>
  <c r="D89" i="44"/>
  <c r="L89" i="44"/>
  <c r="B72" i="43"/>
  <c r="E72" i="43"/>
  <c r="F72" i="43"/>
  <c r="G72" i="43"/>
  <c r="B73" i="43"/>
  <c r="E73" i="43"/>
  <c r="F73" i="43"/>
  <c r="H73" i="43"/>
  <c r="B74" i="43"/>
  <c r="C74" i="43"/>
  <c r="E74" i="43"/>
  <c r="F74" i="43"/>
  <c r="G74" i="43"/>
  <c r="H74" i="43"/>
  <c r="I74" i="43"/>
  <c r="K74" i="43"/>
  <c r="L74" i="43"/>
  <c r="M74" i="43"/>
  <c r="N74" i="43"/>
  <c r="O74" i="43"/>
  <c r="B75" i="43"/>
  <c r="D75" i="43"/>
  <c r="E75" i="43"/>
  <c r="F75" i="43"/>
  <c r="G75" i="43"/>
  <c r="H75" i="43"/>
  <c r="I75" i="43"/>
  <c r="J75" i="43"/>
  <c r="L75" i="43"/>
  <c r="M75" i="43"/>
  <c r="N75" i="43"/>
  <c r="O75" i="43"/>
  <c r="P75" i="43"/>
  <c r="Q75" i="43"/>
  <c r="B76" i="43"/>
  <c r="F76" i="43"/>
  <c r="H76" i="43"/>
  <c r="J76" i="43"/>
  <c r="O90" i="44"/>
  <c r="A60" i="43"/>
  <c r="C65" i="43"/>
  <c r="G65" i="43"/>
  <c r="K68" i="43"/>
  <c r="O68" i="43"/>
  <c r="C69" i="43"/>
  <c r="C71" i="43"/>
  <c r="G71" i="43"/>
  <c r="C72" i="43"/>
  <c r="C73" i="43"/>
  <c r="C75" i="43"/>
  <c r="K75" i="43"/>
  <c r="A78" i="43"/>
  <c r="L84" i="43"/>
  <c r="L85" i="43"/>
  <c r="D89" i="43"/>
  <c r="G36" i="42"/>
  <c r="H81" i="43"/>
  <c r="B37" i="42"/>
  <c r="C37" i="42"/>
  <c r="D37" i="42"/>
  <c r="D177" i="6" s="1"/>
  <c r="E37" i="42"/>
  <c r="F37" i="42"/>
  <c r="F177" i="6" s="1"/>
  <c r="G37" i="42"/>
  <c r="H37" i="42"/>
  <c r="I34" i="42"/>
  <c r="L37" i="42"/>
  <c r="B34" i="42"/>
  <c r="C34" i="42"/>
  <c r="E34" i="42"/>
  <c r="Q35" i="42"/>
  <c r="K36" i="42"/>
  <c r="G56" i="41"/>
  <c r="H55" i="41"/>
  <c r="J65" i="41"/>
  <c r="K65" i="41"/>
  <c r="N65" i="41"/>
  <c r="P55" i="41"/>
  <c r="B51" i="41"/>
  <c r="D72" i="41"/>
  <c r="E51" i="41"/>
  <c r="I51" i="41"/>
  <c r="J72" i="41"/>
  <c r="K72" i="41"/>
  <c r="L72" i="41"/>
  <c r="M51" i="41"/>
  <c r="N72" i="41"/>
  <c r="O72" i="41"/>
  <c r="P72" i="41"/>
  <c r="B73" i="41"/>
  <c r="C73" i="41"/>
  <c r="D73" i="41"/>
  <c r="F73" i="41"/>
  <c r="H52" i="41"/>
  <c r="I52" i="41"/>
  <c r="J52" i="41"/>
  <c r="K52" i="41"/>
  <c r="L52" i="41"/>
  <c r="M52" i="41"/>
  <c r="N52" i="41"/>
  <c r="P52" i="41"/>
  <c r="Q52" i="41"/>
  <c r="C53" i="41"/>
  <c r="D53" i="41"/>
  <c r="E53" i="41"/>
  <c r="F74" i="41"/>
  <c r="G74" i="41"/>
  <c r="H74" i="41"/>
  <c r="I53" i="41"/>
  <c r="J74" i="41"/>
  <c r="K53" i="41"/>
  <c r="L53" i="41"/>
  <c r="N74" i="41"/>
  <c r="B75" i="41"/>
  <c r="E54" i="41"/>
  <c r="H54" i="41"/>
  <c r="I54" i="41"/>
  <c r="L54" i="41"/>
  <c r="M54" i="41"/>
  <c r="Q54" i="41"/>
  <c r="K56" i="41"/>
  <c r="L56" i="41"/>
  <c r="M56" i="41"/>
  <c r="P56" i="41"/>
  <c r="Q56" i="41"/>
  <c r="B57" i="41"/>
  <c r="C57" i="41"/>
  <c r="D57" i="41"/>
  <c r="G57" i="41"/>
  <c r="B58" i="41"/>
  <c r="C58" i="41"/>
  <c r="D58" i="41"/>
  <c r="E58" i="41"/>
  <c r="F58" i="41"/>
  <c r="I58" i="41"/>
  <c r="J58" i="41"/>
  <c r="M58" i="41"/>
  <c r="N58" i="41"/>
  <c r="O58" i="41"/>
  <c r="P58" i="41"/>
  <c r="Q58" i="41"/>
  <c r="H59" i="41"/>
  <c r="J59" i="41"/>
  <c r="K59" i="41"/>
  <c r="L59" i="41"/>
  <c r="K60" i="41"/>
  <c r="L60" i="41"/>
  <c r="M60" i="41"/>
  <c r="P60" i="41"/>
  <c r="Q60" i="41"/>
  <c r="B61" i="41"/>
  <c r="C61" i="41"/>
  <c r="D61" i="41"/>
  <c r="E61" i="41"/>
  <c r="F61" i="41"/>
  <c r="G61" i="41"/>
  <c r="H61" i="41"/>
  <c r="I61" i="41"/>
  <c r="M61" i="41"/>
  <c r="Q61" i="41"/>
  <c r="B62" i="41"/>
  <c r="E62" i="41"/>
  <c r="F62" i="41"/>
  <c r="G62" i="41"/>
  <c r="H62" i="41"/>
  <c r="I62" i="41"/>
  <c r="K62" i="41"/>
  <c r="L62" i="41"/>
  <c r="M62" i="41"/>
  <c r="N62" i="41"/>
  <c r="O62" i="41"/>
  <c r="P62" i="41"/>
  <c r="Q62" i="41"/>
  <c r="P63" i="41"/>
  <c r="Q63" i="41"/>
  <c r="B64" i="41"/>
  <c r="E64" i="41"/>
  <c r="F64" i="41"/>
  <c r="G64" i="41"/>
  <c r="H64" i="41"/>
  <c r="I64" i="41"/>
  <c r="J64" i="41"/>
  <c r="K64" i="41"/>
  <c r="L64" i="41"/>
  <c r="M64" i="41"/>
  <c r="N64" i="41"/>
  <c r="O64" i="41"/>
  <c r="P64" i="41"/>
  <c r="Q64" i="41"/>
  <c r="C65" i="41"/>
  <c r="D65" i="41"/>
  <c r="G65" i="41"/>
  <c r="L65" i="41"/>
  <c r="Q65" i="41"/>
  <c r="E66" i="41"/>
  <c r="F81" i="41"/>
  <c r="I66" i="41"/>
  <c r="M66" i="41"/>
  <c r="Q66" i="41"/>
  <c r="B67" i="41"/>
  <c r="C67" i="41"/>
  <c r="D82" i="41"/>
  <c r="E67" i="41"/>
  <c r="F67" i="41"/>
  <c r="H67" i="41"/>
  <c r="I67" i="41"/>
  <c r="L82" i="41"/>
  <c r="M67" i="41"/>
  <c r="Q67" i="41"/>
  <c r="D51" i="41"/>
  <c r="F51" i="41"/>
  <c r="G51" i="41"/>
  <c r="H51" i="41"/>
  <c r="J51" i="41"/>
  <c r="K51" i="41"/>
  <c r="L51" i="41"/>
  <c r="O51" i="41"/>
  <c r="P51" i="41"/>
  <c r="C52" i="41"/>
  <c r="D52" i="41"/>
  <c r="F52" i="41"/>
  <c r="G52" i="41"/>
  <c r="B53" i="41"/>
  <c r="P53" i="41"/>
  <c r="B54" i="41"/>
  <c r="C54" i="41"/>
  <c r="D54" i="41"/>
  <c r="F54" i="41"/>
  <c r="G54" i="41"/>
  <c r="J54" i="41"/>
  <c r="N54" i="41"/>
  <c r="O54" i="41"/>
  <c r="P54" i="41"/>
  <c r="C55" i="41"/>
  <c r="D55" i="41"/>
  <c r="N55" i="41"/>
  <c r="C56" i="41"/>
  <c r="D56" i="41"/>
  <c r="G58" i="41"/>
  <c r="H58" i="41"/>
  <c r="K58" i="41"/>
  <c r="L58" i="41"/>
  <c r="B59" i="41"/>
  <c r="C59" i="41"/>
  <c r="D59" i="41"/>
  <c r="G59" i="41"/>
  <c r="C60" i="41"/>
  <c r="D60" i="41"/>
  <c r="H60" i="41"/>
  <c r="J61" i="41"/>
  <c r="K61" i="41"/>
  <c r="L61" i="41"/>
  <c r="N61" i="41"/>
  <c r="O61" i="41"/>
  <c r="P61" i="41"/>
  <c r="C62" i="41"/>
  <c r="D62" i="41"/>
  <c r="J62" i="41"/>
  <c r="D63" i="41"/>
  <c r="G63" i="41"/>
  <c r="H63" i="41"/>
  <c r="J63" i="41"/>
  <c r="K63" i="41"/>
  <c r="L63" i="41"/>
  <c r="C64" i="41"/>
  <c r="D64" i="41"/>
  <c r="B66" i="41"/>
  <c r="C66" i="41"/>
  <c r="D66" i="41"/>
  <c r="G66" i="41"/>
  <c r="H66" i="41"/>
  <c r="J67" i="41"/>
  <c r="K67" i="41"/>
  <c r="L67" i="41"/>
  <c r="N67" i="41"/>
  <c r="O67" i="41"/>
  <c r="P67" i="41"/>
  <c r="B72" i="41"/>
  <c r="E72" i="41"/>
  <c r="F72" i="41"/>
  <c r="G72" i="41"/>
  <c r="H72" i="41"/>
  <c r="I72" i="41"/>
  <c r="G73" i="41"/>
  <c r="H73" i="41"/>
  <c r="I73" i="41"/>
  <c r="J73" i="41"/>
  <c r="K73" i="41"/>
  <c r="L73" i="41"/>
  <c r="M73" i="41"/>
  <c r="N73" i="41"/>
  <c r="P73" i="41"/>
  <c r="Q73" i="41"/>
  <c r="B74" i="41"/>
  <c r="C74" i="41"/>
  <c r="D74" i="41"/>
  <c r="P74" i="41"/>
  <c r="C75" i="41"/>
  <c r="D75" i="41"/>
  <c r="E75" i="41"/>
  <c r="F75" i="41"/>
  <c r="G75" i="41"/>
  <c r="I75" i="41"/>
  <c r="J75" i="41"/>
  <c r="L75" i="41"/>
  <c r="M75" i="41"/>
  <c r="N75" i="41"/>
  <c r="O75" i="41"/>
  <c r="P75" i="41"/>
  <c r="Q75" i="41"/>
  <c r="B81" i="41"/>
  <c r="C81" i="41"/>
  <c r="D81" i="41"/>
  <c r="G81" i="41"/>
  <c r="H81" i="41"/>
  <c r="H82" i="41"/>
  <c r="J82" i="41"/>
  <c r="K82" i="41"/>
  <c r="N82" i="41"/>
  <c r="O82" i="41"/>
  <c r="P82" i="41"/>
  <c r="B36" i="38"/>
  <c r="D64" i="40"/>
  <c r="F36" i="38"/>
  <c r="J36" i="38"/>
  <c r="L51" i="40"/>
  <c r="N51" i="40"/>
  <c r="O51" i="40"/>
  <c r="P51" i="40"/>
  <c r="D52" i="40"/>
  <c r="Q52" i="40"/>
  <c r="B53" i="40"/>
  <c r="E53" i="40"/>
  <c r="F53" i="40"/>
  <c r="G53" i="40"/>
  <c r="H53" i="40"/>
  <c r="I53" i="40"/>
  <c r="J53" i="40"/>
  <c r="K53" i="40"/>
  <c r="L53" i="40"/>
  <c r="L54" i="40"/>
  <c r="N54" i="40"/>
  <c r="O54" i="40"/>
  <c r="P54" i="40"/>
  <c r="Q54" i="40"/>
  <c r="L56" i="40"/>
  <c r="M56" i="40"/>
  <c r="O56" i="40"/>
  <c r="Q56" i="40"/>
  <c r="E57" i="40"/>
  <c r="N57" i="40"/>
  <c r="P57" i="40"/>
  <c r="Q57" i="40"/>
  <c r="B58" i="40"/>
  <c r="E58" i="40"/>
  <c r="F59" i="40"/>
  <c r="J59" i="40"/>
  <c r="L59" i="40"/>
  <c r="M59" i="40"/>
  <c r="N59" i="40"/>
  <c r="Q59" i="40"/>
  <c r="L60" i="40"/>
  <c r="M60" i="40"/>
  <c r="O60" i="40"/>
  <c r="P60" i="40"/>
  <c r="E61" i="40"/>
  <c r="N61" i="40"/>
  <c r="Q61" i="40"/>
  <c r="B62" i="40"/>
  <c r="C62" i="40"/>
  <c r="D62" i="40"/>
  <c r="E62" i="40"/>
  <c r="F62" i="40"/>
  <c r="G62" i="40"/>
  <c r="H62" i="40"/>
  <c r="I62" i="40"/>
  <c r="J62" i="40"/>
  <c r="K62" i="40"/>
  <c r="L62" i="40"/>
  <c r="N62" i="40"/>
  <c r="Q62" i="40"/>
  <c r="L63" i="40"/>
  <c r="M63" i="40"/>
  <c r="N63" i="40"/>
  <c r="O63" i="40"/>
  <c r="P63" i="40"/>
  <c r="Q63" i="40"/>
  <c r="L64" i="40"/>
  <c r="N64" i="40"/>
  <c r="E65" i="40"/>
  <c r="N65" i="40"/>
  <c r="O65" i="40"/>
  <c r="P65" i="40"/>
  <c r="O66" i="40"/>
  <c r="P66" i="40"/>
  <c r="Q66" i="40"/>
  <c r="C67" i="40"/>
  <c r="D67" i="40"/>
  <c r="G67" i="40"/>
  <c r="N67" i="40"/>
  <c r="O67" i="40"/>
  <c r="P67" i="40"/>
  <c r="Q67" i="40"/>
  <c r="C51" i="40"/>
  <c r="E52" i="40"/>
  <c r="G52" i="40"/>
  <c r="H52" i="40"/>
  <c r="I52" i="40"/>
  <c r="K52" i="40"/>
  <c r="L52" i="40"/>
  <c r="M52" i="40"/>
  <c r="O52" i="40"/>
  <c r="P52" i="40"/>
  <c r="M53" i="40"/>
  <c r="O53" i="40"/>
  <c r="P53" i="40"/>
  <c r="D55" i="40"/>
  <c r="E55" i="40"/>
  <c r="O55" i="40"/>
  <c r="P55" i="40"/>
  <c r="P56" i="40"/>
  <c r="O57" i="40"/>
  <c r="O58" i="40"/>
  <c r="P58" i="40"/>
  <c r="D59" i="40"/>
  <c r="E59" i="40"/>
  <c r="G59" i="40"/>
  <c r="H59" i="40"/>
  <c r="I59" i="40"/>
  <c r="K59" i="40"/>
  <c r="O59" i="40"/>
  <c r="P59" i="40"/>
  <c r="C60" i="40"/>
  <c r="O61" i="40"/>
  <c r="P61" i="40"/>
  <c r="M62" i="40"/>
  <c r="O62" i="40"/>
  <c r="P62" i="40"/>
  <c r="E63" i="40"/>
  <c r="M64" i="40"/>
  <c r="O64" i="40"/>
  <c r="P64" i="40"/>
  <c r="Q64" i="40"/>
  <c r="H66" i="40"/>
  <c r="I66" i="40"/>
  <c r="K66" i="40"/>
  <c r="L66" i="40"/>
  <c r="M66" i="40"/>
  <c r="A3" i="39"/>
  <c r="N71" i="40"/>
  <c r="Q72" i="39"/>
  <c r="E73" i="39"/>
  <c r="I73" i="39"/>
  <c r="L73" i="40"/>
  <c r="E74" i="39"/>
  <c r="O74" i="40"/>
  <c r="E75" i="39"/>
  <c r="E76" i="39"/>
  <c r="I77" i="39"/>
  <c r="B57" i="39"/>
  <c r="D57" i="39"/>
  <c r="E57" i="39"/>
  <c r="N57" i="39"/>
  <c r="P57" i="39"/>
  <c r="Q57" i="39"/>
  <c r="B58" i="39"/>
  <c r="C58" i="39"/>
  <c r="D58" i="39"/>
  <c r="E58" i="39"/>
  <c r="E78" i="39"/>
  <c r="I78" i="39"/>
  <c r="O78" i="40"/>
  <c r="P59" i="39"/>
  <c r="Q78" i="39"/>
  <c r="N60" i="39"/>
  <c r="Q60" i="39"/>
  <c r="B61" i="39"/>
  <c r="C61" i="39"/>
  <c r="D61" i="39"/>
  <c r="E61" i="39"/>
  <c r="N61" i="39"/>
  <c r="O61" i="39"/>
  <c r="P61" i="39"/>
  <c r="E79" i="39"/>
  <c r="H79" i="41"/>
  <c r="I79" i="39"/>
  <c r="L62" i="39"/>
  <c r="Q79" i="39"/>
  <c r="N64" i="39"/>
  <c r="O64" i="39"/>
  <c r="P64" i="39"/>
  <c r="Q64" i="39"/>
  <c r="D65" i="39"/>
  <c r="E80" i="39"/>
  <c r="Q66" i="39"/>
  <c r="E67" i="39"/>
  <c r="A48" i="39"/>
  <c r="D63" i="39"/>
  <c r="A69" i="39"/>
  <c r="E72" i="39"/>
  <c r="M73" i="39"/>
  <c r="I74" i="39"/>
  <c r="I75" i="39"/>
  <c r="M75" i="39"/>
  <c r="I76" i="39"/>
  <c r="M76" i="39"/>
  <c r="E77" i="39"/>
  <c r="E81" i="39"/>
  <c r="I82" i="39"/>
  <c r="L34" i="38"/>
  <c r="O34" i="38"/>
  <c r="P34" i="38"/>
  <c r="M77" i="39"/>
  <c r="F37" i="38"/>
  <c r="G34" i="38"/>
  <c r="H34" i="38"/>
  <c r="K34" i="38"/>
  <c r="M34" i="38"/>
  <c r="O37" i="38"/>
  <c r="O176" i="6" s="1"/>
  <c r="N36" i="38"/>
  <c r="G37" i="38"/>
  <c r="G176" i="6" s="1"/>
  <c r="H37" i="38"/>
  <c r="J37" i="38"/>
  <c r="K37" i="38"/>
  <c r="D57" i="37"/>
  <c r="E57" i="37"/>
  <c r="C51" i="37"/>
  <c r="F72" i="37"/>
  <c r="G51" i="37"/>
  <c r="I72" i="37"/>
  <c r="L72" i="37"/>
  <c r="M72" i="37"/>
  <c r="N72" i="37"/>
  <c r="C52" i="37"/>
  <c r="G52" i="37"/>
  <c r="K52" i="37"/>
  <c r="L52" i="37"/>
  <c r="M52" i="37"/>
  <c r="O52" i="37"/>
  <c r="D74" i="37"/>
  <c r="E53" i="37"/>
  <c r="F74" i="37"/>
  <c r="G53" i="37"/>
  <c r="K53" i="37"/>
  <c r="O53" i="37"/>
  <c r="I54" i="37"/>
  <c r="P54" i="37"/>
  <c r="J55" i="37"/>
  <c r="L55" i="37"/>
  <c r="N55" i="37"/>
  <c r="P55" i="37"/>
  <c r="Q55" i="37"/>
  <c r="D56" i="37"/>
  <c r="E56" i="37"/>
  <c r="G56" i="37"/>
  <c r="H56" i="37"/>
  <c r="N56" i="37"/>
  <c r="J57" i="37"/>
  <c r="K57" i="37"/>
  <c r="L57" i="37"/>
  <c r="M57" i="37"/>
  <c r="N57" i="37"/>
  <c r="O57" i="37"/>
  <c r="P57" i="37"/>
  <c r="Q57" i="37"/>
  <c r="B58" i="37"/>
  <c r="C58" i="37"/>
  <c r="D58" i="37"/>
  <c r="F58" i="37"/>
  <c r="J58" i="37"/>
  <c r="K58" i="37"/>
  <c r="L58" i="37"/>
  <c r="M58" i="37"/>
  <c r="N58" i="37"/>
  <c r="Q58" i="37"/>
  <c r="B59" i="37"/>
  <c r="C59" i="37"/>
  <c r="D59" i="37"/>
  <c r="G59" i="37"/>
  <c r="H59" i="37"/>
  <c r="J59" i="37"/>
  <c r="L59" i="37"/>
  <c r="M59" i="37"/>
  <c r="N59" i="37"/>
  <c r="O59" i="37"/>
  <c r="P59" i="37"/>
  <c r="D60" i="37"/>
  <c r="E60" i="37"/>
  <c r="G60" i="37"/>
  <c r="H60" i="37"/>
  <c r="I60" i="37"/>
  <c r="J60" i="37"/>
  <c r="K60" i="37"/>
  <c r="L60" i="37"/>
  <c r="M60" i="37"/>
  <c r="N60" i="37"/>
  <c r="O60" i="37"/>
  <c r="P60" i="37"/>
  <c r="Q60" i="37"/>
  <c r="B61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O61" i="37"/>
  <c r="B62" i="37"/>
  <c r="C62" i="37"/>
  <c r="F62" i="37"/>
  <c r="J62" i="37"/>
  <c r="N62" i="37"/>
  <c r="D63" i="37"/>
  <c r="E63" i="37"/>
  <c r="F63" i="37"/>
  <c r="G63" i="37"/>
  <c r="H63" i="37"/>
  <c r="B64" i="37"/>
  <c r="C64" i="37"/>
  <c r="D64" i="37"/>
  <c r="E64" i="37"/>
  <c r="F64" i="37"/>
  <c r="G64" i="37"/>
  <c r="H64" i="37"/>
  <c r="I64" i="37"/>
  <c r="J64" i="37"/>
  <c r="K64" i="37"/>
  <c r="L64" i="37"/>
  <c r="M64" i="37"/>
  <c r="N64" i="37"/>
  <c r="O64" i="37"/>
  <c r="H65" i="37"/>
  <c r="B66" i="37"/>
  <c r="C81" i="37"/>
  <c r="D81" i="37"/>
  <c r="E81" i="37"/>
  <c r="F66" i="37"/>
  <c r="G81" i="37"/>
  <c r="H81" i="37"/>
  <c r="I81" i="37"/>
  <c r="L81" i="37"/>
  <c r="O81" i="37"/>
  <c r="B67" i="37"/>
  <c r="C67" i="37"/>
  <c r="F67" i="37"/>
  <c r="H67" i="37"/>
  <c r="I82" i="37"/>
  <c r="K82" i="37"/>
  <c r="L82" i="37"/>
  <c r="N67" i="37"/>
  <c r="O67" i="37"/>
  <c r="P67" i="37"/>
  <c r="Q67" i="37"/>
  <c r="I51" i="37"/>
  <c r="L51" i="37"/>
  <c r="M51" i="37"/>
  <c r="N51" i="37"/>
  <c r="P51" i="37"/>
  <c r="Q51" i="37"/>
  <c r="D52" i="37"/>
  <c r="H52" i="37"/>
  <c r="I52" i="37"/>
  <c r="H53" i="37"/>
  <c r="I53" i="37"/>
  <c r="L53" i="37"/>
  <c r="M53" i="37"/>
  <c r="P53" i="37"/>
  <c r="O54" i="37"/>
  <c r="Q54" i="37"/>
  <c r="D55" i="37"/>
  <c r="E55" i="37"/>
  <c r="G55" i="37"/>
  <c r="H55" i="37"/>
  <c r="K55" i="37"/>
  <c r="M55" i="37"/>
  <c r="O55" i="37"/>
  <c r="P56" i="37"/>
  <c r="H57" i="37"/>
  <c r="E58" i="37"/>
  <c r="G58" i="37"/>
  <c r="H58" i="37"/>
  <c r="I58" i="37"/>
  <c r="O58" i="37"/>
  <c r="P58" i="37"/>
  <c r="E59" i="37"/>
  <c r="I59" i="37"/>
  <c r="K59" i="37"/>
  <c r="Q59" i="37"/>
  <c r="P61" i="37"/>
  <c r="Q61" i="37"/>
  <c r="D62" i="37"/>
  <c r="E62" i="37"/>
  <c r="G62" i="37"/>
  <c r="H62" i="37"/>
  <c r="K62" i="37"/>
  <c r="L62" i="37"/>
  <c r="M62" i="37"/>
  <c r="O62" i="37"/>
  <c r="P62" i="37"/>
  <c r="Q62" i="37"/>
  <c r="P63" i="37"/>
  <c r="P64" i="37"/>
  <c r="Q64" i="37"/>
  <c r="E66" i="37"/>
  <c r="L66" i="37"/>
  <c r="O66" i="37"/>
  <c r="P66" i="37"/>
  <c r="Q66" i="37"/>
  <c r="D67" i="37"/>
  <c r="E67" i="37"/>
  <c r="G67" i="37"/>
  <c r="P72" i="37"/>
  <c r="Q72" i="37"/>
  <c r="C73" i="37"/>
  <c r="D73" i="37"/>
  <c r="G73" i="37"/>
  <c r="H73" i="37"/>
  <c r="I73" i="37"/>
  <c r="E74" i="37"/>
  <c r="G74" i="37"/>
  <c r="H74" i="37"/>
  <c r="I74" i="37"/>
  <c r="K74" i="37"/>
  <c r="L74" i="37"/>
  <c r="M74" i="37"/>
  <c r="O74" i="37"/>
  <c r="P74" i="37"/>
  <c r="I75" i="37"/>
  <c r="O75" i="37"/>
  <c r="Q75" i="37"/>
  <c r="I76" i="37"/>
  <c r="B81" i="37"/>
  <c r="P81" i="37"/>
  <c r="Q81" i="37"/>
  <c r="B82" i="37"/>
  <c r="D82" i="37"/>
  <c r="E82" i="37"/>
  <c r="F82" i="37"/>
  <c r="G82" i="37"/>
  <c r="N82" i="37"/>
  <c r="P82" i="37"/>
  <c r="Q82" i="37"/>
  <c r="E56" i="36"/>
  <c r="I36" i="34"/>
  <c r="M51" i="36"/>
  <c r="K52" i="36"/>
  <c r="M52" i="36"/>
  <c r="O52" i="36"/>
  <c r="B53" i="36"/>
  <c r="C53" i="36"/>
  <c r="I53" i="36"/>
  <c r="M53" i="36"/>
  <c r="N53" i="36"/>
  <c r="G54" i="36"/>
  <c r="I54" i="36"/>
  <c r="K54" i="36"/>
  <c r="K55" i="36"/>
  <c r="M55" i="36"/>
  <c r="N55" i="36"/>
  <c r="I56" i="36"/>
  <c r="J77" i="36"/>
  <c r="M56" i="36"/>
  <c r="K57" i="36"/>
  <c r="L58" i="36"/>
  <c r="M58" i="36"/>
  <c r="N58" i="36"/>
  <c r="Q58" i="36"/>
  <c r="B59" i="36"/>
  <c r="C59" i="36"/>
  <c r="E59" i="36"/>
  <c r="G59" i="36"/>
  <c r="I59" i="36"/>
  <c r="K59" i="36"/>
  <c r="H60" i="36"/>
  <c r="I60" i="36"/>
  <c r="K60" i="36"/>
  <c r="L60" i="36"/>
  <c r="M60" i="36"/>
  <c r="N60" i="36"/>
  <c r="Q60" i="36"/>
  <c r="Q61" i="36"/>
  <c r="C62" i="36"/>
  <c r="E62" i="36"/>
  <c r="G62" i="36"/>
  <c r="I62" i="36"/>
  <c r="J62" i="36"/>
  <c r="K62" i="36"/>
  <c r="M62" i="36"/>
  <c r="O62" i="36"/>
  <c r="M63" i="36"/>
  <c r="P63" i="36"/>
  <c r="Q63" i="36"/>
  <c r="G64" i="36"/>
  <c r="H64" i="36"/>
  <c r="I64" i="36"/>
  <c r="J64" i="36"/>
  <c r="K64" i="36"/>
  <c r="L64" i="36"/>
  <c r="M64" i="36"/>
  <c r="N64" i="36"/>
  <c r="O64" i="36"/>
  <c r="P64" i="36"/>
  <c r="Q64" i="36"/>
  <c r="M65" i="36"/>
  <c r="Q65" i="36"/>
  <c r="I66" i="36"/>
  <c r="K66" i="36"/>
  <c r="M66" i="36"/>
  <c r="O66" i="36"/>
  <c r="Q66" i="36"/>
  <c r="Q67" i="36"/>
  <c r="I57" i="36"/>
  <c r="E60" i="36"/>
  <c r="I61" i="36"/>
  <c r="Q62" i="36"/>
  <c r="I65" i="36"/>
  <c r="A3" i="35"/>
  <c r="H71" i="37"/>
  <c r="I64" i="35"/>
  <c r="K64" i="35"/>
  <c r="O58" i="35"/>
  <c r="P71" i="37"/>
  <c r="B72" i="36"/>
  <c r="C51" i="35"/>
  <c r="E51" i="35"/>
  <c r="G51" i="35"/>
  <c r="E52" i="35"/>
  <c r="G52" i="35"/>
  <c r="I52" i="35"/>
  <c r="J73" i="36"/>
  <c r="K52" i="35"/>
  <c r="C53" i="35"/>
  <c r="E53" i="35"/>
  <c r="I53" i="35"/>
  <c r="J53" i="35"/>
  <c r="K53" i="35"/>
  <c r="M53" i="35"/>
  <c r="Q53" i="35"/>
  <c r="B75" i="35"/>
  <c r="C54" i="35"/>
  <c r="B76" i="36"/>
  <c r="C55" i="35"/>
  <c r="E55" i="35"/>
  <c r="G55" i="35"/>
  <c r="I55" i="35"/>
  <c r="K55" i="35"/>
  <c r="B77" i="35"/>
  <c r="C56" i="35"/>
  <c r="C57" i="35"/>
  <c r="D57" i="35"/>
  <c r="E57" i="35"/>
  <c r="F57" i="35"/>
  <c r="G57" i="35"/>
  <c r="H57" i="35"/>
  <c r="I57" i="35"/>
  <c r="J57" i="35"/>
  <c r="K57" i="35"/>
  <c r="B58" i="35"/>
  <c r="C58" i="35"/>
  <c r="D58" i="35"/>
  <c r="E58" i="35"/>
  <c r="F58" i="35"/>
  <c r="G58" i="35"/>
  <c r="H58" i="35"/>
  <c r="I58" i="35"/>
  <c r="J58" i="35"/>
  <c r="K58" i="35"/>
  <c r="E59" i="35"/>
  <c r="I59" i="35"/>
  <c r="J78" i="35"/>
  <c r="K59" i="35"/>
  <c r="M59" i="35"/>
  <c r="N78" i="36"/>
  <c r="O59" i="35"/>
  <c r="Q78" i="37"/>
  <c r="B60" i="35"/>
  <c r="C60" i="35"/>
  <c r="D60" i="35"/>
  <c r="E60" i="35"/>
  <c r="F60" i="35"/>
  <c r="H60" i="35"/>
  <c r="Q60" i="35"/>
  <c r="C61" i="35"/>
  <c r="D61" i="35"/>
  <c r="E61" i="35"/>
  <c r="F61" i="35"/>
  <c r="G61" i="35"/>
  <c r="H61" i="35"/>
  <c r="I61" i="35"/>
  <c r="J61" i="35"/>
  <c r="K61" i="35"/>
  <c r="C62" i="35"/>
  <c r="I62" i="35"/>
  <c r="K62" i="35"/>
  <c r="M62" i="35"/>
  <c r="O62" i="35"/>
  <c r="Q62" i="35"/>
  <c r="B63" i="35"/>
  <c r="C63" i="35"/>
  <c r="D63" i="35"/>
  <c r="E63" i="35"/>
  <c r="F63" i="35"/>
  <c r="G63" i="35"/>
  <c r="H63" i="35"/>
  <c r="B64" i="35"/>
  <c r="C64" i="35"/>
  <c r="D64" i="35"/>
  <c r="F64" i="35"/>
  <c r="H64" i="35"/>
  <c r="C65" i="35"/>
  <c r="E65" i="35"/>
  <c r="G65" i="35"/>
  <c r="K65" i="35"/>
  <c r="C66" i="35"/>
  <c r="E66" i="35"/>
  <c r="G66" i="35"/>
  <c r="E67" i="35"/>
  <c r="G67" i="35"/>
  <c r="I67" i="35"/>
  <c r="K67" i="35"/>
  <c r="A48" i="35"/>
  <c r="G53" i="35"/>
  <c r="O53" i="35"/>
  <c r="E54" i="35"/>
  <c r="G54" i="35"/>
  <c r="I54" i="35"/>
  <c r="M55" i="35"/>
  <c r="O55" i="35"/>
  <c r="G56" i="35"/>
  <c r="I56" i="35"/>
  <c r="K56" i="35"/>
  <c r="O56" i="35"/>
  <c r="G59" i="35"/>
  <c r="G60" i="35"/>
  <c r="E62" i="35"/>
  <c r="G62" i="35"/>
  <c r="I63" i="35"/>
  <c r="O63" i="35"/>
  <c r="Q63" i="35"/>
  <c r="E64" i="35"/>
  <c r="G64" i="35"/>
  <c r="O64" i="35"/>
  <c r="O66" i="35"/>
  <c r="C67" i="35"/>
  <c r="A69" i="35"/>
  <c r="N75" i="35"/>
  <c r="M34" i="34"/>
  <c r="N77" i="35"/>
  <c r="C34" i="34"/>
  <c r="G34" i="34"/>
  <c r="H34" i="34"/>
  <c r="I34" i="34"/>
  <c r="N35" i="34"/>
  <c r="O34" i="34"/>
  <c r="P35" i="34"/>
  <c r="Q34" i="34"/>
  <c r="H35" i="34"/>
  <c r="J35" i="34"/>
  <c r="K35" i="34"/>
  <c r="L37" i="34"/>
  <c r="K105" i="33"/>
  <c r="M105" i="33"/>
  <c r="O105" i="33"/>
  <c r="Q105" i="33"/>
  <c r="C84" i="33"/>
  <c r="E84" i="33"/>
  <c r="G113" i="33"/>
  <c r="I113" i="33"/>
  <c r="K113" i="33"/>
  <c r="M113" i="33"/>
  <c r="O113" i="33"/>
  <c r="Q113" i="33"/>
  <c r="C85" i="33"/>
  <c r="I85" i="33"/>
  <c r="M114" i="33"/>
  <c r="O85" i="33"/>
  <c r="E86" i="33"/>
  <c r="G86" i="33"/>
  <c r="I86" i="33"/>
  <c r="K86" i="33"/>
  <c r="M86" i="33"/>
  <c r="O115" i="33"/>
  <c r="Q115" i="33"/>
  <c r="C116" i="33"/>
  <c r="E116" i="33"/>
  <c r="G116" i="33"/>
  <c r="C88" i="33"/>
  <c r="F88" i="33"/>
  <c r="G88" i="33"/>
  <c r="H88" i="33"/>
  <c r="I88" i="33"/>
  <c r="J88" i="33"/>
  <c r="K88" i="33"/>
  <c r="L88" i="33"/>
  <c r="M88" i="33"/>
  <c r="N88" i="33"/>
  <c r="O88" i="33"/>
  <c r="F89" i="33"/>
  <c r="G89" i="33"/>
  <c r="H89" i="33"/>
  <c r="I89" i="33"/>
  <c r="J89" i="33"/>
  <c r="E90" i="33"/>
  <c r="H90" i="33"/>
  <c r="I90" i="33"/>
  <c r="J90" i="33"/>
  <c r="L90" i="33"/>
  <c r="M90" i="33"/>
  <c r="N90" i="33"/>
  <c r="O90" i="33"/>
  <c r="P90" i="33"/>
  <c r="B91" i="33"/>
  <c r="C91" i="33"/>
  <c r="D91" i="33"/>
  <c r="E91" i="33"/>
  <c r="F91" i="33"/>
  <c r="G91" i="33"/>
  <c r="H91" i="33"/>
  <c r="I91" i="33"/>
  <c r="J91" i="33"/>
  <c r="K91" i="33"/>
  <c r="L91" i="33"/>
  <c r="M91" i="33"/>
  <c r="N91" i="33"/>
  <c r="O91" i="33"/>
  <c r="P91" i="33"/>
  <c r="B92" i="33"/>
  <c r="D92" i="33"/>
  <c r="F92" i="33"/>
  <c r="H92" i="33"/>
  <c r="J92" i="33"/>
  <c r="K92" i="33"/>
  <c r="L92" i="33"/>
  <c r="M92" i="33"/>
  <c r="N92" i="33"/>
  <c r="O92" i="33"/>
  <c r="P92" i="33"/>
  <c r="Q92" i="33"/>
  <c r="B93" i="33"/>
  <c r="C93" i="33"/>
  <c r="F93" i="33"/>
  <c r="G93" i="33"/>
  <c r="H93" i="33"/>
  <c r="I93" i="33"/>
  <c r="J93" i="33"/>
  <c r="C94" i="33"/>
  <c r="E94" i="33"/>
  <c r="G94" i="33"/>
  <c r="H94" i="33"/>
  <c r="I94" i="33"/>
  <c r="J94" i="33"/>
  <c r="K94" i="33"/>
  <c r="L94" i="33"/>
  <c r="M94" i="33"/>
  <c r="N94" i="33"/>
  <c r="O94" i="33"/>
  <c r="P94" i="33"/>
  <c r="B95" i="33"/>
  <c r="C95" i="33"/>
  <c r="D95" i="33"/>
  <c r="E95" i="33"/>
  <c r="F95" i="33"/>
  <c r="G95" i="33"/>
  <c r="H95" i="33"/>
  <c r="I95" i="33"/>
  <c r="J95" i="33"/>
  <c r="K95" i="33"/>
  <c r="L95" i="33"/>
  <c r="M95" i="33"/>
  <c r="N95" i="33"/>
  <c r="O95" i="33"/>
  <c r="P95" i="33"/>
  <c r="B96" i="33"/>
  <c r="D96" i="33"/>
  <c r="F96" i="33"/>
  <c r="G96" i="33"/>
  <c r="H96" i="33"/>
  <c r="I96" i="33"/>
  <c r="J96" i="33"/>
  <c r="K96" i="33"/>
  <c r="L96" i="33"/>
  <c r="M96" i="33"/>
  <c r="N96" i="33"/>
  <c r="P96" i="33"/>
  <c r="Q96" i="33"/>
  <c r="B97" i="33"/>
  <c r="C97" i="33"/>
  <c r="D97" i="33"/>
  <c r="E97" i="33"/>
  <c r="F97" i="33"/>
  <c r="G97" i="33"/>
  <c r="H97" i="33"/>
  <c r="J97" i="33"/>
  <c r="H98" i="33"/>
  <c r="J98" i="33"/>
  <c r="L98" i="33"/>
  <c r="M98" i="33"/>
  <c r="N98" i="33"/>
  <c r="O98" i="33"/>
  <c r="P98" i="33"/>
  <c r="Q98" i="33"/>
  <c r="B99" i="33"/>
  <c r="C99" i="33"/>
  <c r="E99" i="33"/>
  <c r="F99" i="33"/>
  <c r="G99" i="33"/>
  <c r="H99" i="33"/>
  <c r="I99" i="33"/>
  <c r="J99" i="33"/>
  <c r="K99" i="33"/>
  <c r="G100" i="33"/>
  <c r="H100" i="33"/>
  <c r="I100" i="33"/>
  <c r="J100" i="33"/>
  <c r="B101" i="33"/>
  <c r="C101" i="33"/>
  <c r="D101" i="33"/>
  <c r="E101" i="33"/>
  <c r="F101" i="33"/>
  <c r="H101" i="33"/>
  <c r="J101" i="33"/>
  <c r="K101" i="33"/>
  <c r="L101" i="33"/>
  <c r="M101" i="33"/>
  <c r="N101" i="33"/>
  <c r="P101" i="33"/>
  <c r="Q101" i="33"/>
  <c r="B102" i="33"/>
  <c r="D102" i="33"/>
  <c r="F102" i="33"/>
  <c r="G102" i="33"/>
  <c r="H102" i="33"/>
  <c r="J102" i="33"/>
  <c r="L102" i="33"/>
  <c r="N102" i="33"/>
  <c r="O102" i="33"/>
  <c r="P102" i="33"/>
  <c r="Q102" i="33"/>
  <c r="B103" i="33"/>
  <c r="C103" i="33"/>
  <c r="D103" i="33"/>
  <c r="E103" i="33"/>
  <c r="F103" i="33"/>
  <c r="G103" i="33"/>
  <c r="H103" i="33"/>
  <c r="I103" i="33"/>
  <c r="J103" i="33"/>
  <c r="K103" i="33"/>
  <c r="L103" i="33"/>
  <c r="M103" i="33"/>
  <c r="N103" i="33"/>
  <c r="O103" i="33"/>
  <c r="P103" i="33"/>
  <c r="H104" i="33"/>
  <c r="J104" i="33"/>
  <c r="K104" i="33"/>
  <c r="L104" i="33"/>
  <c r="M104" i="33"/>
  <c r="N104" i="33"/>
  <c r="O104" i="33"/>
  <c r="P104" i="33"/>
  <c r="Q104" i="33"/>
  <c r="B105" i="33"/>
  <c r="C105" i="33"/>
  <c r="D105" i="33"/>
  <c r="E105" i="33"/>
  <c r="F105" i="33"/>
  <c r="G105" i="33"/>
  <c r="H105" i="33"/>
  <c r="I105" i="33"/>
  <c r="J105" i="33"/>
  <c r="C106" i="33"/>
  <c r="G106" i="33"/>
  <c r="H106" i="33"/>
  <c r="I106" i="33"/>
  <c r="J106" i="33"/>
  <c r="K106" i="33"/>
  <c r="L106" i="33"/>
  <c r="M106" i="33"/>
  <c r="N106" i="33"/>
  <c r="O106" i="33"/>
  <c r="P106" i="33"/>
  <c r="B107" i="33"/>
  <c r="C107" i="33"/>
  <c r="D107" i="33"/>
  <c r="E107" i="33"/>
  <c r="F107" i="33"/>
  <c r="G107" i="33"/>
  <c r="H107" i="33"/>
  <c r="I107" i="33"/>
  <c r="J107" i="33"/>
  <c r="K107" i="33"/>
  <c r="L107" i="33"/>
  <c r="M107" i="33"/>
  <c r="N107" i="33"/>
  <c r="P107" i="33"/>
  <c r="C108" i="33"/>
  <c r="I108" i="33"/>
  <c r="K123" i="33"/>
  <c r="M123" i="33"/>
  <c r="O123" i="33"/>
  <c r="Q123" i="33"/>
  <c r="I84" i="33"/>
  <c r="K84" i="33"/>
  <c r="M84" i="33"/>
  <c r="O84" i="33"/>
  <c r="Q84" i="33"/>
  <c r="E85" i="33"/>
  <c r="G85" i="33"/>
  <c r="K85" i="33"/>
  <c r="M85" i="33"/>
  <c r="O86" i="33"/>
  <c r="Q86" i="33"/>
  <c r="C87" i="33"/>
  <c r="E87" i="33"/>
  <c r="I87" i="33"/>
  <c r="K87" i="33"/>
  <c r="M87" i="33"/>
  <c r="O87" i="33"/>
  <c r="Q87" i="33"/>
  <c r="G90" i="33"/>
  <c r="K90" i="33"/>
  <c r="Q91" i="33"/>
  <c r="C92" i="33"/>
  <c r="E92" i="33"/>
  <c r="G92" i="33"/>
  <c r="I92" i="33"/>
  <c r="K93" i="33"/>
  <c r="M93" i="33"/>
  <c r="O93" i="33"/>
  <c r="Q93" i="33"/>
  <c r="Q95" i="33"/>
  <c r="C96" i="33"/>
  <c r="E96" i="33"/>
  <c r="O96" i="33"/>
  <c r="I97" i="33"/>
  <c r="K97" i="33"/>
  <c r="M97" i="33"/>
  <c r="O97" i="33"/>
  <c r="C98" i="33"/>
  <c r="E98" i="33"/>
  <c r="G98" i="33"/>
  <c r="I98" i="33"/>
  <c r="K98" i="33"/>
  <c r="G101" i="33"/>
  <c r="I101" i="33"/>
  <c r="O101" i="33"/>
  <c r="C102" i="33"/>
  <c r="E102" i="33"/>
  <c r="I102" i="33"/>
  <c r="K102" i="33"/>
  <c r="M102" i="33"/>
  <c r="Q103" i="33"/>
  <c r="E104" i="33"/>
  <c r="G104" i="33"/>
  <c r="I104" i="33"/>
  <c r="O107" i="33"/>
  <c r="Q107" i="33"/>
  <c r="E108" i="33"/>
  <c r="G108" i="33"/>
  <c r="K108" i="33"/>
  <c r="M108" i="33"/>
  <c r="Q108" i="33"/>
  <c r="C113" i="33"/>
  <c r="E113" i="33"/>
  <c r="C114" i="33"/>
  <c r="E114" i="33"/>
  <c r="G114" i="33"/>
  <c r="I114" i="33"/>
  <c r="K114" i="33"/>
  <c r="I115" i="33"/>
  <c r="I116" i="33"/>
  <c r="K116" i="33"/>
  <c r="M116" i="33"/>
  <c r="O116" i="33"/>
  <c r="Q116" i="33"/>
  <c r="N120" i="33"/>
  <c r="C123" i="33"/>
  <c r="E123" i="33"/>
  <c r="G123" i="33"/>
  <c r="B87" i="32"/>
  <c r="C36" i="30"/>
  <c r="O36" i="30"/>
  <c r="P105" i="32"/>
  <c r="F84" i="32"/>
  <c r="N84" i="32"/>
  <c r="G85" i="32"/>
  <c r="H85" i="32"/>
  <c r="I85" i="32"/>
  <c r="J85" i="32"/>
  <c r="L85" i="32"/>
  <c r="M85" i="32"/>
  <c r="N85" i="32"/>
  <c r="P85" i="32"/>
  <c r="B86" i="32"/>
  <c r="C86" i="32"/>
  <c r="D86" i="32"/>
  <c r="E87" i="32"/>
  <c r="F87" i="32"/>
  <c r="G87" i="32"/>
  <c r="H87" i="32"/>
  <c r="I87" i="32"/>
  <c r="J87" i="32"/>
  <c r="L87" i="32"/>
  <c r="J88" i="32"/>
  <c r="L88" i="32"/>
  <c r="M88" i="32"/>
  <c r="N88" i="32"/>
  <c r="P88" i="32"/>
  <c r="Q88" i="32"/>
  <c r="C89" i="32"/>
  <c r="J89" i="32"/>
  <c r="G90" i="32"/>
  <c r="H90" i="32"/>
  <c r="I90" i="32"/>
  <c r="J90" i="32"/>
  <c r="M91" i="32"/>
  <c r="N91" i="32"/>
  <c r="C92" i="32"/>
  <c r="D92" i="32"/>
  <c r="E92" i="32"/>
  <c r="F92" i="32"/>
  <c r="G92" i="32"/>
  <c r="H92" i="32"/>
  <c r="I92" i="32"/>
  <c r="J92" i="32"/>
  <c r="L92" i="32"/>
  <c r="E93" i="32"/>
  <c r="F93" i="32"/>
  <c r="G93" i="32"/>
  <c r="H93" i="32"/>
  <c r="I93" i="32"/>
  <c r="J93" i="32"/>
  <c r="L93" i="32"/>
  <c r="N93" i="32"/>
  <c r="G94" i="32"/>
  <c r="H94" i="32"/>
  <c r="N94" i="32"/>
  <c r="G95" i="32"/>
  <c r="J95" i="32"/>
  <c r="P95" i="32"/>
  <c r="Q95" i="32"/>
  <c r="B96" i="32"/>
  <c r="C96" i="32"/>
  <c r="D96" i="32"/>
  <c r="E96" i="32"/>
  <c r="F96" i="32"/>
  <c r="G96" i="32"/>
  <c r="H96" i="32"/>
  <c r="O96" i="32"/>
  <c r="P96" i="32"/>
  <c r="Q96" i="32"/>
  <c r="B97" i="32"/>
  <c r="C97" i="32"/>
  <c r="E97" i="32"/>
  <c r="F97" i="32"/>
  <c r="K97" i="32"/>
  <c r="L97" i="32"/>
  <c r="M97" i="32"/>
  <c r="N97" i="32"/>
  <c r="C98" i="32"/>
  <c r="D98" i="32"/>
  <c r="E98" i="32"/>
  <c r="F98" i="32"/>
  <c r="G98" i="32"/>
  <c r="H98" i="32"/>
  <c r="I98" i="32"/>
  <c r="J98" i="32"/>
  <c r="L98" i="32"/>
  <c r="E99" i="32"/>
  <c r="H99" i="32"/>
  <c r="I99" i="32"/>
  <c r="J99" i="32"/>
  <c r="B100" i="32"/>
  <c r="E100" i="32"/>
  <c r="F100" i="32"/>
  <c r="G100" i="32"/>
  <c r="H100" i="32"/>
  <c r="I100" i="32"/>
  <c r="J100" i="32"/>
  <c r="L100" i="32"/>
  <c r="B101" i="32"/>
  <c r="C101" i="32"/>
  <c r="D101" i="32"/>
  <c r="N101" i="32"/>
  <c r="Q101" i="32"/>
  <c r="B102" i="32"/>
  <c r="C102" i="32"/>
  <c r="E102" i="32"/>
  <c r="F102" i="32"/>
  <c r="G102" i="32"/>
  <c r="H102" i="32"/>
  <c r="L102" i="32"/>
  <c r="M102" i="32"/>
  <c r="N102" i="32"/>
  <c r="J103" i="32"/>
  <c r="P103" i="32"/>
  <c r="B104" i="32"/>
  <c r="C104" i="32"/>
  <c r="D104" i="32"/>
  <c r="E104" i="32"/>
  <c r="F104" i="32"/>
  <c r="G104" i="32"/>
  <c r="F105" i="32"/>
  <c r="L105" i="32"/>
  <c r="N105" i="32"/>
  <c r="E106" i="32"/>
  <c r="F106" i="32"/>
  <c r="G106" i="32"/>
  <c r="H106" i="32"/>
  <c r="B107" i="32"/>
  <c r="C107" i="32"/>
  <c r="E107" i="32"/>
  <c r="F107" i="32"/>
  <c r="G107" i="32"/>
  <c r="L107" i="32"/>
  <c r="E108" i="32"/>
  <c r="F108" i="32"/>
  <c r="G108" i="32"/>
  <c r="H108" i="32"/>
  <c r="I108" i="32"/>
  <c r="J108" i="32"/>
  <c r="L108" i="32"/>
  <c r="N108" i="32"/>
  <c r="I84" i="32"/>
  <c r="J84" i="32"/>
  <c r="E85" i="32"/>
  <c r="F85" i="32"/>
  <c r="E86" i="32"/>
  <c r="F86" i="32"/>
  <c r="G86" i="32"/>
  <c r="H86" i="32"/>
  <c r="I86" i="32"/>
  <c r="J86" i="32"/>
  <c r="L86" i="32"/>
  <c r="M86" i="32"/>
  <c r="B88" i="32"/>
  <c r="C88" i="32"/>
  <c r="E88" i="32"/>
  <c r="F88" i="32"/>
  <c r="G88" i="32"/>
  <c r="H88" i="32"/>
  <c r="I88" i="32"/>
  <c r="M89" i="32"/>
  <c r="L90" i="32"/>
  <c r="F91" i="32"/>
  <c r="I91" i="32"/>
  <c r="J91" i="32"/>
  <c r="L91" i="32"/>
  <c r="O91" i="32"/>
  <c r="P91" i="32"/>
  <c r="Q91" i="32"/>
  <c r="B92" i="32"/>
  <c r="C93" i="32"/>
  <c r="M93" i="32"/>
  <c r="Q93" i="32"/>
  <c r="B94" i="32"/>
  <c r="Q94" i="32"/>
  <c r="B95" i="32"/>
  <c r="C95" i="32"/>
  <c r="E95" i="32"/>
  <c r="F95" i="32"/>
  <c r="H95" i="32"/>
  <c r="I95" i="32"/>
  <c r="J96" i="32"/>
  <c r="M96" i="32"/>
  <c r="N96" i="32"/>
  <c r="G97" i="32"/>
  <c r="H97" i="32"/>
  <c r="I97" i="32"/>
  <c r="J97" i="32"/>
  <c r="Q98" i="32"/>
  <c r="B99" i="32"/>
  <c r="F99" i="32"/>
  <c r="G99" i="32"/>
  <c r="I102" i="32"/>
  <c r="J102" i="32"/>
  <c r="H104" i="32"/>
  <c r="I104" i="32"/>
  <c r="J104" i="32"/>
  <c r="L104" i="32"/>
  <c r="I105" i="32"/>
  <c r="J105" i="32"/>
  <c r="M105" i="32"/>
  <c r="H107" i="32"/>
  <c r="I107" i="32"/>
  <c r="J107" i="32"/>
  <c r="M107" i="32"/>
  <c r="N107" i="32"/>
  <c r="O107" i="32"/>
  <c r="P107" i="32"/>
  <c r="Q107" i="32"/>
  <c r="B108" i="32"/>
  <c r="M97" i="31"/>
  <c r="N97" i="31"/>
  <c r="O112" i="33"/>
  <c r="P97" i="31"/>
  <c r="Q99" i="31"/>
  <c r="B113" i="31"/>
  <c r="C84" i="31"/>
  <c r="D84" i="31"/>
  <c r="E84" i="31"/>
  <c r="F84" i="31"/>
  <c r="I113" i="32"/>
  <c r="M113" i="32"/>
  <c r="Q113" i="32"/>
  <c r="K85" i="31"/>
  <c r="F86" i="31"/>
  <c r="I115" i="32"/>
  <c r="K86" i="31"/>
  <c r="L86" i="31"/>
  <c r="M115" i="32"/>
  <c r="N86" i="31"/>
  <c r="O86" i="31"/>
  <c r="P86" i="31"/>
  <c r="Q115" i="32"/>
  <c r="D87" i="31"/>
  <c r="H87" i="31"/>
  <c r="I87" i="31"/>
  <c r="J87" i="31"/>
  <c r="M116" i="32"/>
  <c r="Q116" i="32"/>
  <c r="L88" i="31"/>
  <c r="M117" i="33"/>
  <c r="N88" i="31"/>
  <c r="O117" i="33"/>
  <c r="C89" i="31"/>
  <c r="D89" i="31"/>
  <c r="E89" i="31"/>
  <c r="F89" i="31"/>
  <c r="H89" i="31"/>
  <c r="I89" i="31"/>
  <c r="J89" i="31"/>
  <c r="Q118" i="33"/>
  <c r="L90" i="31"/>
  <c r="Q90" i="31"/>
  <c r="E91" i="31"/>
  <c r="F91" i="31"/>
  <c r="H91" i="31"/>
  <c r="I91" i="31"/>
  <c r="J91" i="31"/>
  <c r="K91" i="31"/>
  <c r="L91" i="31"/>
  <c r="M91" i="31"/>
  <c r="N91" i="31"/>
  <c r="O91" i="31"/>
  <c r="P91" i="31"/>
  <c r="Q91" i="31"/>
  <c r="B92" i="31"/>
  <c r="L92" i="31"/>
  <c r="C93" i="31"/>
  <c r="F93" i="31"/>
  <c r="H93" i="31"/>
  <c r="I93" i="31"/>
  <c r="J93" i="31"/>
  <c r="O119" i="33"/>
  <c r="H94" i="31"/>
  <c r="L94" i="31"/>
  <c r="N94" i="31"/>
  <c r="Q94" i="31"/>
  <c r="E95" i="31"/>
  <c r="K95" i="31"/>
  <c r="L95" i="31"/>
  <c r="M95" i="31"/>
  <c r="N95" i="31"/>
  <c r="O95" i="31"/>
  <c r="P95" i="31"/>
  <c r="Q95" i="31"/>
  <c r="H96" i="31"/>
  <c r="M96" i="31"/>
  <c r="H97" i="31"/>
  <c r="J97" i="31"/>
  <c r="K120" i="33"/>
  <c r="O120" i="33"/>
  <c r="B98" i="31"/>
  <c r="C121" i="33"/>
  <c r="D98" i="31"/>
  <c r="E121" i="33"/>
  <c r="G121" i="33"/>
  <c r="L98" i="31"/>
  <c r="M98" i="31"/>
  <c r="C99" i="31"/>
  <c r="K99" i="31"/>
  <c r="C100" i="31"/>
  <c r="D100" i="31"/>
  <c r="E100" i="31"/>
  <c r="F100" i="31"/>
  <c r="L100" i="31"/>
  <c r="C102" i="31"/>
  <c r="D102" i="31"/>
  <c r="E102" i="31"/>
  <c r="F102" i="31"/>
  <c r="L102" i="31"/>
  <c r="E103" i="31"/>
  <c r="F103" i="31"/>
  <c r="H103" i="31"/>
  <c r="K103" i="31"/>
  <c r="L103" i="31"/>
  <c r="O103" i="31"/>
  <c r="P103" i="31"/>
  <c r="B104" i="31"/>
  <c r="C122" i="33"/>
  <c r="E122" i="33"/>
  <c r="G122" i="33"/>
  <c r="L104" i="31"/>
  <c r="M104" i="31"/>
  <c r="P104" i="31"/>
  <c r="Q122" i="32"/>
  <c r="C105" i="31"/>
  <c r="D105" i="31"/>
  <c r="E105" i="31"/>
  <c r="F105" i="31"/>
  <c r="H105" i="31"/>
  <c r="I105" i="31"/>
  <c r="J105" i="31"/>
  <c r="K105" i="31"/>
  <c r="L105" i="31"/>
  <c r="E106" i="31"/>
  <c r="H106" i="31"/>
  <c r="L106" i="31"/>
  <c r="N106" i="31"/>
  <c r="Q106" i="31"/>
  <c r="C107" i="31"/>
  <c r="D107" i="31"/>
  <c r="E107" i="31"/>
  <c r="F107" i="31"/>
  <c r="H107" i="31"/>
  <c r="I107" i="31"/>
  <c r="J107" i="31"/>
  <c r="K107" i="31"/>
  <c r="L107" i="31"/>
  <c r="E108" i="31"/>
  <c r="F108" i="31"/>
  <c r="H108" i="31"/>
  <c r="I108" i="31"/>
  <c r="J108" i="31"/>
  <c r="K108" i="31"/>
  <c r="L108" i="31"/>
  <c r="Q123" i="32"/>
  <c r="B84" i="31"/>
  <c r="K84" i="31"/>
  <c r="L84" i="31"/>
  <c r="D85" i="31"/>
  <c r="E85" i="31"/>
  <c r="F85" i="31"/>
  <c r="H85" i="31"/>
  <c r="L85" i="31"/>
  <c r="M85" i="31"/>
  <c r="N85" i="31"/>
  <c r="O85" i="31"/>
  <c r="P85" i="31"/>
  <c r="C86" i="31"/>
  <c r="D86" i="31"/>
  <c r="E86" i="31"/>
  <c r="K87" i="31"/>
  <c r="L87" i="31"/>
  <c r="M87" i="31"/>
  <c r="N87" i="31"/>
  <c r="O87" i="31"/>
  <c r="P87" i="31"/>
  <c r="Q87" i="31"/>
  <c r="B88" i="31"/>
  <c r="C88" i="31"/>
  <c r="D88" i="31"/>
  <c r="E88" i="31"/>
  <c r="F88" i="31"/>
  <c r="O88" i="31"/>
  <c r="P88" i="31"/>
  <c r="Q88" i="31"/>
  <c r="K89" i="31"/>
  <c r="L89" i="31"/>
  <c r="N89" i="31"/>
  <c r="P89" i="31"/>
  <c r="D90" i="31"/>
  <c r="E90" i="31"/>
  <c r="F90" i="31"/>
  <c r="K90" i="31"/>
  <c r="M90" i="31"/>
  <c r="N90" i="31"/>
  <c r="O90" i="31"/>
  <c r="P90" i="31"/>
  <c r="C91" i="31"/>
  <c r="D91" i="31"/>
  <c r="D92" i="31"/>
  <c r="E92" i="31"/>
  <c r="F92" i="31"/>
  <c r="K92" i="31"/>
  <c r="M92" i="31"/>
  <c r="N92" i="31"/>
  <c r="O92" i="31"/>
  <c r="P92" i="31"/>
  <c r="Q92" i="31"/>
  <c r="D93" i="31"/>
  <c r="E93" i="31"/>
  <c r="L93" i="31"/>
  <c r="D94" i="31"/>
  <c r="K94" i="31"/>
  <c r="M94" i="31"/>
  <c r="O94" i="31"/>
  <c r="P94" i="31"/>
  <c r="B95" i="31"/>
  <c r="C95" i="31"/>
  <c r="D95" i="31"/>
  <c r="F95" i="31"/>
  <c r="H95" i="31"/>
  <c r="I95" i="31"/>
  <c r="J95" i="31"/>
  <c r="C96" i="31"/>
  <c r="D96" i="31"/>
  <c r="E96" i="31"/>
  <c r="F96" i="31"/>
  <c r="K96" i="31"/>
  <c r="L96" i="31"/>
  <c r="N96" i="31"/>
  <c r="O96" i="31"/>
  <c r="P96" i="31"/>
  <c r="Q96" i="31"/>
  <c r="B97" i="31"/>
  <c r="D97" i="31"/>
  <c r="E97" i="31"/>
  <c r="F97" i="31"/>
  <c r="K97" i="31"/>
  <c r="L97" i="31"/>
  <c r="C98" i="31"/>
  <c r="E98" i="31"/>
  <c r="F98" i="31"/>
  <c r="K98" i="31"/>
  <c r="N98" i="31"/>
  <c r="P98" i="31"/>
  <c r="Q98" i="31"/>
  <c r="D99" i="31"/>
  <c r="E99" i="31"/>
  <c r="F99" i="31"/>
  <c r="H99" i="31"/>
  <c r="L99" i="31"/>
  <c r="M99" i="31"/>
  <c r="O99" i="31"/>
  <c r="P99" i="31"/>
  <c r="K100" i="31"/>
  <c r="B101" i="31"/>
  <c r="D101" i="31"/>
  <c r="H101" i="31"/>
  <c r="I101" i="31"/>
  <c r="J101" i="31"/>
  <c r="K101" i="31"/>
  <c r="L101" i="31"/>
  <c r="M101" i="31"/>
  <c r="N101" i="31"/>
  <c r="O101" i="31"/>
  <c r="P101" i="31"/>
  <c r="Q101" i="31"/>
  <c r="K102" i="31"/>
  <c r="C103" i="31"/>
  <c r="D103" i="31"/>
  <c r="I103" i="31"/>
  <c r="J103" i="31"/>
  <c r="M103" i="31"/>
  <c r="N103" i="31"/>
  <c r="Q103" i="31"/>
  <c r="D104" i="31"/>
  <c r="E104" i="31"/>
  <c r="F104" i="31"/>
  <c r="K104" i="31"/>
  <c r="N104" i="31"/>
  <c r="O104" i="31"/>
  <c r="O105" i="31"/>
  <c r="P105" i="31"/>
  <c r="Q105" i="31"/>
  <c r="D106" i="31"/>
  <c r="F106" i="31"/>
  <c r="K106" i="31"/>
  <c r="M106" i="31"/>
  <c r="O106" i="31"/>
  <c r="P106" i="31"/>
  <c r="Q107" i="31"/>
  <c r="D108" i="31"/>
  <c r="M108" i="31"/>
  <c r="N108" i="31"/>
  <c r="O108" i="31"/>
  <c r="P108" i="31"/>
  <c r="Q108" i="31"/>
  <c r="B114" i="31"/>
  <c r="B116" i="31"/>
  <c r="B118" i="31"/>
  <c r="B119" i="31"/>
  <c r="B122" i="31"/>
  <c r="B123" i="31"/>
  <c r="G36" i="30"/>
  <c r="H36" i="30"/>
  <c r="C37" i="30"/>
  <c r="C174" i="6" s="1"/>
  <c r="D37" i="30"/>
  <c r="D174" i="6" s="1"/>
  <c r="F35" i="30"/>
  <c r="G37" i="30"/>
  <c r="G174" i="6" s="1"/>
  <c r="J34" i="30"/>
  <c r="L34" i="30"/>
  <c r="P37" i="30"/>
  <c r="F34" i="30"/>
  <c r="P34" i="30"/>
  <c r="P35" i="30"/>
  <c r="B57" i="26"/>
  <c r="E57" i="26"/>
  <c r="M100" i="29"/>
  <c r="O100" i="29"/>
  <c r="D96" i="29"/>
  <c r="H96" i="29"/>
  <c r="I96" i="29"/>
  <c r="K96" i="29"/>
  <c r="M96" i="29"/>
  <c r="O96" i="29"/>
  <c r="P96" i="29"/>
  <c r="Q96" i="29"/>
  <c r="B135" i="29"/>
  <c r="C97" i="29"/>
  <c r="D97" i="29"/>
  <c r="E97" i="29"/>
  <c r="G97" i="29"/>
  <c r="I97" i="29"/>
  <c r="L97" i="29"/>
  <c r="P97" i="29"/>
  <c r="E98" i="29"/>
  <c r="H98" i="29"/>
  <c r="L98" i="29"/>
  <c r="Q98" i="29"/>
  <c r="C99" i="29"/>
  <c r="D99" i="29"/>
  <c r="H99" i="29"/>
  <c r="M137" i="29"/>
  <c r="P99" i="29"/>
  <c r="Q99" i="29"/>
  <c r="B100" i="29"/>
  <c r="C100" i="29"/>
  <c r="E100" i="29"/>
  <c r="G100" i="29"/>
  <c r="I100" i="29"/>
  <c r="D101" i="29"/>
  <c r="H101" i="29"/>
  <c r="L101" i="29"/>
  <c r="P101" i="29"/>
  <c r="B102" i="29"/>
  <c r="C102" i="29"/>
  <c r="B103" i="29"/>
  <c r="C103" i="29"/>
  <c r="D103" i="29"/>
  <c r="E103" i="29"/>
  <c r="G103" i="29"/>
  <c r="H103" i="29"/>
  <c r="I103" i="29"/>
  <c r="J103" i="29"/>
  <c r="K103" i="29"/>
  <c r="M103" i="29"/>
  <c r="N103" i="29"/>
  <c r="O103" i="29"/>
  <c r="P103" i="29"/>
  <c r="B104" i="29"/>
  <c r="D104" i="29"/>
  <c r="F104" i="29"/>
  <c r="H104" i="29"/>
  <c r="J104" i="29"/>
  <c r="L104" i="29"/>
  <c r="N104" i="29"/>
  <c r="P104" i="29"/>
  <c r="G105" i="29"/>
  <c r="Q105" i="29"/>
  <c r="C114" i="29"/>
  <c r="M58" i="26"/>
  <c r="O113" i="29"/>
  <c r="P113" i="29"/>
  <c r="Q58" i="26"/>
  <c r="B108" i="29"/>
  <c r="C108" i="29"/>
  <c r="E108" i="29"/>
  <c r="F108" i="29"/>
  <c r="G108" i="29"/>
  <c r="H144" i="29"/>
  <c r="I144" i="29"/>
  <c r="J108" i="29"/>
  <c r="K144" i="29"/>
  <c r="M144" i="29"/>
  <c r="N108" i="29"/>
  <c r="O144" i="29"/>
  <c r="B109" i="29"/>
  <c r="E145" i="29"/>
  <c r="F109" i="29"/>
  <c r="G145" i="29"/>
  <c r="H145" i="29"/>
  <c r="I145" i="29"/>
  <c r="J109" i="29"/>
  <c r="K145" i="29"/>
  <c r="M109" i="29"/>
  <c r="N109" i="29"/>
  <c r="O145" i="29"/>
  <c r="B110" i="29"/>
  <c r="F110" i="29"/>
  <c r="H146" i="29"/>
  <c r="J110" i="29"/>
  <c r="M110" i="29"/>
  <c r="N110" i="29"/>
  <c r="O110" i="29"/>
  <c r="Q110" i="29"/>
  <c r="B111" i="29"/>
  <c r="C111" i="29"/>
  <c r="E111" i="29"/>
  <c r="F111" i="29"/>
  <c r="G111" i="29"/>
  <c r="J111" i="29"/>
  <c r="K147" i="29"/>
  <c r="M147" i="29"/>
  <c r="N111" i="29"/>
  <c r="O147" i="29"/>
  <c r="P147" i="29"/>
  <c r="Q147" i="29"/>
  <c r="B112" i="29"/>
  <c r="H112" i="29"/>
  <c r="K112" i="29"/>
  <c r="P112" i="29"/>
  <c r="H113" i="29"/>
  <c r="K113" i="29"/>
  <c r="E114" i="29"/>
  <c r="F114" i="29"/>
  <c r="G114" i="29"/>
  <c r="H114" i="29"/>
  <c r="I114" i="29"/>
  <c r="J114" i="29"/>
  <c r="K114" i="29"/>
  <c r="L114" i="29"/>
  <c r="M114" i="29"/>
  <c r="N114" i="29"/>
  <c r="O114" i="29"/>
  <c r="P114" i="29"/>
  <c r="B115" i="29"/>
  <c r="C115" i="29"/>
  <c r="D115" i="29"/>
  <c r="E115" i="29"/>
  <c r="F115" i="29"/>
  <c r="G115" i="29"/>
  <c r="H115" i="29"/>
  <c r="J115" i="29"/>
  <c r="L115" i="29"/>
  <c r="N115" i="29"/>
  <c r="P115" i="29"/>
  <c r="E116" i="29"/>
  <c r="H116" i="29"/>
  <c r="M116" i="29"/>
  <c r="O116" i="29"/>
  <c r="P116" i="29"/>
  <c r="B117" i="29"/>
  <c r="C117" i="29"/>
  <c r="E117" i="29"/>
  <c r="F117" i="29"/>
  <c r="G117" i="29"/>
  <c r="H117" i="29"/>
  <c r="I117" i="29"/>
  <c r="J117" i="29"/>
  <c r="L117" i="29"/>
  <c r="N117" i="29"/>
  <c r="O117" i="29"/>
  <c r="P117" i="29"/>
  <c r="B118" i="29"/>
  <c r="D118" i="29"/>
  <c r="E118" i="29"/>
  <c r="F118" i="29"/>
  <c r="G118" i="29"/>
  <c r="H118" i="29"/>
  <c r="I118" i="29"/>
  <c r="J118" i="29"/>
  <c r="K118" i="29"/>
  <c r="L118" i="29"/>
  <c r="M118" i="29"/>
  <c r="N118" i="29"/>
  <c r="O118" i="29"/>
  <c r="P118" i="29"/>
  <c r="Q118" i="29"/>
  <c r="B119" i="29"/>
  <c r="C119" i="29"/>
  <c r="G119" i="29"/>
  <c r="H119" i="29"/>
  <c r="I119" i="29"/>
  <c r="K119" i="29"/>
  <c r="M119" i="29"/>
  <c r="O119" i="29"/>
  <c r="P119" i="29"/>
  <c r="F120" i="29"/>
  <c r="G120" i="29"/>
  <c r="H120" i="29"/>
  <c r="I120" i="29"/>
  <c r="J120" i="29"/>
  <c r="B121" i="29"/>
  <c r="D121" i="29"/>
  <c r="E121" i="29"/>
  <c r="F121" i="29"/>
  <c r="I121" i="29"/>
  <c r="J121" i="29"/>
  <c r="L121" i="29"/>
  <c r="M121" i="29"/>
  <c r="N121" i="29"/>
  <c r="O121" i="29"/>
  <c r="P121" i="29"/>
  <c r="Q121" i="29"/>
  <c r="B59" i="26"/>
  <c r="C59" i="26"/>
  <c r="E59" i="26"/>
  <c r="G128" i="29"/>
  <c r="E124" i="29"/>
  <c r="K124" i="29"/>
  <c r="M124" i="29"/>
  <c r="B125" i="29"/>
  <c r="E125" i="29"/>
  <c r="F125" i="29"/>
  <c r="G125" i="29"/>
  <c r="J125" i="29"/>
  <c r="O125" i="29"/>
  <c r="Q125" i="29"/>
  <c r="B126" i="29"/>
  <c r="C126" i="29"/>
  <c r="F126" i="29"/>
  <c r="G156" i="29"/>
  <c r="I156" i="29"/>
  <c r="J126" i="29"/>
  <c r="K156" i="29"/>
  <c r="M126" i="29"/>
  <c r="N126" i="29"/>
  <c r="B127" i="29"/>
  <c r="E127" i="29"/>
  <c r="F127" i="29"/>
  <c r="G157" i="29"/>
  <c r="I127" i="29"/>
  <c r="J127" i="29"/>
  <c r="K157" i="29"/>
  <c r="M127" i="29"/>
  <c r="N127" i="29"/>
  <c r="O157" i="29"/>
  <c r="Q157" i="29"/>
  <c r="B159" i="29"/>
  <c r="D129" i="29"/>
  <c r="E129" i="29"/>
  <c r="F159" i="29"/>
  <c r="H129" i="29"/>
  <c r="J159" i="29"/>
  <c r="L129" i="29"/>
  <c r="M129" i="29"/>
  <c r="N159" i="29"/>
  <c r="O159" i="29"/>
  <c r="P129" i="29"/>
  <c r="Q159" i="29"/>
  <c r="C96" i="29"/>
  <c r="E96" i="29"/>
  <c r="G96" i="29"/>
  <c r="K97" i="29"/>
  <c r="M97" i="29"/>
  <c r="O97" i="29"/>
  <c r="Q97" i="29"/>
  <c r="C98" i="29"/>
  <c r="G98" i="29"/>
  <c r="I98" i="29"/>
  <c r="K98" i="29"/>
  <c r="M98" i="29"/>
  <c r="O98" i="29"/>
  <c r="E99" i="29"/>
  <c r="G99" i="29"/>
  <c r="I99" i="29"/>
  <c r="K99" i="29"/>
  <c r="M99" i="29"/>
  <c r="O99" i="29"/>
  <c r="C101" i="29"/>
  <c r="E101" i="29"/>
  <c r="G101" i="29"/>
  <c r="I101" i="29"/>
  <c r="K101" i="29"/>
  <c r="M101" i="29"/>
  <c r="O101" i="29"/>
  <c r="Q101" i="29"/>
  <c r="E102" i="29"/>
  <c r="G102" i="29"/>
  <c r="M102" i="29"/>
  <c r="O102" i="29"/>
  <c r="Q103" i="29"/>
  <c r="C104" i="29"/>
  <c r="E104" i="29"/>
  <c r="G104" i="29"/>
  <c r="I104" i="29"/>
  <c r="K104" i="29"/>
  <c r="M104" i="29"/>
  <c r="O104" i="29"/>
  <c r="Q104" i="29"/>
  <c r="C105" i="29"/>
  <c r="Q108" i="29"/>
  <c r="C109" i="29"/>
  <c r="E109" i="29"/>
  <c r="G109" i="29"/>
  <c r="H109" i="29"/>
  <c r="Q109" i="29"/>
  <c r="C110" i="29"/>
  <c r="E110" i="29"/>
  <c r="G110" i="29"/>
  <c r="H110" i="29"/>
  <c r="I110" i="29"/>
  <c r="K110" i="29"/>
  <c r="Q111" i="29"/>
  <c r="C112" i="29"/>
  <c r="E112" i="29"/>
  <c r="G112" i="29"/>
  <c r="I112" i="29"/>
  <c r="M112" i="29"/>
  <c r="O112" i="29"/>
  <c r="C113" i="29"/>
  <c r="E113" i="29"/>
  <c r="G113" i="29"/>
  <c r="I113" i="29"/>
  <c r="I115" i="29"/>
  <c r="K115" i="29"/>
  <c r="M115" i="29"/>
  <c r="O115" i="29"/>
  <c r="Q115" i="29"/>
  <c r="C116" i="29"/>
  <c r="G116" i="29"/>
  <c r="I116" i="29"/>
  <c r="K116" i="29"/>
  <c r="K117" i="29"/>
  <c r="M117" i="29"/>
  <c r="C118" i="29"/>
  <c r="E119" i="29"/>
  <c r="E120" i="29"/>
  <c r="K120" i="29"/>
  <c r="M120" i="29"/>
  <c r="O120" i="29"/>
  <c r="P120" i="29"/>
  <c r="C121" i="29"/>
  <c r="G121" i="29"/>
  <c r="H121" i="29"/>
  <c r="K121" i="29"/>
  <c r="C125" i="29"/>
  <c r="I125" i="29"/>
  <c r="K125" i="29"/>
  <c r="K126" i="29"/>
  <c r="O126" i="29"/>
  <c r="Q126" i="29"/>
  <c r="C127" i="29"/>
  <c r="G127" i="29"/>
  <c r="K127" i="29"/>
  <c r="Q127" i="29"/>
  <c r="C128" i="29"/>
  <c r="I128" i="29"/>
  <c r="K128" i="29"/>
  <c r="O128" i="29"/>
  <c r="C129" i="29"/>
  <c r="Q129" i="29"/>
  <c r="B134" i="29"/>
  <c r="C134" i="29"/>
  <c r="D134" i="29"/>
  <c r="E134" i="29"/>
  <c r="F134" i="29"/>
  <c r="G134" i="29"/>
  <c r="H134" i="29"/>
  <c r="I134" i="29"/>
  <c r="J134" i="29"/>
  <c r="K134" i="29"/>
  <c r="N134" i="29"/>
  <c r="O134" i="29"/>
  <c r="P134" i="29"/>
  <c r="Q134" i="29"/>
  <c r="C135" i="29"/>
  <c r="D135" i="29"/>
  <c r="E135" i="29"/>
  <c r="F135" i="29"/>
  <c r="G135" i="29"/>
  <c r="I135" i="29"/>
  <c r="J135" i="29"/>
  <c r="K135" i="29"/>
  <c r="L135" i="29"/>
  <c r="M135" i="29"/>
  <c r="N135" i="29"/>
  <c r="O135" i="29"/>
  <c r="P135" i="29"/>
  <c r="Q135" i="29"/>
  <c r="B136" i="29"/>
  <c r="C136" i="29"/>
  <c r="F136" i="29"/>
  <c r="G136" i="29"/>
  <c r="H136" i="29"/>
  <c r="I136" i="29"/>
  <c r="J136" i="29"/>
  <c r="K136" i="29"/>
  <c r="L136" i="29"/>
  <c r="M136" i="29"/>
  <c r="N136" i="29"/>
  <c r="O136" i="29"/>
  <c r="Q136" i="29"/>
  <c r="B137" i="29"/>
  <c r="C137" i="29"/>
  <c r="D137" i="29"/>
  <c r="E137" i="29"/>
  <c r="F137" i="29"/>
  <c r="G137" i="29"/>
  <c r="H137" i="29"/>
  <c r="I137" i="29"/>
  <c r="J137" i="29"/>
  <c r="K137" i="29"/>
  <c r="N137" i="29"/>
  <c r="O137" i="29"/>
  <c r="P137" i="29"/>
  <c r="Q137" i="29"/>
  <c r="C139" i="29"/>
  <c r="E139" i="29"/>
  <c r="G139" i="29"/>
  <c r="I139" i="29"/>
  <c r="K139" i="29"/>
  <c r="M139" i="29"/>
  <c r="O139" i="29"/>
  <c r="Q139" i="29"/>
  <c r="C141" i="29"/>
  <c r="G141" i="29"/>
  <c r="Q144" i="29"/>
  <c r="C145" i="29"/>
  <c r="Q145" i="29"/>
  <c r="C146" i="29"/>
  <c r="E146" i="29"/>
  <c r="G146" i="29"/>
  <c r="I146" i="29"/>
  <c r="K146" i="29"/>
  <c r="Q146" i="29"/>
  <c r="C147" i="29"/>
  <c r="E147" i="29"/>
  <c r="G147" i="29"/>
  <c r="C155" i="29"/>
  <c r="E155" i="29"/>
  <c r="F155" i="29"/>
  <c r="G155" i="29"/>
  <c r="I155" i="29"/>
  <c r="J155" i="29"/>
  <c r="K155" i="29"/>
  <c r="O155" i="29"/>
  <c r="Q155" i="29"/>
  <c r="C156" i="29"/>
  <c r="M156" i="29"/>
  <c r="N156" i="29"/>
  <c r="O156" i="29"/>
  <c r="Q156" i="29"/>
  <c r="C157" i="29"/>
  <c r="C159" i="29"/>
  <c r="D96" i="28"/>
  <c r="E96" i="28"/>
  <c r="F96" i="28"/>
  <c r="G96" i="28"/>
  <c r="H96" i="28"/>
  <c r="N96" i="28"/>
  <c r="O96" i="28"/>
  <c r="D97" i="28"/>
  <c r="D98" i="28"/>
  <c r="E98" i="28"/>
  <c r="F98" i="28"/>
  <c r="H98" i="28"/>
  <c r="I136" i="28"/>
  <c r="J98" i="28"/>
  <c r="L98" i="28"/>
  <c r="M98" i="28"/>
  <c r="N99" i="28"/>
  <c r="Q99" i="28"/>
  <c r="B100" i="28"/>
  <c r="D100" i="28"/>
  <c r="E138" i="28"/>
  <c r="B101" i="28"/>
  <c r="P101" i="28"/>
  <c r="Q101" i="28"/>
  <c r="B102" i="28"/>
  <c r="D102" i="28"/>
  <c r="D103" i="28"/>
  <c r="E103" i="28"/>
  <c r="F103" i="28"/>
  <c r="G103" i="28"/>
  <c r="H103" i="28"/>
  <c r="I103" i="28"/>
  <c r="J103" i="28"/>
  <c r="K103" i="28"/>
  <c r="L103" i="28"/>
  <c r="D104" i="28"/>
  <c r="H105" i="28"/>
  <c r="I141" i="28"/>
  <c r="J105" i="28"/>
  <c r="K105" i="28"/>
  <c r="L105" i="28"/>
  <c r="M105" i="28"/>
  <c r="N105" i="28"/>
  <c r="K113" i="28"/>
  <c r="B108" i="28"/>
  <c r="D108" i="28"/>
  <c r="F108" i="28"/>
  <c r="C109" i="28"/>
  <c r="D109" i="28"/>
  <c r="H109" i="28"/>
  <c r="L109" i="28"/>
  <c r="B110" i="28"/>
  <c r="L110" i="28"/>
  <c r="N110" i="28"/>
  <c r="O110" i="28"/>
  <c r="P110" i="28"/>
  <c r="B111" i="28"/>
  <c r="C147" i="28"/>
  <c r="D111" i="28"/>
  <c r="F111" i="28"/>
  <c r="H111" i="28"/>
  <c r="C112" i="28"/>
  <c r="D112" i="28"/>
  <c r="E112" i="28"/>
  <c r="F112" i="28"/>
  <c r="G112" i="28"/>
  <c r="H112" i="28"/>
  <c r="I112" i="28"/>
  <c r="J112" i="28"/>
  <c r="K112" i="28"/>
  <c r="L112" i="28"/>
  <c r="M148" i="28"/>
  <c r="O148" i="28"/>
  <c r="B113" i="28"/>
  <c r="D113" i="28"/>
  <c r="G113" i="28"/>
  <c r="C114" i="28"/>
  <c r="D114" i="28"/>
  <c r="E114" i="28"/>
  <c r="K114" i="28"/>
  <c r="L114" i="28"/>
  <c r="B115" i="28"/>
  <c r="C115" i="28"/>
  <c r="D115" i="28"/>
  <c r="E115" i="28"/>
  <c r="F115" i="28"/>
  <c r="G115" i="28"/>
  <c r="C116" i="28"/>
  <c r="D116" i="28"/>
  <c r="F116" i="28"/>
  <c r="B117" i="28"/>
  <c r="C117" i="28"/>
  <c r="K117" i="28"/>
  <c r="C118" i="28"/>
  <c r="D118" i="28"/>
  <c r="E118" i="28"/>
  <c r="F118" i="28"/>
  <c r="G118" i="28"/>
  <c r="H118" i="28"/>
  <c r="I118" i="28"/>
  <c r="J118" i="28"/>
  <c r="K118" i="28"/>
  <c r="L118" i="28"/>
  <c r="D119" i="28"/>
  <c r="F119" i="28"/>
  <c r="G119" i="28"/>
  <c r="L119" i="28"/>
  <c r="M119" i="28"/>
  <c r="N119" i="28"/>
  <c r="O119" i="28"/>
  <c r="B120" i="28"/>
  <c r="C120" i="28"/>
  <c r="D120" i="28"/>
  <c r="E120" i="28"/>
  <c r="F120" i="28"/>
  <c r="G120" i="28"/>
  <c r="H120" i="28"/>
  <c r="I120" i="28"/>
  <c r="J120" i="28"/>
  <c r="H121" i="28"/>
  <c r="I121" i="28"/>
  <c r="J121" i="28"/>
  <c r="K121" i="28"/>
  <c r="C125" i="28"/>
  <c r="E125" i="28"/>
  <c r="F72" i="26"/>
  <c r="G125" i="28"/>
  <c r="N72" i="26"/>
  <c r="F124" i="28"/>
  <c r="H124" i="28"/>
  <c r="I124" i="28"/>
  <c r="J124" i="28"/>
  <c r="K124" i="28"/>
  <c r="L124" i="28"/>
  <c r="N124" i="28"/>
  <c r="O124" i="28"/>
  <c r="P124" i="28"/>
  <c r="N125" i="28"/>
  <c r="P125" i="28"/>
  <c r="B126" i="28"/>
  <c r="D126" i="28"/>
  <c r="E126" i="28"/>
  <c r="F126" i="28"/>
  <c r="F127" i="28"/>
  <c r="N127" i="28"/>
  <c r="P127" i="28"/>
  <c r="K128" i="28"/>
  <c r="L158" i="28"/>
  <c r="N128" i="28"/>
  <c r="P128" i="28"/>
  <c r="E129" i="28"/>
  <c r="F129" i="28"/>
  <c r="G129" i="28"/>
  <c r="J129" i="28"/>
  <c r="M129" i="28"/>
  <c r="N129" i="28"/>
  <c r="O129" i="28"/>
  <c r="P129" i="28"/>
  <c r="B96" i="28"/>
  <c r="E97" i="28"/>
  <c r="F97" i="28"/>
  <c r="G97" i="28"/>
  <c r="H97" i="28"/>
  <c r="I97" i="28"/>
  <c r="K97" i="28"/>
  <c r="M97" i="28"/>
  <c r="Q97" i="28"/>
  <c r="B98" i="28"/>
  <c r="N98" i="28"/>
  <c r="O98" i="28"/>
  <c r="E99" i="28"/>
  <c r="P99" i="28"/>
  <c r="D101" i="28"/>
  <c r="E101" i="28"/>
  <c r="F101" i="28"/>
  <c r="G101" i="28"/>
  <c r="I101" i="28"/>
  <c r="J101" i="28"/>
  <c r="K101" i="28"/>
  <c r="M101" i="28"/>
  <c r="N101" i="28"/>
  <c r="O101" i="28"/>
  <c r="Q102" i="28"/>
  <c r="B103" i="28"/>
  <c r="M103" i="28"/>
  <c r="N103" i="28"/>
  <c r="O103" i="28"/>
  <c r="E104" i="28"/>
  <c r="G104" i="28"/>
  <c r="Q104" i="28"/>
  <c r="B105" i="28"/>
  <c r="D105" i="28"/>
  <c r="E105" i="28"/>
  <c r="F105" i="28"/>
  <c r="G105" i="28"/>
  <c r="O105" i="28"/>
  <c r="H108" i="28"/>
  <c r="I108" i="28"/>
  <c r="J108" i="28"/>
  <c r="B109" i="28"/>
  <c r="E109" i="28"/>
  <c r="F109" i="28"/>
  <c r="G109" i="28"/>
  <c r="D110" i="28"/>
  <c r="E110" i="28"/>
  <c r="F110" i="28"/>
  <c r="G110" i="28"/>
  <c r="H110" i="28"/>
  <c r="I110" i="28"/>
  <c r="J110" i="28"/>
  <c r="K110" i="28"/>
  <c r="M110" i="28"/>
  <c r="B112" i="28"/>
  <c r="M112" i="28"/>
  <c r="O112" i="28"/>
  <c r="E113" i="28"/>
  <c r="F113" i="28"/>
  <c r="B114" i="28"/>
  <c r="F114" i="28"/>
  <c r="G114" i="28"/>
  <c r="H114" i="28"/>
  <c r="I114" i="28"/>
  <c r="J114" i="28"/>
  <c r="H115" i="28"/>
  <c r="I115" i="28"/>
  <c r="J115" i="28"/>
  <c r="B116" i="28"/>
  <c r="D117" i="28"/>
  <c r="E117" i="28"/>
  <c r="F117" i="28"/>
  <c r="G117" i="28"/>
  <c r="H117" i="28"/>
  <c r="I117" i="28"/>
  <c r="J117" i="28"/>
  <c r="L117" i="28"/>
  <c r="M117" i="28"/>
  <c r="N117" i="28"/>
  <c r="O117" i="28"/>
  <c r="P117" i="28"/>
  <c r="Q117" i="28"/>
  <c r="B118" i="28"/>
  <c r="B119" i="28"/>
  <c r="C119" i="28"/>
  <c r="H119" i="28"/>
  <c r="I119" i="28"/>
  <c r="J119" i="28"/>
  <c r="L120" i="28"/>
  <c r="M120" i="28"/>
  <c r="N120" i="28"/>
  <c r="B121" i="28"/>
  <c r="C121" i="28"/>
  <c r="D121" i="28"/>
  <c r="E121" i="28"/>
  <c r="F121" i="28"/>
  <c r="G121" i="28"/>
  <c r="Q124" i="28"/>
  <c r="B125" i="28"/>
  <c r="G126" i="28"/>
  <c r="H126" i="28"/>
  <c r="I126" i="28"/>
  <c r="J126" i="28"/>
  <c r="K126" i="28"/>
  <c r="L126" i="28"/>
  <c r="M126" i="28"/>
  <c r="N126" i="28"/>
  <c r="O126" i="28"/>
  <c r="P126" i="28"/>
  <c r="Q126" i="28"/>
  <c r="E128" i="28"/>
  <c r="F128" i="28"/>
  <c r="G128" i="28"/>
  <c r="H128" i="28"/>
  <c r="I128" i="28"/>
  <c r="J128" i="28"/>
  <c r="Q129" i="28"/>
  <c r="H153" i="28"/>
  <c r="B133" i="28"/>
  <c r="C101" i="27"/>
  <c r="D133" i="28"/>
  <c r="E101" i="27"/>
  <c r="F133" i="28"/>
  <c r="G100" i="27"/>
  <c r="H133" i="28"/>
  <c r="M96" i="27"/>
  <c r="O96" i="27"/>
  <c r="E135" i="27"/>
  <c r="M97" i="27"/>
  <c r="O97" i="27"/>
  <c r="E136" i="27"/>
  <c r="O98" i="27"/>
  <c r="E137" i="27"/>
  <c r="M138" i="29"/>
  <c r="Q138" i="29"/>
  <c r="E139" i="27"/>
  <c r="I101" i="27"/>
  <c r="K101" i="27"/>
  <c r="M101" i="27"/>
  <c r="O101" i="27"/>
  <c r="O102" i="27"/>
  <c r="Q140" i="28"/>
  <c r="G103" i="27"/>
  <c r="H103" i="27"/>
  <c r="I103" i="27"/>
  <c r="J103" i="27"/>
  <c r="K103" i="27"/>
  <c r="L103" i="27"/>
  <c r="M103" i="27"/>
  <c r="N103" i="27"/>
  <c r="O103" i="27"/>
  <c r="P103" i="27"/>
  <c r="K104" i="27"/>
  <c r="L104" i="27"/>
  <c r="M104" i="27"/>
  <c r="N104" i="27"/>
  <c r="O104" i="27"/>
  <c r="P104" i="27"/>
  <c r="Q104" i="27"/>
  <c r="C105" i="27"/>
  <c r="E141" i="27"/>
  <c r="G105" i="27"/>
  <c r="K105" i="27"/>
  <c r="M141" i="27"/>
  <c r="O105" i="27"/>
  <c r="E143" i="29"/>
  <c r="F143" i="28"/>
  <c r="H120" i="27"/>
  <c r="I143" i="29"/>
  <c r="K143" i="29"/>
  <c r="L114" i="27"/>
  <c r="M143" i="29"/>
  <c r="N114" i="27"/>
  <c r="P144" i="28"/>
  <c r="B145" i="28"/>
  <c r="D109" i="27"/>
  <c r="E109" i="27"/>
  <c r="G109" i="27"/>
  <c r="H109" i="27"/>
  <c r="Q109" i="27"/>
  <c r="C110" i="27"/>
  <c r="D146" i="28"/>
  <c r="E110" i="27"/>
  <c r="F146" i="28"/>
  <c r="G110" i="27"/>
  <c r="I110" i="27"/>
  <c r="K110" i="27"/>
  <c r="L146" i="28"/>
  <c r="O110" i="27"/>
  <c r="J147" i="28"/>
  <c r="P147" i="28"/>
  <c r="Q111" i="27"/>
  <c r="B148" i="28"/>
  <c r="C112" i="27"/>
  <c r="D148" i="28"/>
  <c r="E148" i="29"/>
  <c r="F148" i="28"/>
  <c r="G112" i="27"/>
  <c r="L149" i="28"/>
  <c r="M149" i="29"/>
  <c r="N149" i="28"/>
  <c r="Q149" i="29"/>
  <c r="D114" i="27"/>
  <c r="E114" i="27"/>
  <c r="F114" i="27"/>
  <c r="G114" i="27"/>
  <c r="H114" i="27"/>
  <c r="Q114" i="27"/>
  <c r="K115" i="27"/>
  <c r="B150" i="28"/>
  <c r="D116" i="27"/>
  <c r="E150" i="29"/>
  <c r="G116" i="27"/>
  <c r="H116" i="27"/>
  <c r="B117" i="27"/>
  <c r="C117" i="27"/>
  <c r="D117" i="27"/>
  <c r="E117" i="27"/>
  <c r="F117" i="27"/>
  <c r="G117" i="27"/>
  <c r="H117" i="27"/>
  <c r="I117" i="27"/>
  <c r="J117" i="27"/>
  <c r="K117" i="27"/>
  <c r="L117" i="27"/>
  <c r="M117" i="27"/>
  <c r="N117" i="27"/>
  <c r="O117" i="27"/>
  <c r="P117" i="27"/>
  <c r="B118" i="27"/>
  <c r="C118" i="27"/>
  <c r="D118" i="27"/>
  <c r="E118" i="27"/>
  <c r="F118" i="27"/>
  <c r="G118" i="27"/>
  <c r="H118" i="27"/>
  <c r="Q118" i="27"/>
  <c r="C119" i="27"/>
  <c r="D119" i="27"/>
  <c r="E151" i="29"/>
  <c r="G119" i="27"/>
  <c r="H151" i="28"/>
  <c r="J151" i="28"/>
  <c r="K119" i="27"/>
  <c r="L151" i="28"/>
  <c r="M151" i="29"/>
  <c r="N151" i="28"/>
  <c r="O119" i="27"/>
  <c r="P151" i="28"/>
  <c r="K120" i="27"/>
  <c r="M120" i="27"/>
  <c r="N120" i="27"/>
  <c r="Q120" i="27"/>
  <c r="D121" i="27"/>
  <c r="E121" i="27"/>
  <c r="F121" i="27"/>
  <c r="G121" i="27"/>
  <c r="H121" i="27"/>
  <c r="I121" i="27"/>
  <c r="J121" i="27"/>
  <c r="K121" i="27"/>
  <c r="L121" i="27"/>
  <c r="M121" i="27"/>
  <c r="N121" i="27"/>
  <c r="O121" i="27"/>
  <c r="P121" i="27"/>
  <c r="Q121" i="27"/>
  <c r="K153" i="29"/>
  <c r="L153" i="28"/>
  <c r="M153" i="29"/>
  <c r="O153" i="29"/>
  <c r="P153" i="28"/>
  <c r="D124" i="27"/>
  <c r="G124" i="27"/>
  <c r="I124" i="27"/>
  <c r="M154" i="27"/>
  <c r="D125" i="27"/>
  <c r="E125" i="27"/>
  <c r="K125" i="27"/>
  <c r="L125" i="27"/>
  <c r="O125" i="27"/>
  <c r="C126" i="27"/>
  <c r="E126" i="27"/>
  <c r="G126" i="27"/>
  <c r="K126" i="27"/>
  <c r="L126" i="27"/>
  <c r="O126" i="27"/>
  <c r="E127" i="27"/>
  <c r="G127" i="27"/>
  <c r="H127" i="27"/>
  <c r="C128" i="27"/>
  <c r="E158" i="29"/>
  <c r="G128" i="27"/>
  <c r="H128" i="27"/>
  <c r="I158" i="29"/>
  <c r="L128" i="27"/>
  <c r="O128" i="27"/>
  <c r="C129" i="27"/>
  <c r="D129" i="27"/>
  <c r="E129" i="27"/>
  <c r="G129" i="27"/>
  <c r="H129" i="27"/>
  <c r="Q97" i="27"/>
  <c r="I98" i="27"/>
  <c r="K98" i="27"/>
  <c r="M98" i="27"/>
  <c r="M99" i="27"/>
  <c r="O99" i="27"/>
  <c r="I100" i="27"/>
  <c r="K100" i="27"/>
  <c r="M100" i="27"/>
  <c r="O100" i="27"/>
  <c r="Q100" i="27"/>
  <c r="G101" i="27"/>
  <c r="Q103" i="27"/>
  <c r="I104" i="27"/>
  <c r="I105" i="27"/>
  <c r="K109" i="27"/>
  <c r="N109" i="27"/>
  <c r="L110" i="27"/>
  <c r="K112" i="27"/>
  <c r="L112" i="27"/>
  <c r="N112" i="27"/>
  <c r="L113" i="27"/>
  <c r="N113" i="27"/>
  <c r="O113" i="27"/>
  <c r="B115" i="27"/>
  <c r="J118" i="27"/>
  <c r="L118" i="27"/>
  <c r="N118" i="27"/>
  <c r="C124" i="27"/>
  <c r="E124" i="27"/>
  <c r="Q124" i="27"/>
  <c r="I127" i="27"/>
  <c r="E138" i="27"/>
  <c r="E140" i="27"/>
  <c r="I145" i="27"/>
  <c r="I147" i="27"/>
  <c r="H63" i="26"/>
  <c r="J63" i="26"/>
  <c r="B70" i="26"/>
  <c r="E134" i="27"/>
  <c r="F70" i="26"/>
  <c r="H62" i="26"/>
  <c r="J70" i="26"/>
  <c r="K62" i="26"/>
  <c r="M135" i="27"/>
  <c r="N70" i="26"/>
  <c r="O62" i="26"/>
  <c r="G64" i="26"/>
  <c r="H64" i="26"/>
  <c r="J64" i="26"/>
  <c r="K64" i="26"/>
  <c r="J51" i="26"/>
  <c r="J68" i="6" s="1"/>
  <c r="B66" i="26"/>
  <c r="H66" i="26"/>
  <c r="B67" i="26"/>
  <c r="D67" i="26"/>
  <c r="F67" i="26"/>
  <c r="H67" i="26"/>
  <c r="J67" i="26"/>
  <c r="L67" i="26"/>
  <c r="N67" i="26"/>
  <c r="P67" i="26"/>
  <c r="B68" i="26"/>
  <c r="D68" i="26"/>
  <c r="N68" i="26"/>
  <c r="P68" i="26"/>
  <c r="C57" i="26"/>
  <c r="G57" i="26"/>
  <c r="G116" i="6" s="1"/>
  <c r="E58" i="26"/>
  <c r="E75" i="26" s="1"/>
  <c r="E172" i="6" s="1"/>
  <c r="G58" i="26"/>
  <c r="G75" i="26" s="1"/>
  <c r="G172" i="6" s="1"/>
  <c r="I58" i="26"/>
  <c r="I75" i="26" s="1"/>
  <c r="I172" i="6" s="1"/>
  <c r="K58" i="26"/>
  <c r="K117" i="6" s="1"/>
  <c r="G59" i="26"/>
  <c r="I59" i="26"/>
  <c r="I76" i="26" s="1"/>
  <c r="I173" i="6" s="1"/>
  <c r="K59" i="26"/>
  <c r="M59" i="26"/>
  <c r="M118" i="6" s="1"/>
  <c r="O59" i="26"/>
  <c r="Q59" i="26"/>
  <c r="Q118" i="6" s="1"/>
  <c r="B62" i="26"/>
  <c r="J62" i="26"/>
  <c r="P62" i="26"/>
  <c r="B63" i="26"/>
  <c r="P64" i="26"/>
  <c r="B71" i="26"/>
  <c r="F71" i="26"/>
  <c r="J71" i="26"/>
  <c r="B130" i="25"/>
  <c r="F130" i="25"/>
  <c r="G130" i="25"/>
  <c r="I130" i="25"/>
  <c r="J130" i="25"/>
  <c r="K130" i="25"/>
  <c r="E182" i="25"/>
  <c r="G131" i="25"/>
  <c r="I182" i="25"/>
  <c r="J182" i="25"/>
  <c r="K182" i="25"/>
  <c r="N131" i="25"/>
  <c r="O182" i="25"/>
  <c r="Q131" i="25"/>
  <c r="B183" i="25"/>
  <c r="E183" i="25"/>
  <c r="E184" i="25"/>
  <c r="F133" i="25"/>
  <c r="G133" i="25"/>
  <c r="I184" i="25"/>
  <c r="J184" i="25"/>
  <c r="K184" i="25"/>
  <c r="M184" i="25"/>
  <c r="N184" i="25"/>
  <c r="O184" i="25"/>
  <c r="Q184" i="25"/>
  <c r="B186" i="25"/>
  <c r="C186" i="25"/>
  <c r="F186" i="25"/>
  <c r="G135" i="25"/>
  <c r="I186" i="25"/>
  <c r="B189" i="25"/>
  <c r="C140" i="25"/>
  <c r="E140" i="25"/>
  <c r="F189" i="25"/>
  <c r="G140" i="25"/>
  <c r="I140" i="25"/>
  <c r="J140" i="25"/>
  <c r="K140" i="25"/>
  <c r="N189" i="25"/>
  <c r="O140" i="25"/>
  <c r="Q189" i="25"/>
  <c r="E139" i="25"/>
  <c r="F59" i="22"/>
  <c r="F76" i="22" s="1"/>
  <c r="F167" i="6" s="1"/>
  <c r="N59" i="22"/>
  <c r="B192" i="25"/>
  <c r="C192" i="25"/>
  <c r="D192" i="25"/>
  <c r="E144" i="25"/>
  <c r="F192" i="25"/>
  <c r="G192" i="25"/>
  <c r="H144" i="25"/>
  <c r="I144" i="25"/>
  <c r="J144" i="25"/>
  <c r="K144" i="25"/>
  <c r="L144" i="25"/>
  <c r="N144" i="25"/>
  <c r="O192" i="25"/>
  <c r="P144" i="25"/>
  <c r="Q144" i="25"/>
  <c r="E145" i="25"/>
  <c r="H145" i="25"/>
  <c r="I145" i="25"/>
  <c r="M145" i="25"/>
  <c r="N145" i="25"/>
  <c r="O145" i="25"/>
  <c r="P193" i="25"/>
  <c r="Q145" i="25"/>
  <c r="B146" i="25"/>
  <c r="C194" i="25"/>
  <c r="E146" i="25"/>
  <c r="F194" i="25"/>
  <c r="G194" i="25"/>
  <c r="H146" i="25"/>
  <c r="K194" i="25"/>
  <c r="M146" i="25"/>
  <c r="Q146" i="25"/>
  <c r="E147" i="25"/>
  <c r="H147" i="25"/>
  <c r="I147" i="25"/>
  <c r="J147" i="25"/>
  <c r="K147" i="25"/>
  <c r="L147" i="25"/>
  <c r="M147" i="25"/>
  <c r="N147" i="25"/>
  <c r="O147" i="25"/>
  <c r="P147" i="25"/>
  <c r="Q147" i="25"/>
  <c r="B149" i="25"/>
  <c r="C197" i="25"/>
  <c r="F197" i="25"/>
  <c r="H197" i="25"/>
  <c r="I197" i="25"/>
  <c r="L197" i="25"/>
  <c r="M197" i="25"/>
  <c r="N197" i="25"/>
  <c r="O197" i="25"/>
  <c r="Q197" i="25"/>
  <c r="D153" i="25"/>
  <c r="E153" i="25"/>
  <c r="F153" i="25"/>
  <c r="G153" i="25"/>
  <c r="H153" i="25"/>
  <c r="I153" i="25"/>
  <c r="J153" i="25"/>
  <c r="K153" i="25"/>
  <c r="L153" i="25"/>
  <c r="M153" i="25"/>
  <c r="N153" i="25"/>
  <c r="O153" i="25"/>
  <c r="P153" i="25"/>
  <c r="B156" i="25"/>
  <c r="D156" i="25"/>
  <c r="F156" i="25"/>
  <c r="G156" i="25"/>
  <c r="H156" i="25"/>
  <c r="I156" i="25"/>
  <c r="J156" i="25"/>
  <c r="K156" i="25"/>
  <c r="L156" i="25"/>
  <c r="M156" i="25"/>
  <c r="N156" i="25"/>
  <c r="O156" i="25"/>
  <c r="P156" i="25"/>
  <c r="E159" i="25"/>
  <c r="I159" i="25"/>
  <c r="M159" i="25"/>
  <c r="P159" i="25"/>
  <c r="Q159" i="25"/>
  <c r="D60" i="22"/>
  <c r="D113" i="6" s="1"/>
  <c r="F60" i="22"/>
  <c r="H60" i="22"/>
  <c r="J60" i="22"/>
  <c r="L60" i="22"/>
  <c r="L113" i="6" s="1"/>
  <c r="N60" i="22"/>
  <c r="P60" i="22"/>
  <c r="C163" i="25"/>
  <c r="F163" i="25"/>
  <c r="G163" i="25"/>
  <c r="H163" i="25"/>
  <c r="K163" i="25"/>
  <c r="L163" i="25"/>
  <c r="O163" i="25"/>
  <c r="P163" i="25"/>
  <c r="Q163" i="25"/>
  <c r="C164" i="25"/>
  <c r="D164" i="25"/>
  <c r="E164" i="25"/>
  <c r="F164" i="25"/>
  <c r="G164" i="25"/>
  <c r="H204" i="25"/>
  <c r="I164" i="25"/>
  <c r="K164" i="25"/>
  <c r="L204" i="25"/>
  <c r="O164" i="25"/>
  <c r="P164" i="25"/>
  <c r="C165" i="25"/>
  <c r="F165" i="25"/>
  <c r="G165" i="25"/>
  <c r="H165" i="25"/>
  <c r="I205" i="25"/>
  <c r="K165" i="25"/>
  <c r="M205" i="25"/>
  <c r="O165" i="25"/>
  <c r="P165" i="25"/>
  <c r="Q205" i="25"/>
  <c r="C166" i="25"/>
  <c r="D206" i="25"/>
  <c r="E166" i="25"/>
  <c r="F166" i="25"/>
  <c r="G166" i="25"/>
  <c r="H166" i="25"/>
  <c r="K166" i="25"/>
  <c r="L206" i="25"/>
  <c r="O166" i="25"/>
  <c r="P166" i="25"/>
  <c r="Q206" i="25"/>
  <c r="K170" i="25"/>
  <c r="L170" i="25"/>
  <c r="M170" i="25"/>
  <c r="N170" i="25"/>
  <c r="O170" i="25"/>
  <c r="P170" i="25"/>
  <c r="Q170" i="25"/>
  <c r="C209" i="25"/>
  <c r="D171" i="25"/>
  <c r="F209" i="25"/>
  <c r="G209" i="25"/>
  <c r="H209" i="25"/>
  <c r="J209" i="25"/>
  <c r="K209" i="25"/>
  <c r="N209" i="25"/>
  <c r="O209" i="25"/>
  <c r="B174" i="25"/>
  <c r="C174" i="25"/>
  <c r="D174" i="25"/>
  <c r="F174" i="25"/>
  <c r="G174" i="25"/>
  <c r="H174" i="25"/>
  <c r="I174" i="25"/>
  <c r="J174" i="25"/>
  <c r="K174" i="25"/>
  <c r="L174" i="25"/>
  <c r="M174" i="25"/>
  <c r="N174" i="25"/>
  <c r="O174" i="25"/>
  <c r="P174" i="25"/>
  <c r="Q174" i="25"/>
  <c r="B175" i="25"/>
  <c r="C211" i="25"/>
  <c r="D211" i="25"/>
  <c r="F175" i="25"/>
  <c r="G211" i="25"/>
  <c r="H211" i="25"/>
  <c r="I175" i="25"/>
  <c r="J175" i="25"/>
  <c r="K211" i="25"/>
  <c r="M175" i="25"/>
  <c r="N175" i="25"/>
  <c r="B61" i="22"/>
  <c r="D61" i="22"/>
  <c r="F61" i="22"/>
  <c r="F114" i="6" s="1"/>
  <c r="H61" i="22"/>
  <c r="J61" i="22"/>
  <c r="N61" i="22"/>
  <c r="P61" i="22"/>
  <c r="P78" i="22" s="1"/>
  <c r="P169" i="6" s="1"/>
  <c r="M130" i="25"/>
  <c r="N130" i="25"/>
  <c r="O130" i="25"/>
  <c r="Q130" i="25"/>
  <c r="B131" i="25"/>
  <c r="C131" i="25"/>
  <c r="E131" i="25"/>
  <c r="F131" i="25"/>
  <c r="K131" i="25"/>
  <c r="M131" i="25"/>
  <c r="B132" i="25"/>
  <c r="C132" i="25"/>
  <c r="E132" i="25"/>
  <c r="F132" i="25"/>
  <c r="G132" i="25"/>
  <c r="I132" i="25"/>
  <c r="J132" i="25"/>
  <c r="K132" i="25"/>
  <c r="M132" i="25"/>
  <c r="N132" i="25"/>
  <c r="O132" i="25"/>
  <c r="Q132" i="25"/>
  <c r="B133" i="25"/>
  <c r="C133" i="25"/>
  <c r="B135" i="25"/>
  <c r="C135" i="25"/>
  <c r="E135" i="25"/>
  <c r="F135" i="25"/>
  <c r="I135" i="25"/>
  <c r="J135" i="25"/>
  <c r="K135" i="25"/>
  <c r="M135" i="25"/>
  <c r="N135" i="25"/>
  <c r="O135" i="25"/>
  <c r="Q135" i="25"/>
  <c r="B140" i="25"/>
  <c r="F140" i="25"/>
  <c r="B145" i="25"/>
  <c r="C145" i="25"/>
  <c r="D145" i="25"/>
  <c r="F145" i="25"/>
  <c r="G145" i="25"/>
  <c r="J145" i="25"/>
  <c r="K145" i="25"/>
  <c r="L145" i="25"/>
  <c r="P145" i="25"/>
  <c r="C146" i="25"/>
  <c r="F146" i="25"/>
  <c r="G146" i="25"/>
  <c r="J146" i="25"/>
  <c r="K146" i="25"/>
  <c r="L146" i="25"/>
  <c r="N146" i="25"/>
  <c r="O146" i="25"/>
  <c r="P146" i="25"/>
  <c r="B147" i="25"/>
  <c r="C147" i="25"/>
  <c r="D147" i="25"/>
  <c r="F147" i="25"/>
  <c r="G147" i="25"/>
  <c r="C149" i="25"/>
  <c r="F149" i="25"/>
  <c r="H149" i="25"/>
  <c r="I149" i="25"/>
  <c r="J149" i="25"/>
  <c r="K149" i="25"/>
  <c r="L149" i="25"/>
  <c r="M149" i="25"/>
  <c r="N149" i="25"/>
  <c r="O149" i="25"/>
  <c r="Q149" i="25"/>
  <c r="M151" i="25"/>
  <c r="B153" i="25"/>
  <c r="C153" i="25"/>
  <c r="Q153" i="25"/>
  <c r="C156" i="25"/>
  <c r="E156" i="25"/>
  <c r="Q156" i="25"/>
  <c r="B159" i="25"/>
  <c r="C159" i="25"/>
  <c r="D159" i="25"/>
  <c r="F159" i="25"/>
  <c r="G159" i="25"/>
  <c r="H159" i="25"/>
  <c r="J159" i="25"/>
  <c r="K159" i="25"/>
  <c r="L159" i="25"/>
  <c r="N159" i="25"/>
  <c r="O159" i="25"/>
  <c r="E160" i="25"/>
  <c r="D163" i="25"/>
  <c r="E163" i="25"/>
  <c r="I163" i="25"/>
  <c r="M163" i="25"/>
  <c r="M164" i="25"/>
  <c r="Q164" i="25"/>
  <c r="D165" i="25"/>
  <c r="E165" i="25"/>
  <c r="M165" i="25"/>
  <c r="I166" i="25"/>
  <c r="L166" i="25"/>
  <c r="M166" i="25"/>
  <c r="B170" i="25"/>
  <c r="C170" i="25"/>
  <c r="D170" i="25"/>
  <c r="E170" i="25"/>
  <c r="F170" i="25"/>
  <c r="G170" i="25"/>
  <c r="H170" i="25"/>
  <c r="I170" i="25"/>
  <c r="J170" i="25"/>
  <c r="E171" i="25"/>
  <c r="H171" i="25"/>
  <c r="I171" i="25"/>
  <c r="J171" i="25"/>
  <c r="L171" i="25"/>
  <c r="M171" i="25"/>
  <c r="O171" i="25"/>
  <c r="P171" i="25"/>
  <c r="Q171" i="25"/>
  <c r="E174" i="25"/>
  <c r="E175" i="25"/>
  <c r="G175" i="25"/>
  <c r="H175" i="25"/>
  <c r="K175" i="25"/>
  <c r="L175" i="25"/>
  <c r="O175" i="25"/>
  <c r="P175" i="25"/>
  <c r="Q175" i="25"/>
  <c r="B181" i="25"/>
  <c r="F181" i="25"/>
  <c r="G181" i="25"/>
  <c r="I181" i="25"/>
  <c r="J181" i="25"/>
  <c r="K181" i="25"/>
  <c r="M181" i="25"/>
  <c r="N181" i="25"/>
  <c r="O181" i="25"/>
  <c r="Q181" i="25"/>
  <c r="B182" i="25"/>
  <c r="C182" i="25"/>
  <c r="F182" i="25"/>
  <c r="G182" i="25"/>
  <c r="M182" i="25"/>
  <c r="N182" i="25"/>
  <c r="Q182" i="25"/>
  <c r="C183" i="25"/>
  <c r="F183" i="25"/>
  <c r="G183" i="25"/>
  <c r="I183" i="25"/>
  <c r="J183" i="25"/>
  <c r="K183" i="25"/>
  <c r="M183" i="25"/>
  <c r="N183" i="25"/>
  <c r="O183" i="25"/>
  <c r="Q183" i="25"/>
  <c r="B184" i="25"/>
  <c r="C184" i="25"/>
  <c r="E186" i="25"/>
  <c r="J186" i="25"/>
  <c r="K186" i="25"/>
  <c r="M186" i="25"/>
  <c r="N186" i="25"/>
  <c r="O186" i="25"/>
  <c r="Q186" i="25"/>
  <c r="C189" i="25"/>
  <c r="E189" i="25"/>
  <c r="G189" i="25"/>
  <c r="I189" i="25"/>
  <c r="K189" i="25"/>
  <c r="O189" i="25"/>
  <c r="N192" i="25"/>
  <c r="P192" i="25"/>
  <c r="Q192" i="25"/>
  <c r="B193" i="25"/>
  <c r="C193" i="25"/>
  <c r="D193" i="25"/>
  <c r="E193" i="25"/>
  <c r="F193" i="25"/>
  <c r="G193" i="25"/>
  <c r="H193" i="25"/>
  <c r="I193" i="25"/>
  <c r="J193" i="25"/>
  <c r="K193" i="25"/>
  <c r="L193" i="25"/>
  <c r="N193" i="25"/>
  <c r="J194" i="25"/>
  <c r="L194" i="25"/>
  <c r="M194" i="25"/>
  <c r="N194" i="25"/>
  <c r="O194" i="25"/>
  <c r="P194" i="25"/>
  <c r="Q194" i="25"/>
  <c r="B195" i="25"/>
  <c r="C195" i="25"/>
  <c r="D195" i="25"/>
  <c r="E195" i="25"/>
  <c r="F195" i="25"/>
  <c r="G195" i="25"/>
  <c r="H195" i="25"/>
  <c r="I195" i="25"/>
  <c r="J195" i="25"/>
  <c r="K195" i="25"/>
  <c r="L195" i="25"/>
  <c r="J197" i="25"/>
  <c r="K197" i="25"/>
  <c r="D203" i="25"/>
  <c r="E203" i="25"/>
  <c r="F203" i="25"/>
  <c r="H203" i="25"/>
  <c r="I203" i="25"/>
  <c r="L203" i="25"/>
  <c r="M203" i="25"/>
  <c r="D204" i="25"/>
  <c r="M204" i="25"/>
  <c r="Q204" i="25"/>
  <c r="D205" i="25"/>
  <c r="E205" i="25"/>
  <c r="F205" i="25"/>
  <c r="H205" i="25"/>
  <c r="E206" i="25"/>
  <c r="F206" i="25"/>
  <c r="H206" i="25"/>
  <c r="I206" i="25"/>
  <c r="M206" i="25"/>
  <c r="D209" i="25"/>
  <c r="E209" i="25"/>
  <c r="I209" i="25"/>
  <c r="L209" i="25"/>
  <c r="M209" i="25"/>
  <c r="P209" i="25"/>
  <c r="Q209" i="25"/>
  <c r="B211" i="25"/>
  <c r="E211" i="25"/>
  <c r="J211" i="25"/>
  <c r="L211" i="25"/>
  <c r="M211" i="25"/>
  <c r="O211" i="25"/>
  <c r="P211" i="25"/>
  <c r="Q211" i="25"/>
  <c r="I72" i="22"/>
  <c r="K72" i="22"/>
  <c r="M72" i="22"/>
  <c r="P72" i="22"/>
  <c r="D130" i="24"/>
  <c r="O130" i="24"/>
  <c r="P130" i="24"/>
  <c r="Q130" i="24"/>
  <c r="B131" i="24"/>
  <c r="C131" i="24"/>
  <c r="D131" i="24"/>
  <c r="O132" i="24"/>
  <c r="P132" i="24"/>
  <c r="Q132" i="24"/>
  <c r="B133" i="24"/>
  <c r="C133" i="24"/>
  <c r="D133" i="24"/>
  <c r="E133" i="24"/>
  <c r="O133" i="24"/>
  <c r="Q133" i="24"/>
  <c r="B134" i="24"/>
  <c r="C134" i="24"/>
  <c r="K134" i="24"/>
  <c r="O135" i="24"/>
  <c r="Q135" i="24"/>
  <c r="B136" i="24"/>
  <c r="C136" i="24"/>
  <c r="D136" i="24"/>
  <c r="E136" i="24"/>
  <c r="F136" i="24"/>
  <c r="H136" i="24"/>
  <c r="J136" i="24"/>
  <c r="N136" i="24"/>
  <c r="C137" i="24"/>
  <c r="I137" i="24"/>
  <c r="J137" i="24"/>
  <c r="K137" i="24"/>
  <c r="N137" i="24"/>
  <c r="O137" i="24"/>
  <c r="P137" i="24"/>
  <c r="Q137" i="24"/>
  <c r="D139" i="24"/>
  <c r="O139" i="24"/>
  <c r="P139" i="24"/>
  <c r="Q139" i="24"/>
  <c r="C140" i="24"/>
  <c r="D140" i="24"/>
  <c r="E140" i="24"/>
  <c r="O140" i="24"/>
  <c r="Q140" i="24"/>
  <c r="C73" i="22"/>
  <c r="O73" i="22"/>
  <c r="Q73" i="22"/>
  <c r="G145" i="24"/>
  <c r="H145" i="24"/>
  <c r="K145" i="24"/>
  <c r="M145" i="24"/>
  <c r="N145" i="24"/>
  <c r="D146" i="24"/>
  <c r="B147" i="24"/>
  <c r="E147" i="24"/>
  <c r="F147" i="24"/>
  <c r="G147" i="24"/>
  <c r="H147" i="24"/>
  <c r="I147" i="24"/>
  <c r="G148" i="24"/>
  <c r="M148" i="24"/>
  <c r="N148" i="24"/>
  <c r="L149" i="24"/>
  <c r="G150" i="24"/>
  <c r="H150" i="24"/>
  <c r="I150" i="24"/>
  <c r="L150" i="24"/>
  <c r="N150" i="24"/>
  <c r="G151" i="24"/>
  <c r="M151" i="24"/>
  <c r="N151" i="24"/>
  <c r="O151" i="24"/>
  <c r="Q151" i="24"/>
  <c r="B152" i="24"/>
  <c r="C152" i="24"/>
  <c r="D152" i="24"/>
  <c r="E152" i="24"/>
  <c r="F152" i="24"/>
  <c r="G152" i="24"/>
  <c r="H152" i="24"/>
  <c r="I152" i="24"/>
  <c r="C153" i="24"/>
  <c r="E153" i="24"/>
  <c r="G153" i="24"/>
  <c r="H153" i="24"/>
  <c r="I153" i="24"/>
  <c r="J153" i="24"/>
  <c r="K153" i="24"/>
  <c r="M153" i="24"/>
  <c r="O153" i="24"/>
  <c r="C154" i="24"/>
  <c r="D154" i="24"/>
  <c r="E154" i="24"/>
  <c r="F154" i="24"/>
  <c r="G154" i="24"/>
  <c r="H154" i="24"/>
  <c r="I154" i="24"/>
  <c r="J154" i="24"/>
  <c r="K154" i="24"/>
  <c r="L154" i="24"/>
  <c r="M154" i="24"/>
  <c r="B156" i="24"/>
  <c r="C156" i="24"/>
  <c r="D156" i="24"/>
  <c r="E156" i="24"/>
  <c r="F156" i="24"/>
  <c r="G156" i="24"/>
  <c r="H156" i="24"/>
  <c r="I156" i="24"/>
  <c r="F157" i="24"/>
  <c r="G157" i="24"/>
  <c r="L157" i="24"/>
  <c r="M157" i="24"/>
  <c r="E158" i="24"/>
  <c r="G159" i="24"/>
  <c r="M159" i="24"/>
  <c r="P159" i="24"/>
  <c r="Q159" i="24"/>
  <c r="B170" i="24"/>
  <c r="E74" i="22"/>
  <c r="F164" i="24"/>
  <c r="F163" i="24"/>
  <c r="G163" i="24"/>
  <c r="H163" i="24"/>
  <c r="I163" i="24"/>
  <c r="J163" i="24"/>
  <c r="K163" i="24"/>
  <c r="L163" i="24"/>
  <c r="M163" i="24"/>
  <c r="N163" i="24"/>
  <c r="G164" i="24"/>
  <c r="H164" i="24"/>
  <c r="I164" i="24"/>
  <c r="J164" i="24"/>
  <c r="K164" i="24"/>
  <c r="L164" i="24"/>
  <c r="M164" i="24"/>
  <c r="N164" i="24"/>
  <c r="P164" i="24"/>
  <c r="Q164" i="24"/>
  <c r="G165" i="24"/>
  <c r="H165" i="24"/>
  <c r="I165" i="24"/>
  <c r="J165" i="24"/>
  <c r="K165" i="24"/>
  <c r="L165" i="24"/>
  <c r="M165" i="24"/>
  <c r="O165" i="24"/>
  <c r="G166" i="24"/>
  <c r="H166" i="24"/>
  <c r="I166" i="24"/>
  <c r="J166" i="24"/>
  <c r="K166" i="24"/>
  <c r="L166" i="24"/>
  <c r="M166" i="24"/>
  <c r="N166" i="24"/>
  <c r="G167" i="24"/>
  <c r="H167" i="24"/>
  <c r="I167" i="24"/>
  <c r="L167" i="24"/>
  <c r="Q167" i="24"/>
  <c r="F168" i="24"/>
  <c r="G168" i="24"/>
  <c r="H168" i="24"/>
  <c r="I168" i="24"/>
  <c r="J168" i="24"/>
  <c r="K168" i="24"/>
  <c r="L168" i="24"/>
  <c r="M168" i="24"/>
  <c r="G169" i="24"/>
  <c r="I169" i="24"/>
  <c r="K169" i="24"/>
  <c r="L169" i="24"/>
  <c r="M169" i="24"/>
  <c r="N169" i="24"/>
  <c r="O169" i="24"/>
  <c r="P169" i="24"/>
  <c r="Q169" i="24"/>
  <c r="G170" i="24"/>
  <c r="H170" i="24"/>
  <c r="I170" i="24"/>
  <c r="J170" i="24"/>
  <c r="K170" i="24"/>
  <c r="L170" i="24"/>
  <c r="M170" i="24"/>
  <c r="N170" i="24"/>
  <c r="F171" i="24"/>
  <c r="G171" i="24"/>
  <c r="H171" i="24"/>
  <c r="I171" i="24"/>
  <c r="J171" i="24"/>
  <c r="K171" i="24"/>
  <c r="L171" i="24"/>
  <c r="M171" i="24"/>
  <c r="N171" i="24"/>
  <c r="O171" i="24"/>
  <c r="P171" i="24"/>
  <c r="Q171" i="24"/>
  <c r="E172" i="24"/>
  <c r="F172" i="24"/>
  <c r="G172" i="24"/>
  <c r="H172" i="24"/>
  <c r="I172" i="24"/>
  <c r="J172" i="24"/>
  <c r="K172" i="24"/>
  <c r="L172" i="24"/>
  <c r="G173" i="24"/>
  <c r="H173" i="24"/>
  <c r="I173" i="24"/>
  <c r="J173" i="24"/>
  <c r="K173" i="24"/>
  <c r="L173" i="24"/>
  <c r="M173" i="24"/>
  <c r="N173" i="24"/>
  <c r="P173" i="24"/>
  <c r="Q173" i="24"/>
  <c r="E174" i="24"/>
  <c r="G174" i="24"/>
  <c r="H174" i="24"/>
  <c r="I174" i="24"/>
  <c r="M174" i="24"/>
  <c r="N174" i="24"/>
  <c r="Q174" i="24"/>
  <c r="G175" i="24"/>
  <c r="H175" i="24"/>
  <c r="I175" i="24"/>
  <c r="J175" i="24"/>
  <c r="K175" i="24"/>
  <c r="L175" i="24"/>
  <c r="M175" i="24"/>
  <c r="N175" i="24"/>
  <c r="O175" i="24"/>
  <c r="P175" i="24"/>
  <c r="Q175" i="24"/>
  <c r="B130" i="24"/>
  <c r="F130" i="24"/>
  <c r="H130" i="24"/>
  <c r="N131" i="24"/>
  <c r="P131" i="24"/>
  <c r="D132" i="24"/>
  <c r="H132" i="24"/>
  <c r="N133" i="24"/>
  <c r="P133" i="24"/>
  <c r="P135" i="24"/>
  <c r="B137" i="24"/>
  <c r="D137" i="24"/>
  <c r="F137" i="24"/>
  <c r="H137" i="24"/>
  <c r="N140" i="24"/>
  <c r="P140" i="24"/>
  <c r="J145" i="24"/>
  <c r="L145" i="24"/>
  <c r="P145" i="24"/>
  <c r="B146" i="24"/>
  <c r="F146" i="24"/>
  <c r="H146" i="24"/>
  <c r="J146" i="24"/>
  <c r="B149" i="24"/>
  <c r="J152" i="24"/>
  <c r="L152" i="24"/>
  <c r="N152" i="24"/>
  <c r="B153" i="24"/>
  <c r="D153" i="24"/>
  <c r="F153" i="24"/>
  <c r="L153" i="24"/>
  <c r="N153" i="24"/>
  <c r="P153" i="24"/>
  <c r="B154" i="24"/>
  <c r="B157" i="24"/>
  <c r="H157" i="24"/>
  <c r="J157" i="24"/>
  <c r="N157" i="24"/>
  <c r="J159" i="24"/>
  <c r="L159" i="24"/>
  <c r="N159" i="24"/>
  <c r="N165" i="24"/>
  <c r="P165" i="24"/>
  <c r="F166" i="24"/>
  <c r="J167" i="24"/>
  <c r="K167" i="24"/>
  <c r="N167" i="24"/>
  <c r="P167" i="24"/>
  <c r="N168" i="24"/>
  <c r="F169" i="24"/>
  <c r="H169" i="24"/>
  <c r="J169" i="24"/>
  <c r="N172" i="24"/>
  <c r="P172" i="24"/>
  <c r="J174" i="24"/>
  <c r="K174" i="24"/>
  <c r="L174" i="24"/>
  <c r="P174" i="24"/>
  <c r="F175" i="24"/>
  <c r="B180" i="24"/>
  <c r="F180" i="24"/>
  <c r="K135" i="23"/>
  <c r="M135" i="23"/>
  <c r="N180" i="24"/>
  <c r="O135" i="23"/>
  <c r="Q135" i="23"/>
  <c r="B181" i="24"/>
  <c r="F181" i="24"/>
  <c r="J181" i="24"/>
  <c r="N181" i="24"/>
  <c r="F131" i="23"/>
  <c r="G131" i="23"/>
  <c r="J182" i="24"/>
  <c r="L131" i="23"/>
  <c r="N182" i="24"/>
  <c r="O182" i="23"/>
  <c r="P131" i="23"/>
  <c r="B183" i="24"/>
  <c r="E132" i="23"/>
  <c r="F183" i="24"/>
  <c r="I132" i="23"/>
  <c r="K132" i="23"/>
  <c r="L132" i="23"/>
  <c r="N132" i="23"/>
  <c r="O132" i="23"/>
  <c r="P132" i="23"/>
  <c r="Q132" i="23"/>
  <c r="B184" i="24"/>
  <c r="F184" i="24"/>
  <c r="G184" i="23"/>
  <c r="J184" i="24"/>
  <c r="N184" i="24"/>
  <c r="B185" i="25"/>
  <c r="C185" i="23"/>
  <c r="G134" i="23"/>
  <c r="I134" i="23"/>
  <c r="M134" i="23"/>
  <c r="N185" i="25"/>
  <c r="B186" i="24"/>
  <c r="J186" i="24"/>
  <c r="N186" i="24"/>
  <c r="B187" i="25"/>
  <c r="C136" i="23"/>
  <c r="E136" i="23"/>
  <c r="G136" i="23"/>
  <c r="I136" i="23"/>
  <c r="M136" i="23"/>
  <c r="O136" i="23"/>
  <c r="F137" i="23"/>
  <c r="G137" i="23"/>
  <c r="H137" i="23"/>
  <c r="I137" i="23"/>
  <c r="J137" i="23"/>
  <c r="K137" i="23"/>
  <c r="L137" i="23"/>
  <c r="M137" i="23"/>
  <c r="N137" i="23"/>
  <c r="O137" i="23"/>
  <c r="L138" i="23"/>
  <c r="M138" i="23"/>
  <c r="N138" i="23"/>
  <c r="P138" i="23"/>
  <c r="C188" i="23"/>
  <c r="E188" i="23"/>
  <c r="F188" i="25"/>
  <c r="G188" i="23"/>
  <c r="I139" i="23"/>
  <c r="M188" i="23"/>
  <c r="F189" i="24"/>
  <c r="K140" i="23"/>
  <c r="L140" i="23"/>
  <c r="M189" i="23"/>
  <c r="N189" i="24"/>
  <c r="O140" i="23"/>
  <c r="P140" i="23"/>
  <c r="Q140" i="23"/>
  <c r="B147" i="23"/>
  <c r="C159" i="23"/>
  <c r="J158" i="23"/>
  <c r="F192" i="24"/>
  <c r="G144" i="23"/>
  <c r="J192" i="24"/>
  <c r="P144" i="23"/>
  <c r="Q144" i="23"/>
  <c r="N193" i="24"/>
  <c r="P145" i="23"/>
  <c r="Q145" i="23"/>
  <c r="B194" i="24"/>
  <c r="F194" i="24"/>
  <c r="M146" i="23"/>
  <c r="P146" i="23"/>
  <c r="D147" i="23"/>
  <c r="E147" i="23"/>
  <c r="F147" i="23"/>
  <c r="G147" i="23"/>
  <c r="I147" i="23"/>
  <c r="K147" i="23"/>
  <c r="M147" i="23"/>
  <c r="N195" i="24"/>
  <c r="P147" i="23"/>
  <c r="Q147" i="23"/>
  <c r="K148" i="23"/>
  <c r="M148" i="23"/>
  <c r="O148" i="23"/>
  <c r="Q148" i="23"/>
  <c r="C197" i="23"/>
  <c r="F197" i="24"/>
  <c r="I149" i="23"/>
  <c r="J197" i="24"/>
  <c r="K149" i="23"/>
  <c r="M149" i="23"/>
  <c r="O149" i="23"/>
  <c r="P149" i="23"/>
  <c r="Q149" i="23"/>
  <c r="O198" i="23"/>
  <c r="Q150" i="23"/>
  <c r="D151" i="23"/>
  <c r="J151" i="23"/>
  <c r="L151" i="23"/>
  <c r="P151" i="23"/>
  <c r="D152" i="23"/>
  <c r="E152" i="23"/>
  <c r="F152" i="23"/>
  <c r="P152" i="23"/>
  <c r="Q152" i="23"/>
  <c r="D153" i="23"/>
  <c r="E153" i="23"/>
  <c r="F153" i="23"/>
  <c r="H153" i="23"/>
  <c r="K153" i="23"/>
  <c r="L153" i="23"/>
  <c r="M153" i="23"/>
  <c r="N153" i="23"/>
  <c r="O153" i="23"/>
  <c r="P153" i="23"/>
  <c r="B154" i="23"/>
  <c r="C199" i="23"/>
  <c r="E154" i="23"/>
  <c r="F199" i="25"/>
  <c r="G154" i="23"/>
  <c r="I154" i="23"/>
  <c r="J154" i="23"/>
  <c r="Q154" i="23"/>
  <c r="N155" i="23"/>
  <c r="O155" i="23"/>
  <c r="P155" i="23"/>
  <c r="B156" i="23"/>
  <c r="C156" i="23"/>
  <c r="D156" i="23"/>
  <c r="E156" i="23"/>
  <c r="P156" i="23"/>
  <c r="C200" i="23"/>
  <c r="E157" i="23"/>
  <c r="J157" i="23"/>
  <c r="K157" i="23"/>
  <c r="M157" i="23"/>
  <c r="Q157" i="23"/>
  <c r="K158" i="23"/>
  <c r="M158" i="23"/>
  <c r="N158" i="23"/>
  <c r="O158" i="23"/>
  <c r="P158" i="23"/>
  <c r="Q158" i="23"/>
  <c r="B159" i="23"/>
  <c r="E159" i="23"/>
  <c r="I159" i="23"/>
  <c r="K159" i="23"/>
  <c r="L159" i="23"/>
  <c r="M159" i="23"/>
  <c r="N159" i="23"/>
  <c r="O159" i="23"/>
  <c r="P159" i="23"/>
  <c r="Q159" i="23"/>
  <c r="E167" i="23"/>
  <c r="F202" i="24"/>
  <c r="L202" i="24"/>
  <c r="N202" i="24"/>
  <c r="C163" i="23"/>
  <c r="F203" i="24"/>
  <c r="G163" i="23"/>
  <c r="H163" i="23"/>
  <c r="I163" i="23"/>
  <c r="J163" i="23"/>
  <c r="O203" i="23"/>
  <c r="B204" i="24"/>
  <c r="K204" i="23"/>
  <c r="M164" i="23"/>
  <c r="N204" i="24"/>
  <c r="O204" i="23"/>
  <c r="B205" i="24"/>
  <c r="C165" i="23"/>
  <c r="E205" i="23"/>
  <c r="F165" i="23"/>
  <c r="M205" i="23"/>
  <c r="N205" i="24"/>
  <c r="F206" i="24"/>
  <c r="G166" i="23"/>
  <c r="I166" i="23"/>
  <c r="J206" i="24"/>
  <c r="K166" i="23"/>
  <c r="L166" i="23"/>
  <c r="M166" i="23"/>
  <c r="N206" i="24"/>
  <c r="Q166" i="23"/>
  <c r="E207" i="23"/>
  <c r="F207" i="25"/>
  <c r="K167" i="23"/>
  <c r="M167" i="23"/>
  <c r="O167" i="23"/>
  <c r="P207" i="24"/>
  <c r="C168" i="23"/>
  <c r="F208" i="25"/>
  <c r="G168" i="23"/>
  <c r="I168" i="23"/>
  <c r="K168" i="23"/>
  <c r="M168" i="23"/>
  <c r="O168" i="23"/>
  <c r="K169" i="23"/>
  <c r="L169" i="23"/>
  <c r="M169" i="23"/>
  <c r="N169" i="23"/>
  <c r="O169" i="23"/>
  <c r="P169" i="23"/>
  <c r="Q169" i="23"/>
  <c r="I170" i="23"/>
  <c r="O170" i="23"/>
  <c r="B209" i="24"/>
  <c r="C171" i="23"/>
  <c r="E209" i="23"/>
  <c r="F171" i="23"/>
  <c r="J209" i="24"/>
  <c r="K209" i="23"/>
  <c r="M209" i="23"/>
  <c r="N209" i="24"/>
  <c r="O209" i="23"/>
  <c r="C172" i="23"/>
  <c r="F210" i="25"/>
  <c r="G172" i="23"/>
  <c r="I172" i="23"/>
  <c r="K172" i="23"/>
  <c r="M172" i="23"/>
  <c r="I173" i="23"/>
  <c r="K173" i="23"/>
  <c r="L173" i="23"/>
  <c r="M173" i="23"/>
  <c r="N173" i="23"/>
  <c r="O173" i="23"/>
  <c r="P173" i="23"/>
  <c r="Q173" i="23"/>
  <c r="K174" i="23"/>
  <c r="M174" i="23"/>
  <c r="N174" i="23"/>
  <c r="Q174" i="23"/>
  <c r="B211" i="24"/>
  <c r="C175" i="23"/>
  <c r="E211" i="23"/>
  <c r="F175" i="23"/>
  <c r="I175" i="23"/>
  <c r="J211" i="24"/>
  <c r="N211" i="24"/>
  <c r="O211" i="23"/>
  <c r="P175" i="23"/>
  <c r="Q175" i="23"/>
  <c r="I131" i="23"/>
  <c r="K131" i="23"/>
  <c r="M131" i="23"/>
  <c r="O131" i="23"/>
  <c r="Q131" i="23"/>
  <c r="K133" i="23"/>
  <c r="M133" i="23"/>
  <c r="O134" i="23"/>
  <c r="Q134" i="23"/>
  <c r="C135" i="23"/>
  <c r="E135" i="23"/>
  <c r="G135" i="23"/>
  <c r="I135" i="23"/>
  <c r="Q137" i="23"/>
  <c r="O138" i="23"/>
  <c r="O139" i="23"/>
  <c r="M140" i="23"/>
  <c r="I144" i="23"/>
  <c r="J144" i="23"/>
  <c r="K144" i="23"/>
  <c r="M144" i="23"/>
  <c r="N144" i="23"/>
  <c r="O144" i="23"/>
  <c r="O145" i="23"/>
  <c r="Q146" i="23"/>
  <c r="N147" i="23"/>
  <c r="O147" i="23"/>
  <c r="B149" i="23"/>
  <c r="C149" i="23"/>
  <c r="O150" i="23"/>
  <c r="K151" i="23"/>
  <c r="M151" i="23"/>
  <c r="N151" i="23"/>
  <c r="O151" i="23"/>
  <c r="Q151" i="23"/>
  <c r="B152" i="23"/>
  <c r="C152" i="23"/>
  <c r="O152" i="23"/>
  <c r="B153" i="23"/>
  <c r="C153" i="23"/>
  <c r="G153" i="23"/>
  <c r="I153" i="23"/>
  <c r="J153" i="23"/>
  <c r="Q153" i="23"/>
  <c r="K154" i="23"/>
  <c r="M154" i="23"/>
  <c r="N154" i="23"/>
  <c r="O154" i="23"/>
  <c r="Q155" i="23"/>
  <c r="O156" i="23"/>
  <c r="Q156" i="23"/>
  <c r="B157" i="23"/>
  <c r="G158" i="23"/>
  <c r="I158" i="23"/>
  <c r="E164" i="23"/>
  <c r="G164" i="23"/>
  <c r="I164" i="23"/>
  <c r="Q164" i="23"/>
  <c r="E165" i="23"/>
  <c r="G165" i="23"/>
  <c r="I165" i="23"/>
  <c r="K165" i="23"/>
  <c r="M165" i="23"/>
  <c r="C166" i="23"/>
  <c r="E166" i="23"/>
  <c r="I167" i="23"/>
  <c r="Q168" i="23"/>
  <c r="C169" i="23"/>
  <c r="K170" i="23"/>
  <c r="M170" i="23"/>
  <c r="Q170" i="23"/>
  <c r="G171" i="23"/>
  <c r="I171" i="23"/>
  <c r="K171" i="23"/>
  <c r="M171" i="23"/>
  <c r="Q171" i="23"/>
  <c r="I174" i="23"/>
  <c r="E175" i="23"/>
  <c r="G175" i="23"/>
  <c r="M182" i="23"/>
  <c r="M184" i="23"/>
  <c r="M185" i="23"/>
  <c r="C186" i="23"/>
  <c r="E186" i="23"/>
  <c r="G186" i="23"/>
  <c r="M186" i="23"/>
  <c r="C187" i="23"/>
  <c r="G187" i="23"/>
  <c r="M187" i="23"/>
  <c r="C192" i="23"/>
  <c r="C194" i="23"/>
  <c r="C196" i="23"/>
  <c r="C198" i="23"/>
  <c r="K205" i="23"/>
  <c r="O205" i="23"/>
  <c r="O210" i="23"/>
  <c r="O64" i="22"/>
  <c r="P64" i="22"/>
  <c r="C65" i="22"/>
  <c r="D65" i="22"/>
  <c r="O66" i="22"/>
  <c r="P66" i="22"/>
  <c r="Q66" i="22"/>
  <c r="B64" i="22"/>
  <c r="D64" i="22"/>
  <c r="J64" i="22"/>
  <c r="H65" i="22"/>
  <c r="J65" i="22"/>
  <c r="L65" i="22"/>
  <c r="M65" i="22"/>
  <c r="N65" i="22"/>
  <c r="P65" i="22"/>
  <c r="B66" i="22"/>
  <c r="D66" i="22"/>
  <c r="E204" i="23"/>
  <c r="F66" i="22"/>
  <c r="G204" i="23"/>
  <c r="M74" i="22"/>
  <c r="P74" i="22"/>
  <c r="I68" i="22"/>
  <c r="L68" i="22"/>
  <c r="Q68" i="22"/>
  <c r="C69" i="22"/>
  <c r="D69" i="22"/>
  <c r="E69" i="22"/>
  <c r="G69" i="22"/>
  <c r="F70" i="22"/>
  <c r="G70" i="22"/>
  <c r="H70" i="22"/>
  <c r="I70" i="22"/>
  <c r="K70" i="22"/>
  <c r="M70" i="22"/>
  <c r="N70" i="22"/>
  <c r="O70" i="22"/>
  <c r="P70" i="22"/>
  <c r="Q70" i="22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B59" i="22"/>
  <c r="D59" i="22"/>
  <c r="D112" i="6" s="1"/>
  <c r="H59" i="22"/>
  <c r="J59" i="22"/>
  <c r="L59" i="22"/>
  <c r="P59" i="22"/>
  <c r="B60" i="22"/>
  <c r="L61" i="22"/>
  <c r="H64" i="22"/>
  <c r="I64" i="22"/>
  <c r="K64" i="22"/>
  <c r="L64" i="22"/>
  <c r="M64" i="22"/>
  <c r="Q64" i="22"/>
  <c r="E66" i="22"/>
  <c r="G66" i="22"/>
  <c r="H66" i="22"/>
  <c r="I66" i="22"/>
  <c r="K66" i="22"/>
  <c r="L66" i="22"/>
  <c r="M66" i="22"/>
  <c r="N68" i="22"/>
  <c r="O72" i="22"/>
  <c r="Q72" i="22"/>
  <c r="E73" i="22"/>
  <c r="G74" i="22"/>
  <c r="H74" i="22"/>
  <c r="K74" i="22"/>
  <c r="L74" i="22"/>
  <c r="O74" i="22"/>
  <c r="Q74" i="22"/>
  <c r="K162" i="21"/>
  <c r="C158" i="21"/>
  <c r="G158" i="21"/>
  <c r="K158" i="21"/>
  <c r="O158" i="21"/>
  <c r="Q158" i="21"/>
  <c r="D216" i="21"/>
  <c r="F159" i="21"/>
  <c r="G159" i="21"/>
  <c r="H159" i="21"/>
  <c r="J159" i="21"/>
  <c r="K159" i="21"/>
  <c r="L159" i="21"/>
  <c r="M159" i="21"/>
  <c r="N159" i="21"/>
  <c r="O159" i="21"/>
  <c r="C160" i="21"/>
  <c r="G160" i="21"/>
  <c r="N160" i="21"/>
  <c r="O160" i="21"/>
  <c r="P160" i="21"/>
  <c r="B161" i="21"/>
  <c r="C161" i="21"/>
  <c r="D161" i="21"/>
  <c r="F161" i="21"/>
  <c r="G161" i="21"/>
  <c r="H161" i="21"/>
  <c r="I161" i="21"/>
  <c r="J161" i="21"/>
  <c r="K161" i="21"/>
  <c r="O161" i="21"/>
  <c r="C220" i="21"/>
  <c r="D220" i="21"/>
  <c r="E220" i="21"/>
  <c r="G220" i="21"/>
  <c r="J163" i="21"/>
  <c r="K220" i="21"/>
  <c r="N163" i="21"/>
  <c r="O220" i="21"/>
  <c r="P163" i="21"/>
  <c r="Q163" i="21"/>
  <c r="C221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C223" i="21"/>
  <c r="I171" i="21"/>
  <c r="J171" i="21"/>
  <c r="K171" i="21"/>
  <c r="L171" i="21"/>
  <c r="M171" i="21"/>
  <c r="N171" i="21"/>
  <c r="P171" i="21"/>
  <c r="Q171" i="21"/>
  <c r="F224" i="21"/>
  <c r="G224" i="21"/>
  <c r="I224" i="21"/>
  <c r="C79" i="18"/>
  <c r="G166" i="21"/>
  <c r="F176" i="21"/>
  <c r="G176" i="21"/>
  <c r="H176" i="21"/>
  <c r="I176" i="21"/>
  <c r="J227" i="21"/>
  <c r="K176" i="21"/>
  <c r="L176" i="21"/>
  <c r="P227" i="21"/>
  <c r="B228" i="21"/>
  <c r="C228" i="21"/>
  <c r="D228" i="21"/>
  <c r="E228" i="21"/>
  <c r="F228" i="21"/>
  <c r="G228" i="21"/>
  <c r="I228" i="21"/>
  <c r="B178" i="21"/>
  <c r="C178" i="21"/>
  <c r="D178" i="21"/>
  <c r="E178" i="21"/>
  <c r="F178" i="21"/>
  <c r="G178" i="21"/>
  <c r="H178" i="21"/>
  <c r="N229" i="21"/>
  <c r="O229" i="21"/>
  <c r="P229" i="21"/>
  <c r="Q229" i="21"/>
  <c r="J230" i="21"/>
  <c r="K230" i="21"/>
  <c r="N179" i="21"/>
  <c r="O179" i="21"/>
  <c r="P179" i="21"/>
  <c r="B183" i="21"/>
  <c r="D183" i="21"/>
  <c r="F183" i="21"/>
  <c r="H183" i="21"/>
  <c r="I183" i="21"/>
  <c r="J183" i="21"/>
  <c r="K183" i="21"/>
  <c r="L183" i="21"/>
  <c r="M183" i="21"/>
  <c r="N183" i="21"/>
  <c r="O183" i="21"/>
  <c r="P183" i="21"/>
  <c r="Q183" i="21"/>
  <c r="C185" i="21"/>
  <c r="B186" i="21"/>
  <c r="C186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B190" i="21"/>
  <c r="C190" i="21"/>
  <c r="D190" i="21"/>
  <c r="E190" i="21"/>
  <c r="F190" i="21"/>
  <c r="B191" i="21"/>
  <c r="C191" i="21"/>
  <c r="E191" i="21"/>
  <c r="F191" i="21"/>
  <c r="K235" i="21"/>
  <c r="L235" i="21"/>
  <c r="M191" i="21"/>
  <c r="N235" i="21"/>
  <c r="O235" i="21"/>
  <c r="P235" i="21"/>
  <c r="K188" i="21"/>
  <c r="D81" i="18"/>
  <c r="E203" i="21"/>
  <c r="H81" i="18"/>
  <c r="P81" i="18"/>
  <c r="P110" i="6" s="1"/>
  <c r="B238" i="21"/>
  <c r="D238" i="21"/>
  <c r="E238" i="21"/>
  <c r="F238" i="21"/>
  <c r="H238" i="21"/>
  <c r="J238" i="21"/>
  <c r="L238" i="21"/>
  <c r="M238" i="21"/>
  <c r="N238" i="21"/>
  <c r="P238" i="21"/>
  <c r="Q195" i="21"/>
  <c r="B239" i="21"/>
  <c r="C196" i="21"/>
  <c r="D239" i="21"/>
  <c r="E196" i="21"/>
  <c r="G196" i="21"/>
  <c r="J239" i="21"/>
  <c r="K196" i="21"/>
  <c r="L239" i="21"/>
  <c r="M196" i="21"/>
  <c r="O196" i="21"/>
  <c r="C197" i="21"/>
  <c r="D240" i="21"/>
  <c r="E197" i="21"/>
  <c r="G197" i="21"/>
  <c r="I240" i="21"/>
  <c r="J240" i="21"/>
  <c r="K197" i="21"/>
  <c r="L240" i="21"/>
  <c r="M197" i="21"/>
  <c r="N240" i="21"/>
  <c r="O197" i="21"/>
  <c r="P240" i="21"/>
  <c r="Q240" i="21"/>
  <c r="B241" i="21"/>
  <c r="D241" i="21"/>
  <c r="F241" i="21"/>
  <c r="G198" i="21"/>
  <c r="H241" i="21"/>
  <c r="J241" i="21"/>
  <c r="K198" i="21"/>
  <c r="L241" i="21"/>
  <c r="M241" i="21"/>
  <c r="N241" i="21"/>
  <c r="O198" i="21"/>
  <c r="P241" i="21"/>
  <c r="M199" i="21"/>
  <c r="N199" i="21"/>
  <c r="O199" i="21"/>
  <c r="P199" i="21"/>
  <c r="Q199" i="21"/>
  <c r="B200" i="21"/>
  <c r="C200" i="21"/>
  <c r="E200" i="21"/>
  <c r="H200" i="21"/>
  <c r="I200" i="21"/>
  <c r="N200" i="21"/>
  <c r="O200" i="21"/>
  <c r="P200" i="21"/>
  <c r="Q200" i="21"/>
  <c r="N201" i="21"/>
  <c r="O201" i="21"/>
  <c r="P201" i="21"/>
  <c r="Q201" i="21"/>
  <c r="B202" i="21"/>
  <c r="C202" i="21"/>
  <c r="D202" i="21"/>
  <c r="E202" i="21"/>
  <c r="F202" i="21"/>
  <c r="G202" i="21"/>
  <c r="I202" i="21"/>
  <c r="K202" i="21"/>
  <c r="N202" i="21"/>
  <c r="O202" i="21"/>
  <c r="H203" i="21"/>
  <c r="N203" i="21"/>
  <c r="O203" i="21"/>
  <c r="P203" i="21"/>
  <c r="Q203" i="21"/>
  <c r="B204" i="21"/>
  <c r="C204" i="21"/>
  <c r="O204" i="21"/>
  <c r="Q204" i="21"/>
  <c r="B205" i="21"/>
  <c r="C205" i="21"/>
  <c r="D205" i="21"/>
  <c r="E205" i="21"/>
  <c r="F205" i="21"/>
  <c r="G205" i="21"/>
  <c r="H205" i="21"/>
  <c r="I205" i="21"/>
  <c r="K205" i="21"/>
  <c r="O205" i="21"/>
  <c r="B206" i="21"/>
  <c r="C206" i="21"/>
  <c r="H206" i="21"/>
  <c r="N206" i="21"/>
  <c r="O206" i="21"/>
  <c r="P206" i="21"/>
  <c r="Q206" i="21"/>
  <c r="L207" i="21"/>
  <c r="N207" i="21"/>
  <c r="O207" i="21"/>
  <c r="P207" i="21"/>
  <c r="Q207" i="21"/>
  <c r="F208" i="21"/>
  <c r="G208" i="21"/>
  <c r="N208" i="21"/>
  <c r="O208" i="21"/>
  <c r="P208" i="21"/>
  <c r="Q208" i="21"/>
  <c r="B209" i="21"/>
  <c r="C209" i="21"/>
  <c r="D209" i="21"/>
  <c r="E209" i="21"/>
  <c r="F209" i="21"/>
  <c r="G209" i="21"/>
  <c r="H209" i="21"/>
  <c r="I209" i="21"/>
  <c r="J209" i="21"/>
  <c r="K209" i="21"/>
  <c r="L209" i="21"/>
  <c r="M209" i="21"/>
  <c r="N209" i="21"/>
  <c r="O209" i="21"/>
  <c r="P209" i="21"/>
  <c r="Q209" i="21"/>
  <c r="D246" i="21"/>
  <c r="H246" i="21"/>
  <c r="I210" i="21"/>
  <c r="J246" i="21"/>
  <c r="K210" i="21"/>
  <c r="L246" i="21"/>
  <c r="N246" i="21"/>
  <c r="O210" i="21"/>
  <c r="P246" i="21"/>
  <c r="B158" i="21"/>
  <c r="D158" i="21"/>
  <c r="E158" i="21"/>
  <c r="F158" i="21"/>
  <c r="H158" i="21"/>
  <c r="I158" i="21"/>
  <c r="J158" i="21"/>
  <c r="L158" i="21"/>
  <c r="M158" i="21"/>
  <c r="N158" i="21"/>
  <c r="P158" i="21"/>
  <c r="P159" i="21"/>
  <c r="Q159" i="21"/>
  <c r="B160" i="21"/>
  <c r="D160" i="21"/>
  <c r="E160" i="21"/>
  <c r="F160" i="21"/>
  <c r="H160" i="21"/>
  <c r="I160" i="21"/>
  <c r="E161" i="21"/>
  <c r="L161" i="21"/>
  <c r="M161" i="21"/>
  <c r="N161" i="21"/>
  <c r="P161" i="21"/>
  <c r="Q161" i="21"/>
  <c r="C163" i="21"/>
  <c r="D163" i="21"/>
  <c r="E163" i="21"/>
  <c r="G163" i="21"/>
  <c r="H163" i="21"/>
  <c r="I163" i="21"/>
  <c r="K163" i="21"/>
  <c r="L163" i="21"/>
  <c r="M163" i="21"/>
  <c r="P167" i="21"/>
  <c r="Q167" i="21"/>
  <c r="B171" i="21"/>
  <c r="C171" i="21"/>
  <c r="D171" i="21"/>
  <c r="E171" i="21"/>
  <c r="F171" i="21"/>
  <c r="G171" i="21"/>
  <c r="H171" i="21"/>
  <c r="O171" i="21"/>
  <c r="B172" i="21"/>
  <c r="C172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P172" i="21"/>
  <c r="Q172" i="21"/>
  <c r="B176" i="21"/>
  <c r="C176" i="21"/>
  <c r="D176" i="21"/>
  <c r="E176" i="21"/>
  <c r="J176" i="21"/>
  <c r="M176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P177" i="21"/>
  <c r="Q177" i="21"/>
  <c r="B179" i="21"/>
  <c r="C179" i="21"/>
  <c r="D179" i="21"/>
  <c r="E179" i="21"/>
  <c r="F179" i="21"/>
  <c r="G179" i="21"/>
  <c r="H179" i="21"/>
  <c r="I179" i="21"/>
  <c r="J179" i="21"/>
  <c r="K179" i="21"/>
  <c r="L179" i="21"/>
  <c r="M179" i="21"/>
  <c r="C182" i="21"/>
  <c r="C183" i="21"/>
  <c r="E183" i="21"/>
  <c r="G183" i="21"/>
  <c r="Q186" i="21"/>
  <c r="C188" i="21"/>
  <c r="G190" i="21"/>
  <c r="H190" i="21"/>
  <c r="I190" i="21"/>
  <c r="J190" i="21"/>
  <c r="K190" i="21"/>
  <c r="L190" i="21"/>
  <c r="M190" i="21"/>
  <c r="N190" i="21"/>
  <c r="O190" i="21"/>
  <c r="P190" i="21"/>
  <c r="Q190" i="21"/>
  <c r="K191" i="21"/>
  <c r="L191" i="21"/>
  <c r="K192" i="21"/>
  <c r="B195" i="21"/>
  <c r="E195" i="21"/>
  <c r="F195" i="21"/>
  <c r="L195" i="21"/>
  <c r="M195" i="21"/>
  <c r="J197" i="21"/>
  <c r="L197" i="21"/>
  <c r="N197" i="21"/>
  <c r="P197" i="21"/>
  <c r="J198" i="21"/>
  <c r="M198" i="21"/>
  <c r="N198" i="21"/>
  <c r="P198" i="21"/>
  <c r="Q198" i="21"/>
  <c r="B199" i="21"/>
  <c r="E199" i="21"/>
  <c r="H199" i="21"/>
  <c r="I199" i="21"/>
  <c r="H202" i="21"/>
  <c r="J202" i="21"/>
  <c r="L202" i="21"/>
  <c r="M202" i="21"/>
  <c r="P202" i="21"/>
  <c r="Q202" i="21"/>
  <c r="B203" i="21"/>
  <c r="E204" i="21"/>
  <c r="H204" i="21"/>
  <c r="N204" i="21"/>
  <c r="P204" i="21"/>
  <c r="J205" i="21"/>
  <c r="L205" i="21"/>
  <c r="M205" i="21"/>
  <c r="N205" i="21"/>
  <c r="P205" i="21"/>
  <c r="Q205" i="21"/>
  <c r="F207" i="21"/>
  <c r="H207" i="21"/>
  <c r="I207" i="21"/>
  <c r="J207" i="21"/>
  <c r="B208" i="21"/>
  <c r="E208" i="21"/>
  <c r="H208" i="21"/>
  <c r="I208" i="21"/>
  <c r="H210" i="21"/>
  <c r="J210" i="21"/>
  <c r="L210" i="21"/>
  <c r="M210" i="21"/>
  <c r="N210" i="21"/>
  <c r="P210" i="21"/>
  <c r="Q210" i="21"/>
  <c r="B215" i="21"/>
  <c r="C215" i="21"/>
  <c r="D215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/>
  <c r="Q215" i="21"/>
  <c r="G216" i="21"/>
  <c r="J216" i="21"/>
  <c r="K216" i="21"/>
  <c r="L216" i="21"/>
  <c r="M216" i="21"/>
  <c r="N216" i="21"/>
  <c r="O216" i="21"/>
  <c r="P216" i="21"/>
  <c r="Q216" i="21"/>
  <c r="B217" i="21"/>
  <c r="C217" i="21"/>
  <c r="D217" i="21"/>
  <c r="E217" i="21"/>
  <c r="F217" i="21"/>
  <c r="G217" i="21"/>
  <c r="H217" i="21"/>
  <c r="I217" i="21"/>
  <c r="B218" i="21"/>
  <c r="C218" i="21"/>
  <c r="D218" i="21"/>
  <c r="E218" i="21"/>
  <c r="G218" i="21"/>
  <c r="H218" i="21"/>
  <c r="I218" i="21"/>
  <c r="J218" i="21"/>
  <c r="K218" i="21"/>
  <c r="L218" i="21"/>
  <c r="M218" i="21"/>
  <c r="N218" i="21"/>
  <c r="O218" i="21"/>
  <c r="P218" i="21"/>
  <c r="Q218" i="21"/>
  <c r="H220" i="21"/>
  <c r="I220" i="21"/>
  <c r="J220" i="21"/>
  <c r="L220" i="21"/>
  <c r="M220" i="21"/>
  <c r="N220" i="21"/>
  <c r="P220" i="21"/>
  <c r="Q220" i="21"/>
  <c r="B224" i="21"/>
  <c r="C224" i="21"/>
  <c r="D224" i="21"/>
  <c r="E224" i="21"/>
  <c r="H224" i="21"/>
  <c r="J224" i="21"/>
  <c r="K224" i="21"/>
  <c r="L224" i="21"/>
  <c r="M224" i="21"/>
  <c r="N224" i="21"/>
  <c r="O224" i="21"/>
  <c r="P224" i="21"/>
  <c r="Q224" i="21"/>
  <c r="B227" i="21"/>
  <c r="C227" i="21"/>
  <c r="D227" i="21"/>
  <c r="E227" i="21"/>
  <c r="F227" i="21"/>
  <c r="G227" i="21"/>
  <c r="H227" i="21"/>
  <c r="I227" i="21"/>
  <c r="L227" i="21"/>
  <c r="M227" i="21"/>
  <c r="H228" i="21"/>
  <c r="J228" i="21"/>
  <c r="K228" i="21"/>
  <c r="L228" i="21"/>
  <c r="M228" i="21"/>
  <c r="N228" i="21"/>
  <c r="O228" i="21"/>
  <c r="P228" i="21"/>
  <c r="Q228" i="21"/>
  <c r="B229" i="21"/>
  <c r="C229" i="21"/>
  <c r="D229" i="21"/>
  <c r="B230" i="21"/>
  <c r="C230" i="21"/>
  <c r="D230" i="21"/>
  <c r="E230" i="21"/>
  <c r="F230" i="21"/>
  <c r="G230" i="21"/>
  <c r="H230" i="21"/>
  <c r="I230" i="21"/>
  <c r="L230" i="21"/>
  <c r="M230" i="21"/>
  <c r="N230" i="21"/>
  <c r="O230" i="21"/>
  <c r="B235" i="21"/>
  <c r="C235" i="21"/>
  <c r="E235" i="21"/>
  <c r="C239" i="21"/>
  <c r="E239" i="21"/>
  <c r="K241" i="21"/>
  <c r="O241" i="21"/>
  <c r="Q241" i="21"/>
  <c r="K246" i="21"/>
  <c r="M246" i="21"/>
  <c r="O246" i="21"/>
  <c r="Q246" i="21"/>
  <c r="D158" i="20"/>
  <c r="E158" i="20"/>
  <c r="I162" i="20"/>
  <c r="L162" i="20"/>
  <c r="M162" i="20"/>
  <c r="K158" i="20"/>
  <c r="M158" i="20"/>
  <c r="G159" i="20"/>
  <c r="P159" i="20"/>
  <c r="C160" i="20"/>
  <c r="J161" i="20"/>
  <c r="K161" i="20"/>
  <c r="L161" i="20"/>
  <c r="M161" i="20"/>
  <c r="P161" i="20"/>
  <c r="Q161" i="20"/>
  <c r="G162" i="20"/>
  <c r="J163" i="20"/>
  <c r="K163" i="20"/>
  <c r="K164" i="20"/>
  <c r="M164" i="20"/>
  <c r="C165" i="20"/>
  <c r="D165" i="20"/>
  <c r="E165" i="20"/>
  <c r="G165" i="20"/>
  <c r="H165" i="20"/>
  <c r="I165" i="20"/>
  <c r="J165" i="20"/>
  <c r="K165" i="20"/>
  <c r="L165" i="20"/>
  <c r="M165" i="20"/>
  <c r="O165" i="20"/>
  <c r="P165" i="20"/>
  <c r="Q165" i="20"/>
  <c r="J166" i="20"/>
  <c r="K166" i="20"/>
  <c r="L166" i="20"/>
  <c r="M166" i="20"/>
  <c r="J167" i="20"/>
  <c r="K167" i="20"/>
  <c r="L167" i="20"/>
  <c r="M167" i="20"/>
  <c r="P167" i="20"/>
  <c r="Q167" i="20"/>
  <c r="G168" i="20"/>
  <c r="C169" i="20"/>
  <c r="D169" i="20"/>
  <c r="E169" i="20"/>
  <c r="F169" i="20"/>
  <c r="G169" i="20"/>
  <c r="H169" i="20"/>
  <c r="I169" i="20"/>
  <c r="J169" i="20"/>
  <c r="K169" i="20"/>
  <c r="L169" i="20"/>
  <c r="M169" i="20"/>
  <c r="N169" i="20"/>
  <c r="O169" i="20"/>
  <c r="Q169" i="20"/>
  <c r="K170" i="20"/>
  <c r="C171" i="20"/>
  <c r="F171" i="20"/>
  <c r="J171" i="20"/>
  <c r="L171" i="20"/>
  <c r="M171" i="20"/>
  <c r="N171" i="20"/>
  <c r="O171" i="20"/>
  <c r="P171" i="20"/>
  <c r="Q171" i="20"/>
  <c r="J172" i="20"/>
  <c r="D180" i="20"/>
  <c r="G177" i="20"/>
  <c r="C176" i="20"/>
  <c r="D176" i="20"/>
  <c r="E176" i="20"/>
  <c r="H176" i="20"/>
  <c r="I176" i="20"/>
  <c r="K176" i="20"/>
  <c r="L176" i="20"/>
  <c r="M176" i="20"/>
  <c r="O176" i="20"/>
  <c r="H177" i="20"/>
  <c r="K177" i="20"/>
  <c r="M177" i="20"/>
  <c r="N177" i="20"/>
  <c r="P177" i="20"/>
  <c r="M178" i="20"/>
  <c r="P178" i="20"/>
  <c r="Q178" i="20"/>
  <c r="C179" i="20"/>
  <c r="E179" i="20"/>
  <c r="K179" i="20"/>
  <c r="K180" i="20"/>
  <c r="L180" i="20"/>
  <c r="M180" i="20"/>
  <c r="P180" i="20"/>
  <c r="C181" i="20"/>
  <c r="D181" i="20"/>
  <c r="E181" i="20"/>
  <c r="M181" i="20"/>
  <c r="P181" i="20"/>
  <c r="Q181" i="20"/>
  <c r="H182" i="20"/>
  <c r="J182" i="20"/>
  <c r="K182" i="20"/>
  <c r="L182" i="20"/>
  <c r="M182" i="20"/>
  <c r="B183" i="20"/>
  <c r="C183" i="20"/>
  <c r="D183" i="20"/>
  <c r="E183" i="20"/>
  <c r="H183" i="20"/>
  <c r="O183" i="20"/>
  <c r="H184" i="20"/>
  <c r="J184" i="20"/>
  <c r="K184" i="20"/>
  <c r="L184" i="20"/>
  <c r="M184" i="20"/>
  <c r="P184" i="20"/>
  <c r="Q184" i="20"/>
  <c r="B185" i="20"/>
  <c r="G185" i="20"/>
  <c r="M185" i="20"/>
  <c r="P185" i="20"/>
  <c r="Q185" i="20"/>
  <c r="B186" i="20"/>
  <c r="D186" i="20"/>
  <c r="E186" i="20"/>
  <c r="F186" i="20"/>
  <c r="G186" i="20"/>
  <c r="H186" i="20"/>
  <c r="I186" i="20"/>
  <c r="J186" i="20"/>
  <c r="N186" i="20"/>
  <c r="Q186" i="20"/>
  <c r="C187" i="20"/>
  <c r="K187" i="20"/>
  <c r="O187" i="20"/>
  <c r="Q187" i="20"/>
  <c r="H188" i="20"/>
  <c r="J188" i="20"/>
  <c r="K188" i="20"/>
  <c r="L188" i="20"/>
  <c r="M188" i="20"/>
  <c r="C189" i="20"/>
  <c r="D189" i="20"/>
  <c r="E189" i="20"/>
  <c r="F189" i="20"/>
  <c r="G189" i="20"/>
  <c r="L189" i="20"/>
  <c r="M189" i="20"/>
  <c r="N189" i="20"/>
  <c r="O189" i="20"/>
  <c r="Q189" i="20"/>
  <c r="H190" i="20"/>
  <c r="J190" i="20"/>
  <c r="K190" i="20"/>
  <c r="N190" i="20"/>
  <c r="O190" i="20"/>
  <c r="P190" i="20"/>
  <c r="Q190" i="20"/>
  <c r="G191" i="20"/>
  <c r="P191" i="20"/>
  <c r="Q191" i="20"/>
  <c r="E196" i="20"/>
  <c r="H207" i="20"/>
  <c r="M207" i="20"/>
  <c r="M195" i="20"/>
  <c r="P195" i="20"/>
  <c r="Q195" i="20"/>
  <c r="G196" i="20"/>
  <c r="H197" i="20"/>
  <c r="I197" i="20"/>
  <c r="J197" i="20"/>
  <c r="K197" i="20"/>
  <c r="M197" i="20"/>
  <c r="O197" i="20"/>
  <c r="P197" i="20"/>
  <c r="Q197" i="20"/>
  <c r="P198" i="20"/>
  <c r="Q198" i="20"/>
  <c r="G199" i="20"/>
  <c r="K200" i="20"/>
  <c r="M200" i="20"/>
  <c r="P243" i="20"/>
  <c r="L202" i="20"/>
  <c r="M202" i="20"/>
  <c r="P202" i="20"/>
  <c r="Q202" i="20"/>
  <c r="G203" i="20"/>
  <c r="H204" i="20"/>
  <c r="I204" i="20"/>
  <c r="J204" i="20"/>
  <c r="K204" i="20"/>
  <c r="L204" i="20"/>
  <c r="M204" i="20"/>
  <c r="N204" i="20"/>
  <c r="O204" i="20"/>
  <c r="P204" i="20"/>
  <c r="Q204" i="20"/>
  <c r="B205" i="20"/>
  <c r="H205" i="20"/>
  <c r="I205" i="20"/>
  <c r="K206" i="20"/>
  <c r="M206" i="20"/>
  <c r="P245" i="20"/>
  <c r="Q206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C210" i="20"/>
  <c r="H246" i="20"/>
  <c r="I210" i="20"/>
  <c r="J210" i="20"/>
  <c r="K210" i="20"/>
  <c r="M210" i="20"/>
  <c r="O210" i="20"/>
  <c r="Q210" i="20"/>
  <c r="H159" i="20"/>
  <c r="I159" i="20"/>
  <c r="K159" i="20"/>
  <c r="Q159" i="20"/>
  <c r="D160" i="20"/>
  <c r="E160" i="20"/>
  <c r="G160" i="20"/>
  <c r="H160" i="20"/>
  <c r="I160" i="20"/>
  <c r="K160" i="20"/>
  <c r="L160" i="20"/>
  <c r="D161" i="20"/>
  <c r="E161" i="20"/>
  <c r="I161" i="20"/>
  <c r="P162" i="20"/>
  <c r="L163" i="20"/>
  <c r="P163" i="20"/>
  <c r="D164" i="20"/>
  <c r="G164" i="20"/>
  <c r="H164" i="20"/>
  <c r="I164" i="20"/>
  <c r="L164" i="20"/>
  <c r="O164" i="20"/>
  <c r="P166" i="20"/>
  <c r="Q166" i="20"/>
  <c r="D167" i="20"/>
  <c r="E167" i="20"/>
  <c r="G167" i="20"/>
  <c r="I167" i="20"/>
  <c r="E168" i="20"/>
  <c r="I168" i="20"/>
  <c r="K168" i="20"/>
  <c r="L168" i="20"/>
  <c r="M168" i="20"/>
  <c r="P169" i="20"/>
  <c r="I170" i="20"/>
  <c r="L170" i="20"/>
  <c r="O170" i="20"/>
  <c r="P170" i="20"/>
  <c r="D171" i="20"/>
  <c r="E171" i="20"/>
  <c r="G171" i="20"/>
  <c r="H171" i="20"/>
  <c r="I171" i="20"/>
  <c r="K171" i="20"/>
  <c r="L172" i="20"/>
  <c r="O172" i="20"/>
  <c r="P176" i="20"/>
  <c r="Q176" i="20"/>
  <c r="C177" i="20"/>
  <c r="D177" i="20"/>
  <c r="E177" i="20"/>
  <c r="D178" i="20"/>
  <c r="E178" i="20"/>
  <c r="G178" i="20"/>
  <c r="G179" i="20"/>
  <c r="H179" i="20"/>
  <c r="I179" i="20"/>
  <c r="M179" i="20"/>
  <c r="P179" i="20"/>
  <c r="O180" i="20"/>
  <c r="I183" i="20"/>
  <c r="K183" i="20"/>
  <c r="L183" i="20"/>
  <c r="M183" i="20"/>
  <c r="P183" i="20"/>
  <c r="Q183" i="20"/>
  <c r="C184" i="20"/>
  <c r="D185" i="20"/>
  <c r="E185" i="20"/>
  <c r="C186" i="20"/>
  <c r="K186" i="20"/>
  <c r="L186" i="20"/>
  <c r="M186" i="20"/>
  <c r="O186" i="20"/>
  <c r="P186" i="20"/>
  <c r="P187" i="20"/>
  <c r="P189" i="20"/>
  <c r="C190" i="20"/>
  <c r="L190" i="20"/>
  <c r="M190" i="20"/>
  <c r="C191" i="20"/>
  <c r="D191" i="20"/>
  <c r="E191" i="20"/>
  <c r="H196" i="20"/>
  <c r="I196" i="20"/>
  <c r="K196" i="20"/>
  <c r="M196" i="20"/>
  <c r="P196" i="20"/>
  <c r="Q200" i="20"/>
  <c r="P201" i="20"/>
  <c r="E203" i="20"/>
  <c r="H203" i="20"/>
  <c r="I203" i="20"/>
  <c r="K203" i="20"/>
  <c r="L203" i="20"/>
  <c r="M203" i="20"/>
  <c r="O203" i="20"/>
  <c r="P203" i="20"/>
  <c r="O205" i="20"/>
  <c r="P205" i="20"/>
  <c r="Q205" i="20"/>
  <c r="K207" i="20"/>
  <c r="P207" i="20"/>
  <c r="Q207" i="20"/>
  <c r="M209" i="20"/>
  <c r="P209" i="20"/>
  <c r="Q209" i="20"/>
  <c r="D210" i="20"/>
  <c r="L234" i="20"/>
  <c r="D159" i="19"/>
  <c r="E170" i="19"/>
  <c r="B158" i="19"/>
  <c r="L158" i="19"/>
  <c r="Q215" i="20"/>
  <c r="D216" i="20"/>
  <c r="E216" i="20"/>
  <c r="H216" i="20"/>
  <c r="L216" i="20"/>
  <c r="M216" i="20"/>
  <c r="B160" i="19"/>
  <c r="G217" i="19"/>
  <c r="K160" i="19"/>
  <c r="M217" i="20"/>
  <c r="N160" i="19"/>
  <c r="P217" i="20"/>
  <c r="B161" i="19"/>
  <c r="C161" i="19"/>
  <c r="D218" i="20"/>
  <c r="E218" i="20"/>
  <c r="G218" i="20"/>
  <c r="H218" i="20"/>
  <c r="I218" i="20"/>
  <c r="K161" i="19"/>
  <c r="O161" i="19"/>
  <c r="D219" i="21"/>
  <c r="I219" i="20"/>
  <c r="K162" i="19"/>
  <c r="B163" i="19"/>
  <c r="K163" i="19"/>
  <c r="L220" i="20"/>
  <c r="M220" i="20"/>
  <c r="N163" i="19"/>
  <c r="O220" i="20"/>
  <c r="Q220" i="20"/>
  <c r="D221" i="21"/>
  <c r="G221" i="20"/>
  <c r="I221" i="20"/>
  <c r="I222" i="20"/>
  <c r="L222" i="21"/>
  <c r="M222" i="20"/>
  <c r="B166" i="19"/>
  <c r="C166" i="19"/>
  <c r="K166" i="19"/>
  <c r="N166" i="19"/>
  <c r="O166" i="19"/>
  <c r="P166" i="19"/>
  <c r="Q166" i="19"/>
  <c r="B167" i="19"/>
  <c r="H167" i="19"/>
  <c r="I167" i="19"/>
  <c r="J167" i="19"/>
  <c r="O167" i="19"/>
  <c r="D223" i="21"/>
  <c r="K223" i="21"/>
  <c r="M223" i="20"/>
  <c r="O223" i="20"/>
  <c r="P223" i="21"/>
  <c r="Q223" i="20"/>
  <c r="B169" i="19"/>
  <c r="E169" i="19"/>
  <c r="L169" i="19"/>
  <c r="M169" i="19"/>
  <c r="H170" i="19"/>
  <c r="I170" i="19"/>
  <c r="J170" i="19"/>
  <c r="K170" i="19"/>
  <c r="L170" i="19"/>
  <c r="M170" i="19"/>
  <c r="N170" i="19"/>
  <c r="O170" i="19"/>
  <c r="Q170" i="19"/>
  <c r="B171" i="19"/>
  <c r="C171" i="19"/>
  <c r="D171" i="19"/>
  <c r="E171" i="19"/>
  <c r="G171" i="19"/>
  <c r="I171" i="19"/>
  <c r="J171" i="19"/>
  <c r="B172" i="19"/>
  <c r="D224" i="20"/>
  <c r="K172" i="19"/>
  <c r="L172" i="19"/>
  <c r="N172" i="19"/>
  <c r="C226" i="20"/>
  <c r="E226" i="20"/>
  <c r="I226" i="20"/>
  <c r="K182" i="19"/>
  <c r="L226" i="20"/>
  <c r="O187" i="19"/>
  <c r="P187" i="19"/>
  <c r="D176" i="19"/>
  <c r="G176" i="19"/>
  <c r="K227" i="20"/>
  <c r="L227" i="20"/>
  <c r="P227" i="20"/>
  <c r="Q227" i="20"/>
  <c r="B177" i="19"/>
  <c r="C228" i="20"/>
  <c r="I228" i="19"/>
  <c r="O177" i="19"/>
  <c r="E229" i="20"/>
  <c r="F178" i="19"/>
  <c r="G178" i="19"/>
  <c r="J178" i="19"/>
  <c r="L178" i="19"/>
  <c r="N178" i="19"/>
  <c r="O178" i="19"/>
  <c r="Q229" i="20"/>
  <c r="L179" i="19"/>
  <c r="P230" i="20"/>
  <c r="Q230" i="20"/>
  <c r="C231" i="20"/>
  <c r="D231" i="20"/>
  <c r="E231" i="20"/>
  <c r="G180" i="19"/>
  <c r="H180" i="19"/>
  <c r="I231" i="20"/>
  <c r="L180" i="19"/>
  <c r="M231" i="20"/>
  <c r="O180" i="19"/>
  <c r="D181" i="19"/>
  <c r="E232" i="20"/>
  <c r="H181" i="19"/>
  <c r="I232" i="20"/>
  <c r="M232" i="20"/>
  <c r="G182" i="19"/>
  <c r="N182" i="19"/>
  <c r="O182" i="19"/>
  <c r="G183" i="19"/>
  <c r="H183" i="19"/>
  <c r="I183" i="19"/>
  <c r="M183" i="19"/>
  <c r="C233" i="20"/>
  <c r="D184" i="19"/>
  <c r="I233" i="19"/>
  <c r="L233" i="20"/>
  <c r="M233" i="19"/>
  <c r="O184" i="19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B186" i="19"/>
  <c r="G186" i="19"/>
  <c r="J186" i="19"/>
  <c r="Q186" i="19"/>
  <c r="C187" i="19"/>
  <c r="D234" i="20"/>
  <c r="E234" i="20"/>
  <c r="I234" i="20"/>
  <c r="K234" i="20"/>
  <c r="L187" i="19"/>
  <c r="M234" i="20"/>
  <c r="C188" i="19"/>
  <c r="D188" i="19"/>
  <c r="N188" i="19"/>
  <c r="O188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P189" i="19"/>
  <c r="Q189" i="19"/>
  <c r="B190" i="19"/>
  <c r="D190" i="19"/>
  <c r="O190" i="19"/>
  <c r="C235" i="20"/>
  <c r="D191" i="19"/>
  <c r="E235" i="20"/>
  <c r="F191" i="19"/>
  <c r="H235" i="20"/>
  <c r="I235" i="20"/>
  <c r="K235" i="20"/>
  <c r="L235" i="20"/>
  <c r="M235" i="20"/>
  <c r="N191" i="19"/>
  <c r="O191" i="19"/>
  <c r="B237" i="21"/>
  <c r="C207" i="19"/>
  <c r="D196" i="19"/>
  <c r="E209" i="19"/>
  <c r="F237" i="21"/>
  <c r="I196" i="19"/>
  <c r="B195" i="19"/>
  <c r="C195" i="19"/>
  <c r="J195" i="19"/>
  <c r="K195" i="19"/>
  <c r="L195" i="19"/>
  <c r="Q195" i="19"/>
  <c r="J196" i="19"/>
  <c r="K196" i="19"/>
  <c r="L239" i="20"/>
  <c r="M239" i="20"/>
  <c r="N196" i="19"/>
  <c r="O239" i="20"/>
  <c r="P239" i="20"/>
  <c r="Q196" i="19"/>
  <c r="B197" i="19"/>
  <c r="C197" i="19"/>
  <c r="F197" i="19"/>
  <c r="K197" i="19"/>
  <c r="L197" i="19"/>
  <c r="M240" i="19"/>
  <c r="D198" i="19"/>
  <c r="G241" i="20"/>
  <c r="H241" i="20"/>
  <c r="J198" i="19"/>
  <c r="L241" i="20"/>
  <c r="M241" i="20"/>
  <c r="O241" i="20"/>
  <c r="H200" i="19"/>
  <c r="K200" i="19"/>
  <c r="L200" i="19"/>
  <c r="M200" i="19"/>
  <c r="Q243" i="19"/>
  <c r="D201" i="19"/>
  <c r="J201" i="19"/>
  <c r="K201" i="19"/>
  <c r="L201" i="19"/>
  <c r="N201" i="19"/>
  <c r="B202" i="19"/>
  <c r="C202" i="19"/>
  <c r="D202" i="19"/>
  <c r="H202" i="19"/>
  <c r="I202" i="19"/>
  <c r="J202" i="19"/>
  <c r="K202" i="19"/>
  <c r="L202" i="19"/>
  <c r="M202" i="19"/>
  <c r="L203" i="19"/>
  <c r="M244" i="20"/>
  <c r="O244" i="20"/>
  <c r="Q244" i="20"/>
  <c r="B204" i="19"/>
  <c r="D204" i="19"/>
  <c r="E204" i="19"/>
  <c r="F204" i="19"/>
  <c r="G204" i="19"/>
  <c r="H204" i="19"/>
  <c r="I204" i="19"/>
  <c r="J204" i="19"/>
  <c r="K204" i="19"/>
  <c r="L204" i="19"/>
  <c r="M204" i="19"/>
  <c r="B205" i="19"/>
  <c r="C205" i="19"/>
  <c r="G205" i="19"/>
  <c r="J205" i="19"/>
  <c r="K205" i="19"/>
  <c r="L205" i="19"/>
  <c r="M205" i="19"/>
  <c r="N205" i="19"/>
  <c r="D206" i="19"/>
  <c r="E245" i="20"/>
  <c r="G206" i="19"/>
  <c r="H206" i="19"/>
  <c r="K206" i="19"/>
  <c r="L206" i="19"/>
  <c r="M206" i="19"/>
  <c r="Q245" i="19"/>
  <c r="J207" i="19"/>
  <c r="K207" i="19"/>
  <c r="L207" i="19"/>
  <c r="N207" i="19"/>
  <c r="P207" i="19"/>
  <c r="B208" i="19"/>
  <c r="F208" i="19"/>
  <c r="G208" i="19"/>
  <c r="J208" i="19"/>
  <c r="J209" i="19"/>
  <c r="K209" i="19"/>
  <c r="L209" i="19"/>
  <c r="M209" i="19"/>
  <c r="N209" i="19"/>
  <c r="B210" i="19"/>
  <c r="D210" i="19"/>
  <c r="E246" i="20"/>
  <c r="F210" i="19"/>
  <c r="K210" i="19"/>
  <c r="L210" i="19"/>
  <c r="E158" i="19"/>
  <c r="I158" i="19"/>
  <c r="K158" i="19"/>
  <c r="M158" i="19"/>
  <c r="P158" i="19"/>
  <c r="Q158" i="19"/>
  <c r="C159" i="19"/>
  <c r="E159" i="19"/>
  <c r="H159" i="19"/>
  <c r="I159" i="19"/>
  <c r="K159" i="19"/>
  <c r="E160" i="19"/>
  <c r="O160" i="19"/>
  <c r="P160" i="19"/>
  <c r="Q160" i="19"/>
  <c r="L161" i="19"/>
  <c r="M161" i="19"/>
  <c r="P161" i="19"/>
  <c r="Q161" i="19"/>
  <c r="E162" i="19"/>
  <c r="D163" i="19"/>
  <c r="E163" i="19"/>
  <c r="H163" i="19"/>
  <c r="I163" i="19"/>
  <c r="M163" i="19"/>
  <c r="P163" i="19"/>
  <c r="E164" i="19"/>
  <c r="K165" i="19"/>
  <c r="M165" i="19"/>
  <c r="O165" i="19"/>
  <c r="P165" i="19"/>
  <c r="Q165" i="19"/>
  <c r="H166" i="19"/>
  <c r="I166" i="19"/>
  <c r="L166" i="19"/>
  <c r="P167" i="19"/>
  <c r="Q167" i="19"/>
  <c r="E168" i="19"/>
  <c r="H168" i="19"/>
  <c r="I168" i="19"/>
  <c r="M168" i="19"/>
  <c r="Q168" i="19"/>
  <c r="P170" i="19"/>
  <c r="H171" i="19"/>
  <c r="C176" i="19"/>
  <c r="K176" i="19"/>
  <c r="L176" i="19"/>
  <c r="O176" i="19"/>
  <c r="P176" i="19"/>
  <c r="G177" i="19"/>
  <c r="K177" i="19"/>
  <c r="L177" i="19"/>
  <c r="P177" i="19"/>
  <c r="K179" i="19"/>
  <c r="L182" i="19"/>
  <c r="C183" i="19"/>
  <c r="D183" i="19"/>
  <c r="G184" i="19"/>
  <c r="H184" i="19"/>
  <c r="K184" i="19"/>
  <c r="L184" i="19"/>
  <c r="P184" i="19"/>
  <c r="K186" i="19"/>
  <c r="L186" i="19"/>
  <c r="O186" i="19"/>
  <c r="P186" i="19"/>
  <c r="H187" i="19"/>
  <c r="G188" i="19"/>
  <c r="K188" i="19"/>
  <c r="L188" i="19"/>
  <c r="G190" i="19"/>
  <c r="H190" i="19"/>
  <c r="K190" i="19"/>
  <c r="L190" i="19"/>
  <c r="P190" i="19"/>
  <c r="G191" i="19"/>
  <c r="H191" i="19"/>
  <c r="K191" i="19"/>
  <c r="L191" i="19"/>
  <c r="P195" i="19"/>
  <c r="H196" i="19"/>
  <c r="E198" i="19"/>
  <c r="K198" i="19"/>
  <c r="L198" i="19"/>
  <c r="P198" i="19"/>
  <c r="Q198" i="19"/>
  <c r="C199" i="19"/>
  <c r="D199" i="19"/>
  <c r="E199" i="19"/>
  <c r="H199" i="19"/>
  <c r="I199" i="19"/>
  <c r="K199" i="19"/>
  <c r="L199" i="19"/>
  <c r="M199" i="19"/>
  <c r="M201" i="19"/>
  <c r="C203" i="19"/>
  <c r="D203" i="19"/>
  <c r="E203" i="19"/>
  <c r="H203" i="19"/>
  <c r="I203" i="19"/>
  <c r="K203" i="19"/>
  <c r="C204" i="19"/>
  <c r="D205" i="19"/>
  <c r="E205" i="19"/>
  <c r="H205" i="19"/>
  <c r="I205" i="19"/>
  <c r="C206" i="19"/>
  <c r="M207" i="19"/>
  <c r="C208" i="19"/>
  <c r="D208" i="19"/>
  <c r="E208" i="19"/>
  <c r="H208" i="19"/>
  <c r="I208" i="19"/>
  <c r="K208" i="19"/>
  <c r="L208" i="19"/>
  <c r="M208" i="19"/>
  <c r="C209" i="19"/>
  <c r="D209" i="19"/>
  <c r="I209" i="19"/>
  <c r="C210" i="19"/>
  <c r="H210" i="19"/>
  <c r="I210" i="19"/>
  <c r="M210" i="19"/>
  <c r="O210" i="19"/>
  <c r="E215" i="19"/>
  <c r="Q219" i="19"/>
  <c r="Q220" i="19"/>
  <c r="Q221" i="19"/>
  <c r="Q222" i="19"/>
  <c r="E223" i="19"/>
  <c r="Q223" i="19"/>
  <c r="E230" i="19"/>
  <c r="Q230" i="19"/>
  <c r="I231" i="19"/>
  <c r="M231" i="19"/>
  <c r="E232" i="19"/>
  <c r="I232" i="19"/>
  <c r="M232" i="19"/>
  <c r="Q232" i="19"/>
  <c r="M234" i="19"/>
  <c r="Q234" i="19"/>
  <c r="M235" i="19"/>
  <c r="M246" i="19"/>
  <c r="E84" i="18"/>
  <c r="C85" i="18"/>
  <c r="Q86" i="18"/>
  <c r="I220" i="19"/>
  <c r="Q215" i="19"/>
  <c r="I230" i="19"/>
  <c r="Q228" i="19"/>
  <c r="E244" i="19"/>
  <c r="K92" i="18"/>
  <c r="M86" i="18"/>
  <c r="O240" i="19"/>
  <c r="B61" i="6"/>
  <c r="D51" i="18"/>
  <c r="D60" i="6" s="1"/>
  <c r="E90" i="18"/>
  <c r="F61" i="6"/>
  <c r="J61" i="6"/>
  <c r="N61" i="6"/>
  <c r="B62" i="6"/>
  <c r="E91" i="18"/>
  <c r="F62" i="6"/>
  <c r="I91" i="18"/>
  <c r="J62" i="6"/>
  <c r="M91" i="18"/>
  <c r="N62" i="6"/>
  <c r="P51" i="18"/>
  <c r="P60" i="6" s="1"/>
  <c r="Q91" i="18"/>
  <c r="B63" i="6"/>
  <c r="E92" i="18"/>
  <c r="F63" i="6"/>
  <c r="J63" i="6"/>
  <c r="N63" i="6"/>
  <c r="O92" i="18"/>
  <c r="Q92" i="18"/>
  <c r="B94" i="6"/>
  <c r="F94" i="6"/>
  <c r="J94" i="6"/>
  <c r="N94" i="6"/>
  <c r="A71" i="18"/>
  <c r="B70" i="18"/>
  <c r="D70" i="18"/>
  <c r="E70" i="18"/>
  <c r="F70" i="18"/>
  <c r="H70" i="18"/>
  <c r="I70" i="18"/>
  <c r="J70" i="18"/>
  <c r="L70" i="18"/>
  <c r="M70" i="18"/>
  <c r="N70" i="18"/>
  <c r="P70" i="18"/>
  <c r="A72" i="18"/>
  <c r="A73" i="18"/>
  <c r="G75" i="18"/>
  <c r="C40" i="9"/>
  <c r="D40" i="9"/>
  <c r="E40" i="9"/>
  <c r="F40" i="9"/>
  <c r="G40" i="9"/>
  <c r="H40" i="9"/>
  <c r="I40" i="9"/>
  <c r="J40" i="9"/>
  <c r="K40" i="9"/>
  <c r="L40" i="9"/>
  <c r="M40" i="9"/>
  <c r="N40" i="9"/>
  <c r="P40" i="9"/>
  <c r="Q40" i="9"/>
  <c r="C80" i="18"/>
  <c r="C109" i="6" s="1"/>
  <c r="G80" i="18"/>
  <c r="B81" i="18"/>
  <c r="B110" i="6" s="1"/>
  <c r="C81" i="18"/>
  <c r="E81" i="18"/>
  <c r="E110" i="6" s="1"/>
  <c r="F81" i="18"/>
  <c r="G81" i="18"/>
  <c r="G110" i="6" s="1"/>
  <c r="I81" i="18"/>
  <c r="I102" i="18" s="1"/>
  <c r="K81" i="18"/>
  <c r="K102" i="18" s="1"/>
  <c r="K165" i="6" s="1"/>
  <c r="M81" i="18"/>
  <c r="N81" i="18"/>
  <c r="N110" i="6" s="1"/>
  <c r="O81" i="18"/>
  <c r="Q81" i="18"/>
  <c r="Q84" i="18"/>
  <c r="E85" i="18"/>
  <c r="I85" i="18"/>
  <c r="M85" i="18"/>
  <c r="Q85" i="18"/>
  <c r="E86" i="18"/>
  <c r="I86" i="18"/>
  <c r="E95" i="18"/>
  <c r="I95" i="18"/>
  <c r="M95" i="18"/>
  <c r="Q95" i="18"/>
  <c r="E96" i="18"/>
  <c r="I96" i="18"/>
  <c r="M96" i="18"/>
  <c r="Q96" i="18"/>
  <c r="E97" i="18"/>
  <c r="I97" i="18"/>
  <c r="M97" i="18"/>
  <c r="Q97" i="18"/>
  <c r="K98" i="18"/>
  <c r="M98" i="18"/>
  <c r="Q98" i="18"/>
  <c r="I164" i="17"/>
  <c r="J164" i="17"/>
  <c r="M164" i="17"/>
  <c r="N164" i="17"/>
  <c r="O164" i="17"/>
  <c r="C159" i="17"/>
  <c r="G159" i="17"/>
  <c r="H159" i="17"/>
  <c r="J221" i="17"/>
  <c r="N221" i="17"/>
  <c r="P159" i="17"/>
  <c r="Q159" i="17"/>
  <c r="B222" i="17"/>
  <c r="D160" i="17"/>
  <c r="E160" i="17"/>
  <c r="F222" i="17"/>
  <c r="H222" i="17"/>
  <c r="J222" i="17"/>
  <c r="C223" i="17"/>
  <c r="F223" i="17"/>
  <c r="H223" i="17"/>
  <c r="I223" i="17"/>
  <c r="J223" i="17"/>
  <c r="L223" i="17"/>
  <c r="M223" i="17"/>
  <c r="N223" i="17"/>
  <c r="O161" i="17"/>
  <c r="P161" i="17"/>
  <c r="C162" i="17"/>
  <c r="E162" i="17"/>
  <c r="F224" i="17"/>
  <c r="G162" i="17"/>
  <c r="H162" i="17"/>
  <c r="K162" i="17"/>
  <c r="M162" i="17"/>
  <c r="P224" i="17"/>
  <c r="Q162" i="17"/>
  <c r="B163" i="17"/>
  <c r="D163" i="17"/>
  <c r="H163" i="17"/>
  <c r="M163" i="17"/>
  <c r="C164" i="17"/>
  <c r="E164" i="17"/>
  <c r="F164" i="17"/>
  <c r="Q164" i="17"/>
  <c r="H165" i="17"/>
  <c r="I165" i="17"/>
  <c r="J165" i="17"/>
  <c r="K165" i="17"/>
  <c r="L165" i="17"/>
  <c r="M165" i="17"/>
  <c r="N165" i="17"/>
  <c r="O165" i="17"/>
  <c r="P165" i="17"/>
  <c r="Q165" i="17"/>
  <c r="G168" i="17"/>
  <c r="H168" i="17"/>
  <c r="I168" i="17"/>
  <c r="J230" i="17"/>
  <c r="N230" i="17"/>
  <c r="P230" i="17"/>
  <c r="Q230" i="17"/>
  <c r="B231" i="17"/>
  <c r="F231" i="17"/>
  <c r="H231" i="17"/>
  <c r="J231" i="17"/>
  <c r="C232" i="17"/>
  <c r="D232" i="17"/>
  <c r="E232" i="17"/>
  <c r="F232" i="17"/>
  <c r="G170" i="17"/>
  <c r="H232" i="17"/>
  <c r="I170" i="17"/>
  <c r="J232" i="17"/>
  <c r="N232" i="17"/>
  <c r="B233" i="17"/>
  <c r="C171" i="17"/>
  <c r="D171" i="17"/>
  <c r="E171" i="17"/>
  <c r="G171" i="17"/>
  <c r="H171" i="17"/>
  <c r="I171" i="17"/>
  <c r="K171" i="17"/>
  <c r="O233" i="17"/>
  <c r="Q233" i="17"/>
  <c r="B173" i="17"/>
  <c r="C235" i="17"/>
  <c r="D235" i="17"/>
  <c r="E173" i="17"/>
  <c r="F173" i="17"/>
  <c r="J173" i="17"/>
  <c r="K235" i="17"/>
  <c r="L235" i="17"/>
  <c r="M235" i="17"/>
  <c r="N173" i="17"/>
  <c r="O235" i="17"/>
  <c r="P173" i="17"/>
  <c r="Q173" i="17"/>
  <c r="B176" i="17"/>
  <c r="C176" i="17"/>
  <c r="D176" i="17"/>
  <c r="E176" i="17"/>
  <c r="F176" i="17"/>
  <c r="G176" i="17"/>
  <c r="H176" i="17"/>
  <c r="J176" i="17"/>
  <c r="K176" i="17"/>
  <c r="N176" i="17"/>
  <c r="O176" i="17"/>
  <c r="P176" i="17"/>
  <c r="Q176" i="17"/>
  <c r="B180" i="17"/>
  <c r="C180" i="17"/>
  <c r="D180" i="17"/>
  <c r="E180" i="17"/>
  <c r="F180" i="17"/>
  <c r="G180" i="17"/>
  <c r="I180" i="17"/>
  <c r="K180" i="17"/>
  <c r="L180" i="17"/>
  <c r="M180" i="17"/>
  <c r="N180" i="17"/>
  <c r="O180" i="17"/>
  <c r="P180" i="17"/>
  <c r="B75" i="14"/>
  <c r="F75" i="14"/>
  <c r="J75" i="14"/>
  <c r="N75" i="14"/>
  <c r="D239" i="17"/>
  <c r="G190" i="17"/>
  <c r="H190" i="17"/>
  <c r="I190" i="17"/>
  <c r="J196" i="17"/>
  <c r="N76" i="14"/>
  <c r="N105" i="6" s="1"/>
  <c r="C184" i="17"/>
  <c r="D184" i="17"/>
  <c r="E184" i="17"/>
  <c r="G184" i="17"/>
  <c r="H184" i="17"/>
  <c r="J240" i="17"/>
  <c r="K184" i="17"/>
  <c r="L184" i="17"/>
  <c r="M184" i="17"/>
  <c r="O184" i="17"/>
  <c r="P184" i="17"/>
  <c r="B185" i="17"/>
  <c r="C185" i="17"/>
  <c r="D185" i="17"/>
  <c r="E185" i="17"/>
  <c r="F185" i="17"/>
  <c r="G185" i="17"/>
  <c r="H185" i="17"/>
  <c r="J241" i="17"/>
  <c r="N241" i="17"/>
  <c r="P241" i="17"/>
  <c r="Q241" i="17"/>
  <c r="E186" i="17"/>
  <c r="G186" i="17"/>
  <c r="H186" i="17"/>
  <c r="I186" i="17"/>
  <c r="J242" i="17"/>
  <c r="M186" i="17"/>
  <c r="N242" i="17"/>
  <c r="O186" i="17"/>
  <c r="P186" i="17"/>
  <c r="Q186" i="17"/>
  <c r="B187" i="17"/>
  <c r="C187" i="17"/>
  <c r="D187" i="17"/>
  <c r="E187" i="17"/>
  <c r="H187" i="17"/>
  <c r="I187" i="17"/>
  <c r="J243" i="17"/>
  <c r="N243" i="17"/>
  <c r="B188" i="17"/>
  <c r="C188" i="17"/>
  <c r="D188" i="17"/>
  <c r="M188" i="17"/>
  <c r="O188" i="17"/>
  <c r="P188" i="17"/>
  <c r="B189" i="17"/>
  <c r="G189" i="17"/>
  <c r="N189" i="17"/>
  <c r="O189" i="17"/>
  <c r="P189" i="17"/>
  <c r="Q189" i="17"/>
  <c r="B190" i="17"/>
  <c r="C190" i="17"/>
  <c r="D190" i="17"/>
  <c r="O190" i="17"/>
  <c r="P190" i="17"/>
  <c r="Q190" i="17"/>
  <c r="B191" i="17"/>
  <c r="C191" i="17"/>
  <c r="D191" i="17"/>
  <c r="E191" i="17"/>
  <c r="F191" i="17"/>
  <c r="G191" i="17"/>
  <c r="H191" i="17"/>
  <c r="I191" i="17"/>
  <c r="K191" i="17"/>
  <c r="L191" i="17"/>
  <c r="M191" i="17"/>
  <c r="Q191" i="17"/>
  <c r="B192" i="17"/>
  <c r="C192" i="17"/>
  <c r="D192" i="17"/>
  <c r="M192" i="17"/>
  <c r="O192" i="17"/>
  <c r="B193" i="17"/>
  <c r="C193" i="17"/>
  <c r="D193" i="17"/>
  <c r="E193" i="17"/>
  <c r="F193" i="17"/>
  <c r="K193" i="17"/>
  <c r="L193" i="17"/>
  <c r="O193" i="17"/>
  <c r="P193" i="17"/>
  <c r="Q193" i="17"/>
  <c r="B194" i="17"/>
  <c r="C194" i="17"/>
  <c r="D194" i="17"/>
  <c r="E194" i="17"/>
  <c r="F194" i="17"/>
  <c r="O194" i="17"/>
  <c r="P194" i="17"/>
  <c r="Q194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B196" i="17"/>
  <c r="G196" i="17"/>
  <c r="O196" i="17"/>
  <c r="P196" i="17"/>
  <c r="B197" i="17"/>
  <c r="C197" i="17"/>
  <c r="D197" i="17"/>
  <c r="M197" i="17"/>
  <c r="O197" i="17"/>
  <c r="P197" i="17"/>
  <c r="Q197" i="17"/>
  <c r="B198" i="17"/>
  <c r="C198" i="17"/>
  <c r="D198" i="17"/>
  <c r="E198" i="17"/>
  <c r="F198" i="17"/>
  <c r="G198" i="17"/>
  <c r="H198" i="17"/>
  <c r="I198" i="17"/>
  <c r="J198" i="17"/>
  <c r="K198" i="17"/>
  <c r="Q198" i="17"/>
  <c r="B201" i="17"/>
  <c r="C201" i="17"/>
  <c r="E201" i="17"/>
  <c r="F201" i="17"/>
  <c r="J201" i="17"/>
  <c r="K201" i="17"/>
  <c r="M201" i="17"/>
  <c r="N201" i="17"/>
  <c r="P201" i="17"/>
  <c r="Q201" i="17"/>
  <c r="B202" i="17"/>
  <c r="C202" i="17"/>
  <c r="D202" i="17"/>
  <c r="E202" i="17"/>
  <c r="F202" i="17"/>
  <c r="G251" i="17"/>
  <c r="H202" i="17"/>
  <c r="I202" i="17"/>
  <c r="J202" i="17"/>
  <c r="M251" i="17"/>
  <c r="N202" i="17"/>
  <c r="B203" i="17"/>
  <c r="C203" i="17"/>
  <c r="D203" i="17"/>
  <c r="E203" i="17"/>
  <c r="F203" i="17"/>
  <c r="G252" i="17"/>
  <c r="H252" i="17"/>
  <c r="I252" i="17"/>
  <c r="J252" i="17"/>
  <c r="K203" i="17"/>
  <c r="L203" i="17"/>
  <c r="M203" i="17"/>
  <c r="N203" i="17"/>
  <c r="O203" i="17"/>
  <c r="P203" i="17"/>
  <c r="B204" i="17"/>
  <c r="D204" i="17"/>
  <c r="E204" i="17"/>
  <c r="F204" i="17"/>
  <c r="H253" i="17"/>
  <c r="I253" i="17"/>
  <c r="O204" i="17"/>
  <c r="P204" i="17"/>
  <c r="C205" i="17"/>
  <c r="E205" i="17"/>
  <c r="F205" i="17"/>
  <c r="B206" i="17"/>
  <c r="C206" i="17"/>
  <c r="F206" i="17"/>
  <c r="P206" i="17"/>
  <c r="C207" i="17"/>
  <c r="E207" i="17"/>
  <c r="F207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P210" i="17"/>
  <c r="E211" i="17"/>
  <c r="F211" i="17"/>
  <c r="G211" i="17"/>
  <c r="H211" i="17"/>
  <c r="I211" i="17"/>
  <c r="N211" i="17"/>
  <c r="F215" i="17"/>
  <c r="G215" i="17"/>
  <c r="H215" i="17"/>
  <c r="I215" i="17"/>
  <c r="J215" i="17"/>
  <c r="K215" i="17"/>
  <c r="L215" i="17"/>
  <c r="M215" i="17"/>
  <c r="N215" i="17"/>
  <c r="O215" i="17"/>
  <c r="P215" i="17"/>
  <c r="Q215" i="17"/>
  <c r="B77" i="14"/>
  <c r="B106" i="6" s="1"/>
  <c r="N77" i="14"/>
  <c r="N106" i="6" s="1"/>
  <c r="P209" i="17"/>
  <c r="I159" i="17"/>
  <c r="J159" i="17"/>
  <c r="K159" i="17"/>
  <c r="L159" i="17"/>
  <c r="M159" i="17"/>
  <c r="N159" i="17"/>
  <c r="O159" i="17"/>
  <c r="C160" i="17"/>
  <c r="H160" i="17"/>
  <c r="J160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/>
  <c r="F162" i="17"/>
  <c r="O162" i="17"/>
  <c r="C163" i="17"/>
  <c r="E163" i="17"/>
  <c r="F163" i="17"/>
  <c r="G163" i="17"/>
  <c r="J163" i="17"/>
  <c r="K163" i="17"/>
  <c r="B164" i="17"/>
  <c r="G164" i="17"/>
  <c r="B165" i="17"/>
  <c r="C165" i="17"/>
  <c r="D165" i="17"/>
  <c r="E165" i="17"/>
  <c r="F165" i="17"/>
  <c r="G165" i="17"/>
  <c r="J168" i="17"/>
  <c r="K168" i="17"/>
  <c r="L168" i="17"/>
  <c r="M168" i="17"/>
  <c r="O168" i="17"/>
  <c r="P168" i="17"/>
  <c r="Q168" i="17"/>
  <c r="B169" i="17"/>
  <c r="E169" i="17"/>
  <c r="F169" i="17"/>
  <c r="H169" i="17"/>
  <c r="J169" i="17"/>
  <c r="M170" i="17"/>
  <c r="N170" i="17"/>
  <c r="O170" i="17"/>
  <c r="P170" i="17"/>
  <c r="Q170" i="17"/>
  <c r="B171" i="17"/>
  <c r="P171" i="17"/>
  <c r="G173" i="17"/>
  <c r="H173" i="17"/>
  <c r="I173" i="17"/>
  <c r="K173" i="17"/>
  <c r="L173" i="17"/>
  <c r="M173" i="17"/>
  <c r="O173" i="17"/>
  <c r="I176" i="17"/>
  <c r="L176" i="17"/>
  <c r="M176" i="17"/>
  <c r="H180" i="17"/>
  <c r="J180" i="17"/>
  <c r="Q180" i="17"/>
  <c r="I184" i="17"/>
  <c r="J184" i="17"/>
  <c r="I185" i="17"/>
  <c r="K185" i="17"/>
  <c r="L185" i="17"/>
  <c r="M185" i="17"/>
  <c r="N185" i="17"/>
  <c r="P185" i="17"/>
  <c r="Q185" i="17"/>
  <c r="J187" i="17"/>
  <c r="K187" i="17"/>
  <c r="L187" i="17"/>
  <c r="M187" i="17"/>
  <c r="H188" i="17"/>
  <c r="J188" i="17"/>
  <c r="Q188" i="17"/>
  <c r="H189" i="17"/>
  <c r="I189" i="17"/>
  <c r="J189" i="17"/>
  <c r="M189" i="17"/>
  <c r="M190" i="17"/>
  <c r="J191" i="17"/>
  <c r="N191" i="17"/>
  <c r="O191" i="17"/>
  <c r="P191" i="17"/>
  <c r="P192" i="17"/>
  <c r="Q192" i="17"/>
  <c r="H193" i="17"/>
  <c r="I193" i="17"/>
  <c r="J193" i="17"/>
  <c r="M193" i="17"/>
  <c r="N193" i="17"/>
  <c r="G194" i="17"/>
  <c r="H194" i="17"/>
  <c r="I194" i="17"/>
  <c r="J194" i="17"/>
  <c r="K194" i="17"/>
  <c r="L194" i="17"/>
  <c r="M194" i="17"/>
  <c r="N194" i="17"/>
  <c r="H196" i="17"/>
  <c r="I196" i="17"/>
  <c r="M196" i="17"/>
  <c r="N196" i="17"/>
  <c r="Q196" i="17"/>
  <c r="L198" i="17"/>
  <c r="M198" i="17"/>
  <c r="N198" i="17"/>
  <c r="O198" i="17"/>
  <c r="P198" i="17"/>
  <c r="G201" i="17"/>
  <c r="H201" i="17"/>
  <c r="L201" i="17"/>
  <c r="M202" i="17"/>
  <c r="O202" i="17"/>
  <c r="P202" i="17"/>
  <c r="Q202" i="17"/>
  <c r="I203" i="17"/>
  <c r="J203" i="17"/>
  <c r="G204" i="17"/>
  <c r="H204" i="17"/>
  <c r="I204" i="17"/>
  <c r="J204" i="17"/>
  <c r="K204" i="17"/>
  <c r="L204" i="17"/>
  <c r="M204" i="17"/>
  <c r="N204" i="17"/>
  <c r="B211" i="17"/>
  <c r="C211" i="17"/>
  <c r="D211" i="17"/>
  <c r="J211" i="17"/>
  <c r="K211" i="17"/>
  <c r="L211" i="17"/>
  <c r="M211" i="17"/>
  <c r="O211" i="17"/>
  <c r="P211" i="17"/>
  <c r="Q211" i="17"/>
  <c r="P212" i="17"/>
  <c r="P213" i="17"/>
  <c r="P214" i="17"/>
  <c r="B215" i="17"/>
  <c r="C215" i="17"/>
  <c r="D215" i="17"/>
  <c r="E215" i="17"/>
  <c r="G221" i="17"/>
  <c r="H221" i="17"/>
  <c r="I221" i="17"/>
  <c r="K221" i="17"/>
  <c r="L221" i="17"/>
  <c r="M221" i="17"/>
  <c r="O221" i="17"/>
  <c r="P221" i="17"/>
  <c r="Q221" i="17"/>
  <c r="C222" i="17"/>
  <c r="D222" i="17"/>
  <c r="E222" i="17"/>
  <c r="D223" i="17"/>
  <c r="E223" i="17"/>
  <c r="G223" i="17"/>
  <c r="K223" i="17"/>
  <c r="E224" i="17"/>
  <c r="G224" i="17"/>
  <c r="H224" i="17"/>
  <c r="K224" i="17"/>
  <c r="M224" i="17"/>
  <c r="O224" i="17"/>
  <c r="Q224" i="17"/>
  <c r="G230" i="17"/>
  <c r="H230" i="17"/>
  <c r="I230" i="17"/>
  <c r="K230" i="17"/>
  <c r="L230" i="17"/>
  <c r="M230" i="17"/>
  <c r="O230" i="17"/>
  <c r="E231" i="17"/>
  <c r="M232" i="17"/>
  <c r="O232" i="17"/>
  <c r="P232" i="17"/>
  <c r="Q232" i="17"/>
  <c r="D233" i="17"/>
  <c r="E233" i="17"/>
  <c r="G233" i="17"/>
  <c r="H233" i="17"/>
  <c r="I233" i="17"/>
  <c r="K233" i="17"/>
  <c r="P233" i="17"/>
  <c r="E235" i="17"/>
  <c r="G235" i="17"/>
  <c r="H235" i="17"/>
  <c r="I235" i="17"/>
  <c r="C240" i="17"/>
  <c r="D240" i="17"/>
  <c r="E240" i="17"/>
  <c r="H240" i="17"/>
  <c r="I240" i="17"/>
  <c r="K240" i="17"/>
  <c r="M240" i="17"/>
  <c r="O240" i="17"/>
  <c r="P240" i="17"/>
  <c r="E241" i="17"/>
  <c r="G241" i="17"/>
  <c r="H241" i="17"/>
  <c r="I241" i="17"/>
  <c r="K241" i="17"/>
  <c r="L241" i="17"/>
  <c r="M241" i="17"/>
  <c r="M242" i="17"/>
  <c r="O242" i="17"/>
  <c r="P242" i="17"/>
  <c r="Q242" i="17"/>
  <c r="C243" i="17"/>
  <c r="D243" i="17"/>
  <c r="E243" i="17"/>
  <c r="H243" i="17"/>
  <c r="I243" i="17"/>
  <c r="K243" i="17"/>
  <c r="L243" i="17"/>
  <c r="M243" i="17"/>
  <c r="B250" i="17"/>
  <c r="C250" i="17"/>
  <c r="E250" i="17"/>
  <c r="G250" i="17"/>
  <c r="H250" i="17"/>
  <c r="J250" i="17"/>
  <c r="L250" i="17"/>
  <c r="M250" i="17"/>
  <c r="N250" i="17"/>
  <c r="P250" i="17"/>
  <c r="Q250" i="17"/>
  <c r="B251" i="17"/>
  <c r="D251" i="17"/>
  <c r="F251" i="17"/>
  <c r="H251" i="17"/>
  <c r="I251" i="17"/>
  <c r="J251" i="17"/>
  <c r="N251" i="17"/>
  <c r="O251" i="17"/>
  <c r="P251" i="17"/>
  <c r="Q251" i="17"/>
  <c r="B252" i="17"/>
  <c r="C252" i="17"/>
  <c r="D252" i="17"/>
  <c r="D253" i="17"/>
  <c r="E253" i="17"/>
  <c r="F253" i="17"/>
  <c r="G253" i="17"/>
  <c r="J253" i="17"/>
  <c r="K253" i="17"/>
  <c r="L253" i="17"/>
  <c r="M253" i="17"/>
  <c r="N253" i="17"/>
  <c r="P253" i="17"/>
  <c r="O162" i="16"/>
  <c r="P162" i="16"/>
  <c r="G159" i="16"/>
  <c r="J159" i="16"/>
  <c r="K159" i="16"/>
  <c r="D160" i="16"/>
  <c r="F160" i="16"/>
  <c r="G160" i="16"/>
  <c r="H160" i="16"/>
  <c r="J160" i="16"/>
  <c r="K160" i="16"/>
  <c r="L160" i="16"/>
  <c r="O160" i="16"/>
  <c r="P160" i="16"/>
  <c r="B161" i="16"/>
  <c r="E161" i="16"/>
  <c r="H161" i="16"/>
  <c r="O161" i="16"/>
  <c r="P161" i="16"/>
  <c r="E162" i="16"/>
  <c r="F162" i="16"/>
  <c r="J162" i="16"/>
  <c r="K162" i="16"/>
  <c r="F163" i="16"/>
  <c r="J163" i="16"/>
  <c r="K163" i="16"/>
  <c r="L163" i="16"/>
  <c r="O163" i="16"/>
  <c r="P163" i="16"/>
  <c r="Q163" i="16"/>
  <c r="E164" i="16"/>
  <c r="H164" i="16"/>
  <c r="J164" i="16"/>
  <c r="K164" i="16"/>
  <c r="B165" i="16"/>
  <c r="E165" i="16"/>
  <c r="I165" i="16"/>
  <c r="K165" i="16"/>
  <c r="M165" i="16"/>
  <c r="N165" i="16"/>
  <c r="O165" i="16"/>
  <c r="P165" i="16"/>
  <c r="Q165" i="16"/>
  <c r="C169" i="16"/>
  <c r="E168" i="16"/>
  <c r="F168" i="16"/>
  <c r="G168" i="16"/>
  <c r="H168" i="16"/>
  <c r="I168" i="16"/>
  <c r="J168" i="16"/>
  <c r="K168" i="16"/>
  <c r="F169" i="16"/>
  <c r="J169" i="16"/>
  <c r="K169" i="16"/>
  <c r="L169" i="16"/>
  <c r="M169" i="16"/>
  <c r="Q169" i="16"/>
  <c r="D170" i="16"/>
  <c r="N170" i="16"/>
  <c r="F172" i="16"/>
  <c r="G172" i="16"/>
  <c r="H172" i="16"/>
  <c r="J172" i="16"/>
  <c r="K172" i="16"/>
  <c r="L172" i="16"/>
  <c r="M172" i="16"/>
  <c r="D173" i="16"/>
  <c r="E173" i="16"/>
  <c r="G173" i="16"/>
  <c r="H173" i="16"/>
  <c r="I173" i="16"/>
  <c r="J173" i="16"/>
  <c r="F174" i="16"/>
  <c r="G174" i="16"/>
  <c r="H174" i="16"/>
  <c r="J174" i="16"/>
  <c r="K174" i="16"/>
  <c r="L174" i="16"/>
  <c r="M174" i="16"/>
  <c r="O174" i="16"/>
  <c r="P174" i="16"/>
  <c r="Q174" i="16"/>
  <c r="D175" i="16"/>
  <c r="E175" i="16"/>
  <c r="F175" i="16"/>
  <c r="N175" i="16"/>
  <c r="D176" i="16"/>
  <c r="F176" i="16"/>
  <c r="G176" i="16"/>
  <c r="H176" i="16"/>
  <c r="I176" i="16"/>
  <c r="J176" i="16"/>
  <c r="K176" i="16"/>
  <c r="L176" i="16"/>
  <c r="N177" i="16"/>
  <c r="O177" i="16"/>
  <c r="D178" i="16"/>
  <c r="E178" i="16"/>
  <c r="F178" i="16"/>
  <c r="G178" i="16"/>
  <c r="I178" i="16"/>
  <c r="F179" i="16"/>
  <c r="J179" i="16"/>
  <c r="K179" i="16"/>
  <c r="L179" i="16"/>
  <c r="M179" i="16"/>
  <c r="O179" i="16"/>
  <c r="P179" i="16"/>
  <c r="Q179" i="16"/>
  <c r="D180" i="16"/>
  <c r="E180" i="16"/>
  <c r="I180" i="16"/>
  <c r="J180" i="16"/>
  <c r="Q180" i="16"/>
  <c r="G196" i="16"/>
  <c r="H196" i="16"/>
  <c r="E184" i="16"/>
  <c r="N184" i="16"/>
  <c r="P184" i="16"/>
  <c r="E185" i="16"/>
  <c r="G185" i="16"/>
  <c r="I185" i="16"/>
  <c r="J185" i="16"/>
  <c r="K185" i="16"/>
  <c r="E186" i="16"/>
  <c r="F186" i="16"/>
  <c r="G186" i="16"/>
  <c r="I186" i="16"/>
  <c r="J186" i="16"/>
  <c r="K186" i="16"/>
  <c r="O186" i="16"/>
  <c r="E187" i="16"/>
  <c r="N187" i="16"/>
  <c r="P187" i="16"/>
  <c r="E188" i="16"/>
  <c r="G188" i="16"/>
  <c r="I188" i="16"/>
  <c r="J188" i="16"/>
  <c r="K188" i="16"/>
  <c r="B189" i="16"/>
  <c r="C189" i="16"/>
  <c r="E189" i="16"/>
  <c r="N189" i="16"/>
  <c r="E190" i="16"/>
  <c r="G190" i="16"/>
  <c r="I190" i="16"/>
  <c r="J190" i="16"/>
  <c r="K190" i="16"/>
  <c r="C191" i="16"/>
  <c r="D191" i="16"/>
  <c r="E191" i="16"/>
  <c r="N191" i="16"/>
  <c r="E192" i="16"/>
  <c r="G192" i="16"/>
  <c r="I192" i="16"/>
  <c r="J192" i="16"/>
  <c r="K192" i="16"/>
  <c r="E193" i="16"/>
  <c r="F193" i="16"/>
  <c r="G193" i="16"/>
  <c r="H193" i="16"/>
  <c r="I193" i="16"/>
  <c r="J193" i="16"/>
  <c r="O193" i="16"/>
  <c r="P193" i="16"/>
  <c r="Q193" i="16"/>
  <c r="C194" i="16"/>
  <c r="D194" i="16"/>
  <c r="E194" i="16"/>
  <c r="H194" i="16"/>
  <c r="I194" i="16"/>
  <c r="J194" i="16"/>
  <c r="K194" i="16"/>
  <c r="C195" i="16"/>
  <c r="D195" i="16"/>
  <c r="E195" i="16"/>
  <c r="F195" i="16"/>
  <c r="I195" i="16"/>
  <c r="M195" i="16"/>
  <c r="N195" i="16"/>
  <c r="O195" i="16"/>
  <c r="P195" i="16"/>
  <c r="Q195" i="16"/>
  <c r="B196" i="16"/>
  <c r="C196" i="16"/>
  <c r="E196" i="16"/>
  <c r="I196" i="16"/>
  <c r="N196" i="16"/>
  <c r="O196" i="16"/>
  <c r="P196" i="16"/>
  <c r="E197" i="16"/>
  <c r="G197" i="16"/>
  <c r="H197" i="16"/>
  <c r="I197" i="16"/>
  <c r="J197" i="16"/>
  <c r="K197" i="16"/>
  <c r="C198" i="16"/>
  <c r="D198" i="16"/>
  <c r="E198" i="16"/>
  <c r="I198" i="16"/>
  <c r="N198" i="16"/>
  <c r="P198" i="16"/>
  <c r="C212" i="16"/>
  <c r="E212" i="16"/>
  <c r="G205" i="16"/>
  <c r="I205" i="16"/>
  <c r="M208" i="16"/>
  <c r="Q94" i="14"/>
  <c r="F201" i="16"/>
  <c r="M201" i="16"/>
  <c r="N201" i="16"/>
  <c r="B202" i="16"/>
  <c r="C202" i="16"/>
  <c r="E202" i="16"/>
  <c r="L202" i="16"/>
  <c r="N202" i="16"/>
  <c r="O202" i="16"/>
  <c r="B203" i="16"/>
  <c r="C203" i="16"/>
  <c r="D203" i="16"/>
  <c r="E203" i="16"/>
  <c r="F203" i="16"/>
  <c r="G203" i="16"/>
  <c r="J203" i="16"/>
  <c r="K203" i="16"/>
  <c r="F204" i="16"/>
  <c r="H204" i="16"/>
  <c r="M204" i="16"/>
  <c r="N204" i="16"/>
  <c r="O204" i="16"/>
  <c r="P204" i="16"/>
  <c r="Q204" i="16"/>
  <c r="B205" i="16"/>
  <c r="H205" i="16"/>
  <c r="F206" i="16"/>
  <c r="H206" i="16"/>
  <c r="P206" i="16"/>
  <c r="Q206" i="16"/>
  <c r="B207" i="16"/>
  <c r="C207" i="16"/>
  <c r="L207" i="16"/>
  <c r="N207" i="16"/>
  <c r="O207" i="16"/>
  <c r="P207" i="16"/>
  <c r="B208" i="16"/>
  <c r="C208" i="16"/>
  <c r="N208" i="16"/>
  <c r="O208" i="16"/>
  <c r="P208" i="16"/>
  <c r="B209" i="16"/>
  <c r="C209" i="16"/>
  <c r="F209" i="16"/>
  <c r="G209" i="16"/>
  <c r="H209" i="16"/>
  <c r="I209" i="16"/>
  <c r="J209" i="16"/>
  <c r="K209" i="16"/>
  <c r="M209" i="16"/>
  <c r="N209" i="16"/>
  <c r="O209" i="16"/>
  <c r="F210" i="16"/>
  <c r="M210" i="16"/>
  <c r="N210" i="16"/>
  <c r="O210" i="16"/>
  <c r="P210" i="16"/>
  <c r="B211" i="16"/>
  <c r="C211" i="16"/>
  <c r="D211" i="16"/>
  <c r="E211" i="16"/>
  <c r="F211" i="16"/>
  <c r="G211" i="16"/>
  <c r="H211" i="16"/>
  <c r="I211" i="16"/>
  <c r="J211" i="16"/>
  <c r="F212" i="16"/>
  <c r="G212" i="16"/>
  <c r="M212" i="16"/>
  <c r="N212" i="16"/>
  <c r="O212" i="16"/>
  <c r="B213" i="16"/>
  <c r="C213" i="16"/>
  <c r="N213" i="16"/>
  <c r="O213" i="16"/>
  <c r="P213" i="16"/>
  <c r="F214" i="16"/>
  <c r="G214" i="16"/>
  <c r="H214" i="16"/>
  <c r="I214" i="16"/>
  <c r="J214" i="16"/>
  <c r="K214" i="16"/>
  <c r="L214" i="16"/>
  <c r="M214" i="16"/>
  <c r="N214" i="16"/>
  <c r="O214" i="16"/>
  <c r="Q214" i="16"/>
  <c r="B215" i="16"/>
  <c r="C215" i="16"/>
  <c r="L215" i="16"/>
  <c r="N215" i="16"/>
  <c r="O215" i="16"/>
  <c r="D159" i="16"/>
  <c r="F159" i="16"/>
  <c r="L159" i="16"/>
  <c r="O159" i="16"/>
  <c r="P159" i="16"/>
  <c r="C161" i="16"/>
  <c r="D161" i="16"/>
  <c r="F161" i="16"/>
  <c r="G161" i="16"/>
  <c r="J161" i="16"/>
  <c r="L161" i="16"/>
  <c r="C162" i="16"/>
  <c r="D162" i="16"/>
  <c r="G162" i="16"/>
  <c r="H162" i="16"/>
  <c r="L162" i="16"/>
  <c r="D163" i="16"/>
  <c r="D164" i="16"/>
  <c r="F164" i="16"/>
  <c r="G164" i="16"/>
  <c r="L164" i="16"/>
  <c r="O164" i="16"/>
  <c r="P164" i="16"/>
  <c r="C165" i="16"/>
  <c r="D165" i="16"/>
  <c r="F165" i="16"/>
  <c r="G165" i="16"/>
  <c r="H165" i="16"/>
  <c r="J165" i="16"/>
  <c r="L165" i="16"/>
  <c r="L168" i="16"/>
  <c r="M168" i="16"/>
  <c r="P168" i="16"/>
  <c r="Q168" i="16"/>
  <c r="D169" i="16"/>
  <c r="E169" i="16"/>
  <c r="G169" i="16"/>
  <c r="H169" i="16"/>
  <c r="I169" i="16"/>
  <c r="E170" i="16"/>
  <c r="F170" i="16"/>
  <c r="G170" i="16"/>
  <c r="H170" i="16"/>
  <c r="I170" i="16"/>
  <c r="J170" i="16"/>
  <c r="K170" i="16"/>
  <c r="L170" i="16"/>
  <c r="M170" i="16"/>
  <c r="O170" i="16"/>
  <c r="P170" i="16"/>
  <c r="Q170" i="16"/>
  <c r="E171" i="16"/>
  <c r="F171" i="16"/>
  <c r="G171" i="16"/>
  <c r="H171" i="16"/>
  <c r="I171" i="16"/>
  <c r="M171" i="16"/>
  <c r="Q171" i="16"/>
  <c r="I172" i="16"/>
  <c r="O172" i="16"/>
  <c r="P172" i="16"/>
  <c r="Q172" i="16"/>
  <c r="F173" i="16"/>
  <c r="K173" i="16"/>
  <c r="L173" i="16"/>
  <c r="M173" i="16"/>
  <c r="O173" i="16"/>
  <c r="P173" i="16"/>
  <c r="Q173" i="16"/>
  <c r="E174" i="16"/>
  <c r="I174" i="16"/>
  <c r="G175" i="16"/>
  <c r="H175" i="16"/>
  <c r="I175" i="16"/>
  <c r="J175" i="16"/>
  <c r="K175" i="16"/>
  <c r="L175" i="16"/>
  <c r="M175" i="16"/>
  <c r="O175" i="16"/>
  <c r="P175" i="16"/>
  <c r="Q175" i="16"/>
  <c r="E176" i="16"/>
  <c r="M176" i="16"/>
  <c r="Q176" i="16"/>
  <c r="E177" i="16"/>
  <c r="F177" i="16"/>
  <c r="G177" i="16"/>
  <c r="H177" i="16"/>
  <c r="I177" i="16"/>
  <c r="J177" i="16"/>
  <c r="K177" i="16"/>
  <c r="L177" i="16"/>
  <c r="M177" i="16"/>
  <c r="P177" i="16"/>
  <c r="Q177" i="16"/>
  <c r="H178" i="16"/>
  <c r="M178" i="16"/>
  <c r="O178" i="16"/>
  <c r="P178" i="16"/>
  <c r="Q178" i="16"/>
  <c r="E179" i="16"/>
  <c r="G179" i="16"/>
  <c r="H179" i="16"/>
  <c r="I179" i="16"/>
  <c r="F180" i="16"/>
  <c r="G180" i="16"/>
  <c r="H180" i="16"/>
  <c r="K180" i="16"/>
  <c r="L180" i="16"/>
  <c r="M180" i="16"/>
  <c r="G184" i="16"/>
  <c r="H185" i="16"/>
  <c r="B186" i="16"/>
  <c r="C186" i="16"/>
  <c r="D186" i="16"/>
  <c r="H186" i="16"/>
  <c r="N186" i="16"/>
  <c r="P186" i="16"/>
  <c r="G187" i="16"/>
  <c r="H188" i="16"/>
  <c r="L188" i="16"/>
  <c r="N188" i="16"/>
  <c r="O188" i="16"/>
  <c r="L190" i="16"/>
  <c r="N190" i="16"/>
  <c r="O190" i="16"/>
  <c r="G191" i="16"/>
  <c r="H191" i="16"/>
  <c r="J191" i="16"/>
  <c r="K191" i="16"/>
  <c r="O191" i="16"/>
  <c r="P191" i="16"/>
  <c r="B192" i="16"/>
  <c r="B193" i="16"/>
  <c r="C193" i="16"/>
  <c r="D193" i="16"/>
  <c r="K193" i="16"/>
  <c r="L193" i="16"/>
  <c r="N193" i="16"/>
  <c r="G194" i="16"/>
  <c r="N194" i="16"/>
  <c r="O194" i="16"/>
  <c r="P194" i="16"/>
  <c r="G195" i="16"/>
  <c r="H195" i="16"/>
  <c r="J195" i="16"/>
  <c r="K195" i="16"/>
  <c r="L195" i="16"/>
  <c r="L196" i="16"/>
  <c r="G198" i="16"/>
  <c r="H198" i="16"/>
  <c r="O198" i="16"/>
  <c r="G201" i="16"/>
  <c r="H201" i="16"/>
  <c r="I201" i="16"/>
  <c r="H203" i="16"/>
  <c r="I203" i="16"/>
  <c r="L203" i="16"/>
  <c r="M203" i="16"/>
  <c r="N203" i="16"/>
  <c r="O203" i="16"/>
  <c r="P203" i="16"/>
  <c r="B204" i="16"/>
  <c r="C205" i="16"/>
  <c r="D205" i="16"/>
  <c r="E205" i="16"/>
  <c r="M206" i="16"/>
  <c r="N206" i="16"/>
  <c r="O206" i="16"/>
  <c r="D207" i="16"/>
  <c r="E207" i="16"/>
  <c r="F207" i="16"/>
  <c r="F208" i="16"/>
  <c r="G208" i="16"/>
  <c r="H208" i="16"/>
  <c r="I208" i="16"/>
  <c r="L208" i="16"/>
  <c r="Q208" i="16"/>
  <c r="D209" i="16"/>
  <c r="E209" i="16"/>
  <c r="L209" i="16"/>
  <c r="C210" i="16"/>
  <c r="D210" i="16"/>
  <c r="E210" i="16"/>
  <c r="G210" i="16"/>
  <c r="H210" i="16"/>
  <c r="I210" i="16"/>
  <c r="K210" i="16"/>
  <c r="Q211" i="16"/>
  <c r="D213" i="16"/>
  <c r="I213" i="16"/>
  <c r="M213" i="16"/>
  <c r="B214" i="16"/>
  <c r="C214" i="16"/>
  <c r="D214" i="16"/>
  <c r="E214" i="16"/>
  <c r="P214" i="16"/>
  <c r="L249" i="16"/>
  <c r="D250" i="16"/>
  <c r="D251" i="16"/>
  <c r="L251" i="16"/>
  <c r="L252" i="16"/>
  <c r="D253" i="16"/>
  <c r="L256" i="16"/>
  <c r="B160" i="15"/>
  <c r="C163" i="15"/>
  <c r="D163" i="15"/>
  <c r="D221" i="16"/>
  <c r="F221" i="16"/>
  <c r="N221" i="16"/>
  <c r="O159" i="15"/>
  <c r="P221" i="16"/>
  <c r="B222" i="16"/>
  <c r="D222" i="16"/>
  <c r="H222" i="16"/>
  <c r="I160" i="15"/>
  <c r="J160" i="15"/>
  <c r="M160" i="15"/>
  <c r="P222" i="16"/>
  <c r="C161" i="15"/>
  <c r="E161" i="15"/>
  <c r="F223" i="16"/>
  <c r="J223" i="16"/>
  <c r="L223" i="16"/>
  <c r="P223" i="16"/>
  <c r="B224" i="16"/>
  <c r="D224" i="16"/>
  <c r="F162" i="15"/>
  <c r="I162" i="15"/>
  <c r="L224" i="16"/>
  <c r="N224" i="16"/>
  <c r="P224" i="16"/>
  <c r="B225" i="16"/>
  <c r="C225" i="17"/>
  <c r="H225" i="16"/>
  <c r="I163" i="15"/>
  <c r="J225" i="16"/>
  <c r="K225" i="17"/>
  <c r="L163" i="15"/>
  <c r="M163" i="15"/>
  <c r="N225" i="16"/>
  <c r="O225" i="17"/>
  <c r="P163" i="15"/>
  <c r="C226" i="17"/>
  <c r="D226" i="16"/>
  <c r="E164" i="15"/>
  <c r="F226" i="16"/>
  <c r="G226" i="17"/>
  <c r="K226" i="17"/>
  <c r="L164" i="15"/>
  <c r="N226" i="16"/>
  <c r="O226" i="17"/>
  <c r="F227" i="16"/>
  <c r="G227" i="17"/>
  <c r="H227" i="16"/>
  <c r="J227" i="16"/>
  <c r="K227" i="17"/>
  <c r="P165" i="15"/>
  <c r="Q165" i="15"/>
  <c r="B169" i="15"/>
  <c r="D176" i="15"/>
  <c r="F229" i="16"/>
  <c r="H229" i="16"/>
  <c r="L229" i="16"/>
  <c r="P168" i="15"/>
  <c r="Q173" i="15"/>
  <c r="B230" i="16"/>
  <c r="E168" i="15"/>
  <c r="G168" i="15"/>
  <c r="L230" i="16"/>
  <c r="B231" i="16"/>
  <c r="D231" i="16"/>
  <c r="I169" i="15"/>
  <c r="J231" i="16"/>
  <c r="N231" i="16"/>
  <c r="O169" i="15"/>
  <c r="D232" i="16"/>
  <c r="F232" i="16"/>
  <c r="H232" i="16"/>
  <c r="Q170" i="15"/>
  <c r="B233" i="16"/>
  <c r="E171" i="15"/>
  <c r="G171" i="15"/>
  <c r="H171" i="15"/>
  <c r="I171" i="15"/>
  <c r="K171" i="15"/>
  <c r="N233" i="16"/>
  <c r="P233" i="16"/>
  <c r="B234" i="16"/>
  <c r="D234" i="16"/>
  <c r="G234" i="17"/>
  <c r="J234" i="16"/>
  <c r="K234" i="17"/>
  <c r="L172" i="15"/>
  <c r="O172" i="15"/>
  <c r="P172" i="15"/>
  <c r="B235" i="16"/>
  <c r="D235" i="16"/>
  <c r="E173" i="15"/>
  <c r="F235" i="16"/>
  <c r="G173" i="15"/>
  <c r="I173" i="15"/>
  <c r="K173" i="15"/>
  <c r="L173" i="15"/>
  <c r="N235" i="16"/>
  <c r="P235" i="16"/>
  <c r="H174" i="15"/>
  <c r="I174" i="15"/>
  <c r="J236" i="16"/>
  <c r="K174" i="15"/>
  <c r="N174" i="15"/>
  <c r="O174" i="15"/>
  <c r="P174" i="15"/>
  <c r="D175" i="15"/>
  <c r="E175" i="15"/>
  <c r="P175" i="15"/>
  <c r="Q175" i="15"/>
  <c r="H176" i="15"/>
  <c r="I176" i="15"/>
  <c r="L176" i="15"/>
  <c r="N176" i="15"/>
  <c r="O176" i="15"/>
  <c r="P176" i="15"/>
  <c r="B177" i="15"/>
  <c r="E177" i="15"/>
  <c r="J237" i="16"/>
  <c r="P177" i="15"/>
  <c r="B178" i="15"/>
  <c r="D178" i="15"/>
  <c r="E178" i="15"/>
  <c r="F178" i="15"/>
  <c r="G178" i="15"/>
  <c r="H178" i="15"/>
  <c r="K178" i="15"/>
  <c r="L178" i="15"/>
  <c r="M178" i="15"/>
  <c r="N178" i="15"/>
  <c r="F179" i="15"/>
  <c r="H179" i="15"/>
  <c r="I179" i="15"/>
  <c r="J179" i="15"/>
  <c r="L179" i="15"/>
  <c r="M179" i="15"/>
  <c r="N179" i="15"/>
  <c r="O179" i="15"/>
  <c r="P179" i="15"/>
  <c r="B180" i="15"/>
  <c r="D180" i="15"/>
  <c r="F180" i="15"/>
  <c r="G180" i="15"/>
  <c r="H180" i="15"/>
  <c r="I180" i="15"/>
  <c r="K180" i="15"/>
  <c r="L180" i="15"/>
  <c r="H191" i="15"/>
  <c r="I190" i="15"/>
  <c r="J191" i="15"/>
  <c r="L184" i="15"/>
  <c r="M184" i="15"/>
  <c r="N196" i="15"/>
  <c r="O185" i="15"/>
  <c r="D240" i="16"/>
  <c r="F240" i="16"/>
  <c r="H240" i="16"/>
  <c r="J240" i="16"/>
  <c r="Q184" i="15"/>
  <c r="B241" i="16"/>
  <c r="C185" i="15"/>
  <c r="E185" i="15"/>
  <c r="G185" i="15"/>
  <c r="K185" i="15"/>
  <c r="L241" i="16"/>
  <c r="M241" i="15"/>
  <c r="N241" i="16"/>
  <c r="P241" i="16"/>
  <c r="B242" i="16"/>
  <c r="N242" i="16"/>
  <c r="O186" i="15"/>
  <c r="Q186" i="15"/>
  <c r="E187" i="15"/>
  <c r="F243" i="16"/>
  <c r="J243" i="16"/>
  <c r="L243" i="16"/>
  <c r="P243" i="16"/>
  <c r="Q187" i="15"/>
  <c r="B188" i="15"/>
  <c r="E188" i="15"/>
  <c r="F188" i="15"/>
  <c r="G188" i="15"/>
  <c r="H188" i="15"/>
  <c r="K188" i="15"/>
  <c r="L245" i="17"/>
  <c r="Q189" i="15"/>
  <c r="B190" i="15"/>
  <c r="D190" i="15"/>
  <c r="E190" i="15"/>
  <c r="F190" i="15"/>
  <c r="K190" i="15"/>
  <c r="B191" i="15"/>
  <c r="D191" i="15"/>
  <c r="E191" i="15"/>
  <c r="F191" i="15"/>
  <c r="G191" i="15"/>
  <c r="E192" i="15"/>
  <c r="G192" i="15"/>
  <c r="K192" i="15"/>
  <c r="L246" i="17"/>
  <c r="B193" i="15"/>
  <c r="C193" i="15"/>
  <c r="D193" i="15"/>
  <c r="E193" i="15"/>
  <c r="H193" i="15"/>
  <c r="I193" i="15"/>
  <c r="J193" i="15"/>
  <c r="L193" i="15"/>
  <c r="M193" i="15"/>
  <c r="N193" i="15"/>
  <c r="O193" i="15"/>
  <c r="P193" i="15"/>
  <c r="Q193" i="15"/>
  <c r="B194" i="15"/>
  <c r="D194" i="15"/>
  <c r="F194" i="15"/>
  <c r="G194" i="15"/>
  <c r="K195" i="15"/>
  <c r="O195" i="15"/>
  <c r="P195" i="15"/>
  <c r="B196" i="15"/>
  <c r="D196" i="15"/>
  <c r="E196" i="15"/>
  <c r="K196" i="15"/>
  <c r="Q196" i="15"/>
  <c r="B197" i="15"/>
  <c r="G197" i="15"/>
  <c r="E198" i="15"/>
  <c r="G198" i="15"/>
  <c r="Q198" i="15"/>
  <c r="B249" i="16"/>
  <c r="D201" i="15"/>
  <c r="F249" i="16"/>
  <c r="I213" i="15"/>
  <c r="J207" i="15"/>
  <c r="L208" i="15"/>
  <c r="M208" i="15"/>
  <c r="N249" i="16"/>
  <c r="I201" i="15"/>
  <c r="J250" i="16"/>
  <c r="N250" i="16"/>
  <c r="O201" i="15"/>
  <c r="C202" i="15"/>
  <c r="F251" i="16"/>
  <c r="J251" i="16"/>
  <c r="P202" i="15"/>
  <c r="B203" i="15"/>
  <c r="D252" i="16"/>
  <c r="E203" i="15"/>
  <c r="F252" i="16"/>
  <c r="G203" i="15"/>
  <c r="H203" i="15"/>
  <c r="I203" i="15"/>
  <c r="J203" i="15"/>
  <c r="L203" i="15"/>
  <c r="N252" i="16"/>
  <c r="O203" i="15"/>
  <c r="P203" i="15"/>
  <c r="B253" i="16"/>
  <c r="J204" i="15"/>
  <c r="P204" i="15"/>
  <c r="Q204" i="15"/>
  <c r="B254" i="17"/>
  <c r="C205" i="15"/>
  <c r="D254" i="16"/>
  <c r="E254" i="15"/>
  <c r="P254" i="17"/>
  <c r="Q205" i="15"/>
  <c r="B255" i="17"/>
  <c r="I206" i="15"/>
  <c r="J206" i="15"/>
  <c r="L206" i="15"/>
  <c r="N206" i="15"/>
  <c r="O206" i="15"/>
  <c r="N207" i="15"/>
  <c r="P207" i="15"/>
  <c r="Q207" i="15"/>
  <c r="C208" i="15"/>
  <c r="Q208" i="15"/>
  <c r="B256" i="17"/>
  <c r="D256" i="17"/>
  <c r="G209" i="15"/>
  <c r="H209" i="15"/>
  <c r="I209" i="15"/>
  <c r="J256" i="17"/>
  <c r="K209" i="15"/>
  <c r="L256" i="17"/>
  <c r="N209" i="15"/>
  <c r="O209" i="15"/>
  <c r="Q209" i="15"/>
  <c r="J210" i="15"/>
  <c r="L210" i="15"/>
  <c r="M210" i="15"/>
  <c r="N210" i="15"/>
  <c r="O210" i="15"/>
  <c r="P210" i="15"/>
  <c r="Q210" i="15"/>
  <c r="B211" i="15"/>
  <c r="D211" i="15"/>
  <c r="E211" i="15"/>
  <c r="F211" i="15"/>
  <c r="G211" i="15"/>
  <c r="H211" i="15"/>
  <c r="I211" i="15"/>
  <c r="J211" i="15"/>
  <c r="L211" i="15"/>
  <c r="O211" i="15"/>
  <c r="P211" i="15"/>
  <c r="B257" i="17"/>
  <c r="J257" i="17"/>
  <c r="L257" i="17"/>
  <c r="M212" i="15"/>
  <c r="N212" i="15"/>
  <c r="O212" i="15"/>
  <c r="P257" i="17"/>
  <c r="Q212" i="15"/>
  <c r="C213" i="15"/>
  <c r="P213" i="15"/>
  <c r="Q213" i="15"/>
  <c r="B214" i="15"/>
  <c r="C214" i="15"/>
  <c r="D214" i="15"/>
  <c r="F214" i="15"/>
  <c r="G214" i="15"/>
  <c r="H214" i="15"/>
  <c r="B215" i="15"/>
  <c r="C215" i="15"/>
  <c r="N215" i="15"/>
  <c r="O215" i="15"/>
  <c r="P215" i="15"/>
  <c r="Q215" i="15"/>
  <c r="G159" i="15"/>
  <c r="I159" i="15"/>
  <c r="J159" i="15"/>
  <c r="K159" i="15"/>
  <c r="L159" i="15"/>
  <c r="M159" i="15"/>
  <c r="N159" i="15"/>
  <c r="E160" i="15"/>
  <c r="F160" i="15"/>
  <c r="G160" i="15"/>
  <c r="K160" i="15"/>
  <c r="F161" i="15"/>
  <c r="G161" i="15"/>
  <c r="H161" i="15"/>
  <c r="I161" i="15"/>
  <c r="J161" i="15"/>
  <c r="K161" i="15"/>
  <c r="L161" i="15"/>
  <c r="M161" i="15"/>
  <c r="N161" i="15"/>
  <c r="P161" i="15"/>
  <c r="Q161" i="15"/>
  <c r="B162" i="15"/>
  <c r="E162" i="15"/>
  <c r="G162" i="15"/>
  <c r="P162" i="15"/>
  <c r="F163" i="15"/>
  <c r="G163" i="15"/>
  <c r="K163" i="15"/>
  <c r="M164" i="15"/>
  <c r="N164" i="15"/>
  <c r="P164" i="15"/>
  <c r="B165" i="15"/>
  <c r="E165" i="15"/>
  <c r="F165" i="15"/>
  <c r="G165" i="15"/>
  <c r="H165" i="15"/>
  <c r="I165" i="15"/>
  <c r="J165" i="15"/>
  <c r="K165" i="15"/>
  <c r="L165" i="15"/>
  <c r="M165" i="15"/>
  <c r="N165" i="15"/>
  <c r="O165" i="15"/>
  <c r="I168" i="15"/>
  <c r="K168" i="15"/>
  <c r="L168" i="15"/>
  <c r="N168" i="15"/>
  <c r="O168" i="15"/>
  <c r="Q168" i="15"/>
  <c r="D169" i="15"/>
  <c r="G169" i="15"/>
  <c r="K169" i="15"/>
  <c r="L169" i="15"/>
  <c r="M169" i="15"/>
  <c r="N169" i="15"/>
  <c r="B170" i="15"/>
  <c r="C170" i="15"/>
  <c r="D170" i="15"/>
  <c r="E170" i="15"/>
  <c r="F170" i="15"/>
  <c r="G170" i="15"/>
  <c r="H170" i="15"/>
  <c r="I170" i="15"/>
  <c r="K170" i="15"/>
  <c r="L170" i="15"/>
  <c r="N170" i="15"/>
  <c r="O170" i="15"/>
  <c r="N171" i="15"/>
  <c r="O171" i="15"/>
  <c r="Q171" i="15"/>
  <c r="B172" i="15"/>
  <c r="E172" i="15"/>
  <c r="F172" i="15"/>
  <c r="H172" i="15"/>
  <c r="I172" i="15"/>
  <c r="K172" i="15"/>
  <c r="Q172" i="15"/>
  <c r="B173" i="15"/>
  <c r="C173" i="15"/>
  <c r="D173" i="15"/>
  <c r="F173" i="15"/>
  <c r="M173" i="15"/>
  <c r="N173" i="15"/>
  <c r="O173" i="15"/>
  <c r="F174" i="15"/>
  <c r="G174" i="15"/>
  <c r="B175" i="15"/>
  <c r="F175" i="15"/>
  <c r="G175" i="15"/>
  <c r="H175" i="15"/>
  <c r="I175" i="15"/>
  <c r="J175" i="15"/>
  <c r="K175" i="15"/>
  <c r="L175" i="15"/>
  <c r="M175" i="15"/>
  <c r="N175" i="15"/>
  <c r="O175" i="15"/>
  <c r="B176" i="15"/>
  <c r="F176" i="15"/>
  <c r="G176" i="15"/>
  <c r="K176" i="15"/>
  <c r="C177" i="15"/>
  <c r="D177" i="15"/>
  <c r="F177" i="15"/>
  <c r="G177" i="15"/>
  <c r="H177" i="15"/>
  <c r="I177" i="15"/>
  <c r="J177" i="15"/>
  <c r="K177" i="15"/>
  <c r="L177" i="15"/>
  <c r="M177" i="15"/>
  <c r="N177" i="15"/>
  <c r="O177" i="15"/>
  <c r="Q177" i="15"/>
  <c r="I178" i="15"/>
  <c r="O178" i="15"/>
  <c r="B179" i="15"/>
  <c r="C179" i="15"/>
  <c r="E179" i="15"/>
  <c r="G179" i="15"/>
  <c r="K179" i="15"/>
  <c r="Q179" i="15"/>
  <c r="E180" i="15"/>
  <c r="N180" i="15"/>
  <c r="O180" i="15"/>
  <c r="P180" i="15"/>
  <c r="Q180" i="15"/>
  <c r="B184" i="15"/>
  <c r="C184" i="15"/>
  <c r="D184" i="15"/>
  <c r="E184" i="15"/>
  <c r="F184" i="15"/>
  <c r="G184" i="15"/>
  <c r="I184" i="15"/>
  <c r="K184" i="15"/>
  <c r="Q185" i="15"/>
  <c r="B186" i="15"/>
  <c r="C186" i="15"/>
  <c r="D186" i="15"/>
  <c r="E186" i="15"/>
  <c r="F186" i="15"/>
  <c r="G186" i="15"/>
  <c r="I186" i="15"/>
  <c r="K186" i="15"/>
  <c r="N186" i="15"/>
  <c r="F187" i="15"/>
  <c r="G187" i="15"/>
  <c r="I187" i="15"/>
  <c r="L187" i="15"/>
  <c r="M187" i="15"/>
  <c r="C188" i="15"/>
  <c r="O188" i="15"/>
  <c r="B189" i="15"/>
  <c r="C189" i="15"/>
  <c r="D189" i="15"/>
  <c r="E189" i="15"/>
  <c r="F189" i="15"/>
  <c r="G189" i="15"/>
  <c r="I189" i="15"/>
  <c r="K189" i="15"/>
  <c r="L189" i="15"/>
  <c r="M189" i="15"/>
  <c r="N189" i="15"/>
  <c r="O189" i="15"/>
  <c r="C190" i="15"/>
  <c r="Q190" i="15"/>
  <c r="K191" i="15"/>
  <c r="L191" i="15"/>
  <c r="M191" i="15"/>
  <c r="N191" i="15"/>
  <c r="Q191" i="15"/>
  <c r="B192" i="15"/>
  <c r="D192" i="15"/>
  <c r="F192" i="15"/>
  <c r="I192" i="15"/>
  <c r="O192" i="15"/>
  <c r="F193" i="15"/>
  <c r="G193" i="15"/>
  <c r="K193" i="15"/>
  <c r="C194" i="15"/>
  <c r="E194" i="15"/>
  <c r="K194" i="15"/>
  <c r="N194" i="15"/>
  <c r="Q194" i="15"/>
  <c r="B195" i="15"/>
  <c r="C195" i="15"/>
  <c r="D195" i="15"/>
  <c r="E195" i="15"/>
  <c r="F195" i="15"/>
  <c r="G195" i="15"/>
  <c r="I195" i="15"/>
  <c r="L195" i="15"/>
  <c r="N195" i="15"/>
  <c r="Q195" i="15"/>
  <c r="C196" i="15"/>
  <c r="F196" i="15"/>
  <c r="G196" i="15"/>
  <c r="C197" i="15"/>
  <c r="D197" i="15"/>
  <c r="E197" i="15"/>
  <c r="F197" i="15"/>
  <c r="K197" i="15"/>
  <c r="L197" i="15"/>
  <c r="M197" i="15"/>
  <c r="N197" i="15"/>
  <c r="Q197" i="15"/>
  <c r="B198" i="15"/>
  <c r="D198" i="15"/>
  <c r="F198" i="15"/>
  <c r="K198" i="15"/>
  <c r="K201" i="15"/>
  <c r="L201" i="15"/>
  <c r="M201" i="15"/>
  <c r="N201" i="15"/>
  <c r="B202" i="15"/>
  <c r="E202" i="15"/>
  <c r="F202" i="15"/>
  <c r="I202" i="15"/>
  <c r="J202" i="15"/>
  <c r="K202" i="15"/>
  <c r="M202" i="15"/>
  <c r="N202" i="15"/>
  <c r="C203" i="15"/>
  <c r="K203" i="15"/>
  <c r="M203" i="15"/>
  <c r="N203" i="15"/>
  <c r="Q203" i="15"/>
  <c r="C204" i="15"/>
  <c r="D204" i="15"/>
  <c r="E204" i="15"/>
  <c r="F204" i="15"/>
  <c r="I204" i="15"/>
  <c r="L204" i="15"/>
  <c r="N204" i="15"/>
  <c r="O204" i="15"/>
  <c r="F205" i="15"/>
  <c r="K205" i="15"/>
  <c r="N205" i="15"/>
  <c r="O205" i="15"/>
  <c r="C206" i="15"/>
  <c r="K206" i="15"/>
  <c r="M206" i="15"/>
  <c r="Q206" i="15"/>
  <c r="C207" i="15"/>
  <c r="D207" i="15"/>
  <c r="E207" i="15"/>
  <c r="F207" i="15"/>
  <c r="G207" i="15"/>
  <c r="I207" i="15"/>
  <c r="L207" i="15"/>
  <c r="M207" i="15"/>
  <c r="K208" i="15"/>
  <c r="N208" i="15"/>
  <c r="O208" i="15"/>
  <c r="P208" i="15"/>
  <c r="C209" i="15"/>
  <c r="D209" i="15"/>
  <c r="E209" i="15"/>
  <c r="F209" i="15"/>
  <c r="J209" i="15"/>
  <c r="L209" i="15"/>
  <c r="M209" i="15"/>
  <c r="F210" i="15"/>
  <c r="I210" i="15"/>
  <c r="C211" i="15"/>
  <c r="N211" i="15"/>
  <c r="Q211" i="15"/>
  <c r="C212" i="15"/>
  <c r="D212" i="15"/>
  <c r="E212" i="15"/>
  <c r="F212" i="15"/>
  <c r="I212" i="15"/>
  <c r="J212" i="15"/>
  <c r="K212" i="15"/>
  <c r="L212" i="15"/>
  <c r="M213" i="15"/>
  <c r="N213" i="15"/>
  <c r="O213" i="15"/>
  <c r="E214" i="15"/>
  <c r="I214" i="15"/>
  <c r="J214" i="15"/>
  <c r="K214" i="15"/>
  <c r="L214" i="15"/>
  <c r="M214" i="15"/>
  <c r="N214" i="15"/>
  <c r="O214" i="15"/>
  <c r="P214" i="15"/>
  <c r="Q214" i="15"/>
  <c r="E234" i="15"/>
  <c r="M235" i="15"/>
  <c r="Q242" i="15"/>
  <c r="Q246" i="15"/>
  <c r="E250" i="15"/>
  <c r="B5" i="6"/>
  <c r="D5" i="6"/>
  <c r="F5" i="6"/>
  <c r="H5" i="6"/>
  <c r="J5" i="6"/>
  <c r="L5" i="6"/>
  <c r="N5" i="6"/>
  <c r="P5" i="6"/>
  <c r="B6" i="6"/>
  <c r="C80" i="14"/>
  <c r="F6" i="6"/>
  <c r="J6" i="6"/>
  <c r="M80" i="14"/>
  <c r="N6" i="6"/>
  <c r="B7" i="6"/>
  <c r="F7" i="6"/>
  <c r="J7" i="6"/>
  <c r="M81" i="14"/>
  <c r="O81" i="14"/>
  <c r="C82" i="14"/>
  <c r="J8" i="6"/>
  <c r="N8" i="6"/>
  <c r="M84" i="14"/>
  <c r="O80" i="14"/>
  <c r="Q222" i="15"/>
  <c r="C91" i="14"/>
  <c r="E230" i="15"/>
  <c r="F92" i="14"/>
  <c r="G92" i="14"/>
  <c r="K92" i="14"/>
  <c r="O92" i="14"/>
  <c r="J93" i="14"/>
  <c r="M93" i="14"/>
  <c r="C94" i="14"/>
  <c r="K82" i="14"/>
  <c r="M88" i="14"/>
  <c r="L86" i="14"/>
  <c r="M64" i="14"/>
  <c r="M85" i="14" s="1"/>
  <c r="B58" i="6"/>
  <c r="C87" i="14"/>
  <c r="D58" i="6"/>
  <c r="E58" i="6"/>
  <c r="F58" i="6"/>
  <c r="G87" i="14"/>
  <c r="H58" i="6"/>
  <c r="L58" i="6"/>
  <c r="N58" i="6"/>
  <c r="P58" i="6"/>
  <c r="C88" i="14"/>
  <c r="E59" i="6"/>
  <c r="F59" i="6"/>
  <c r="G59" i="6"/>
  <c r="H88" i="14"/>
  <c r="I59" i="6"/>
  <c r="K59" i="6"/>
  <c r="L88" i="14"/>
  <c r="M59" i="6"/>
  <c r="N59" i="6"/>
  <c r="N132" i="6" s="1"/>
  <c r="Q59" i="6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B73" i="14"/>
  <c r="B102" i="6" s="1"/>
  <c r="C73" i="14"/>
  <c r="C102" i="6" s="1"/>
  <c r="D73" i="14"/>
  <c r="E73" i="14"/>
  <c r="E102" i="6" s="1"/>
  <c r="F73" i="14"/>
  <c r="F102" i="6" s="1"/>
  <c r="G73" i="14"/>
  <c r="G102" i="6" s="1"/>
  <c r="H73" i="14"/>
  <c r="I73" i="14"/>
  <c r="I102" i="6" s="1"/>
  <c r="J73" i="14"/>
  <c r="J102" i="6" s="1"/>
  <c r="K73" i="14"/>
  <c r="K102" i="6" s="1"/>
  <c r="L73" i="14"/>
  <c r="M73" i="14"/>
  <c r="M96" i="14" s="1"/>
  <c r="M157" i="6" s="1"/>
  <c r="N73" i="14"/>
  <c r="N102" i="6" s="1"/>
  <c r="O73" i="14"/>
  <c r="O102" i="6" s="1"/>
  <c r="P73" i="14"/>
  <c r="Q73" i="14"/>
  <c r="C76" i="14"/>
  <c r="C105" i="6" s="1"/>
  <c r="D76" i="14"/>
  <c r="E76" i="14"/>
  <c r="E105" i="6" s="1"/>
  <c r="G76" i="14"/>
  <c r="H76" i="14"/>
  <c r="I76" i="14"/>
  <c r="K76" i="14"/>
  <c r="K105" i="6" s="1"/>
  <c r="L76" i="14"/>
  <c r="M76" i="14"/>
  <c r="M105" i="6" s="1"/>
  <c r="O76" i="14"/>
  <c r="O105" i="6" s="1"/>
  <c r="P76" i="14"/>
  <c r="Q76" i="14"/>
  <c r="Q105" i="6" s="1"/>
  <c r="F77" i="14"/>
  <c r="F106" i="6" s="1"/>
  <c r="J77" i="14"/>
  <c r="J106" i="6" s="1"/>
  <c r="P77" i="14"/>
  <c r="P106" i="6" s="1"/>
  <c r="B80" i="14"/>
  <c r="F80" i="14"/>
  <c r="G80" i="14"/>
  <c r="J80" i="14"/>
  <c r="K80" i="14"/>
  <c r="N80" i="14"/>
  <c r="F81" i="14"/>
  <c r="G81" i="14"/>
  <c r="J81" i="14"/>
  <c r="K81" i="14"/>
  <c r="N82" i="14"/>
  <c r="O82" i="14"/>
  <c r="F90" i="14"/>
  <c r="G90" i="14"/>
  <c r="J90" i="14"/>
  <c r="K90" i="14"/>
  <c r="M90" i="14"/>
  <c r="O90" i="14"/>
  <c r="G91" i="14"/>
  <c r="J91" i="14"/>
  <c r="K91" i="14"/>
  <c r="M91" i="14"/>
  <c r="O91" i="14"/>
  <c r="G93" i="14"/>
  <c r="K93" i="14"/>
  <c r="N93" i="14"/>
  <c r="O93" i="14"/>
  <c r="B94" i="14"/>
  <c r="N94" i="14"/>
  <c r="O94" i="14"/>
  <c r="B108" i="13"/>
  <c r="C108" i="13"/>
  <c r="D108" i="13"/>
  <c r="E108" i="13"/>
  <c r="F108" i="13"/>
  <c r="G108" i="13"/>
  <c r="H108" i="13"/>
  <c r="I108" i="13"/>
  <c r="J108" i="13"/>
  <c r="K108" i="13"/>
  <c r="L108" i="13"/>
  <c r="B112" i="13"/>
  <c r="C112" i="13"/>
  <c r="D112" i="13"/>
  <c r="E112" i="13"/>
  <c r="F112" i="13"/>
  <c r="G112" i="13"/>
  <c r="H112" i="13"/>
  <c r="I112" i="13"/>
  <c r="J112" i="13"/>
  <c r="K112" i="13"/>
  <c r="L112" i="13"/>
  <c r="L54" i="10"/>
  <c r="N54" i="10"/>
  <c r="N99" i="6" s="1"/>
  <c r="P54" i="10"/>
  <c r="P99" i="6" s="1"/>
  <c r="E146" i="13"/>
  <c r="F146" i="13"/>
  <c r="G146" i="13"/>
  <c r="I116" i="13"/>
  <c r="J116" i="13"/>
  <c r="K116" i="13"/>
  <c r="L116" i="13"/>
  <c r="M116" i="13"/>
  <c r="N116" i="13"/>
  <c r="P116" i="13"/>
  <c r="B147" i="13"/>
  <c r="D147" i="13"/>
  <c r="F117" i="13"/>
  <c r="G117" i="13"/>
  <c r="H117" i="13"/>
  <c r="I117" i="13"/>
  <c r="J117" i="13"/>
  <c r="K117" i="13"/>
  <c r="L117" i="13"/>
  <c r="M117" i="13"/>
  <c r="O117" i="13"/>
  <c r="P147" i="13"/>
  <c r="Q147" i="13"/>
  <c r="B148" i="13"/>
  <c r="C148" i="13"/>
  <c r="D148" i="13"/>
  <c r="E148" i="13"/>
  <c r="F148" i="13"/>
  <c r="H118" i="13"/>
  <c r="I118" i="13"/>
  <c r="J118" i="13"/>
  <c r="K118" i="13"/>
  <c r="L118" i="13"/>
  <c r="N118" i="13"/>
  <c r="O118" i="13"/>
  <c r="Q118" i="13"/>
  <c r="B119" i="13"/>
  <c r="C119" i="13"/>
  <c r="D119" i="13"/>
  <c r="E119" i="13"/>
  <c r="F119" i="13"/>
  <c r="M149" i="13"/>
  <c r="N149" i="13"/>
  <c r="O149" i="13"/>
  <c r="P149" i="13"/>
  <c r="Q149" i="13"/>
  <c r="C152" i="13"/>
  <c r="F122" i="13"/>
  <c r="K122" i="13"/>
  <c r="L122" i="13"/>
  <c r="M122" i="13"/>
  <c r="B125" i="13"/>
  <c r="C125" i="13"/>
  <c r="D125" i="13"/>
  <c r="G125" i="13"/>
  <c r="H125" i="13"/>
  <c r="J125" i="13"/>
  <c r="K125" i="13"/>
  <c r="L125" i="13"/>
  <c r="P125" i="13"/>
  <c r="Q125" i="13"/>
  <c r="P129" i="13"/>
  <c r="Q129" i="13"/>
  <c r="B55" i="10"/>
  <c r="B100" i="6" s="1"/>
  <c r="D55" i="10"/>
  <c r="D100" i="6" s="1"/>
  <c r="B99" i="13"/>
  <c r="M99" i="13"/>
  <c r="N99" i="13"/>
  <c r="O99" i="13"/>
  <c r="P99" i="13"/>
  <c r="Q99" i="13"/>
  <c r="B100" i="13"/>
  <c r="C100" i="13"/>
  <c r="D100" i="13"/>
  <c r="E100" i="13"/>
  <c r="F100" i="13"/>
  <c r="G100" i="13"/>
  <c r="H101" i="13"/>
  <c r="I101" i="13"/>
  <c r="J101" i="13"/>
  <c r="K101" i="13"/>
  <c r="L101" i="13"/>
  <c r="M101" i="13"/>
  <c r="N101" i="13"/>
  <c r="O101" i="13"/>
  <c r="P101" i="13"/>
  <c r="Q101" i="13"/>
  <c r="B102" i="13"/>
  <c r="C102" i="13"/>
  <c r="D102" i="13"/>
  <c r="E102" i="13"/>
  <c r="H102" i="13"/>
  <c r="I102" i="13"/>
  <c r="M108" i="13"/>
  <c r="N108" i="13"/>
  <c r="O108" i="13"/>
  <c r="P108" i="13"/>
  <c r="Q108" i="13"/>
  <c r="M112" i="13"/>
  <c r="N112" i="13"/>
  <c r="O112" i="13"/>
  <c r="P112" i="13"/>
  <c r="Q112" i="13"/>
  <c r="B116" i="13"/>
  <c r="C116" i="13"/>
  <c r="D116" i="13"/>
  <c r="E116" i="13"/>
  <c r="F116" i="13"/>
  <c r="G116" i="13"/>
  <c r="E117" i="13"/>
  <c r="N117" i="13"/>
  <c r="P117" i="13"/>
  <c r="Q117" i="13"/>
  <c r="B118" i="13"/>
  <c r="C118" i="13"/>
  <c r="D118" i="13"/>
  <c r="E118" i="13"/>
  <c r="F118" i="13"/>
  <c r="G118" i="13"/>
  <c r="M118" i="13"/>
  <c r="P118" i="13"/>
  <c r="M119" i="13"/>
  <c r="N119" i="13"/>
  <c r="Q119" i="13"/>
  <c r="B122" i="13"/>
  <c r="C122" i="13"/>
  <c r="D122" i="13"/>
  <c r="E122" i="13"/>
  <c r="E125" i="13"/>
  <c r="F125" i="13"/>
  <c r="I125" i="13"/>
  <c r="M125" i="13"/>
  <c r="N125" i="13"/>
  <c r="O125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N129" i="13"/>
  <c r="B135" i="13"/>
  <c r="D135" i="13"/>
  <c r="E135" i="13"/>
  <c r="F135" i="13"/>
  <c r="G135" i="13"/>
  <c r="I135" i="13"/>
  <c r="Q135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N136" i="13"/>
  <c r="C137" i="13"/>
  <c r="D137" i="13"/>
  <c r="E137" i="13"/>
  <c r="F137" i="13"/>
  <c r="G137" i="13"/>
  <c r="H137" i="13"/>
  <c r="M137" i="13"/>
  <c r="N137" i="13"/>
  <c r="O137" i="13"/>
  <c r="G138" i="13"/>
  <c r="H138" i="13"/>
  <c r="I138" i="13"/>
  <c r="J138" i="13"/>
  <c r="B146" i="13"/>
  <c r="C146" i="13"/>
  <c r="D146" i="13"/>
  <c r="I146" i="13"/>
  <c r="J146" i="13"/>
  <c r="K146" i="13"/>
  <c r="L146" i="13"/>
  <c r="M146" i="13"/>
  <c r="N146" i="13"/>
  <c r="E147" i="13"/>
  <c r="N147" i="13"/>
  <c r="G148" i="13"/>
  <c r="I148" i="13"/>
  <c r="J148" i="13"/>
  <c r="M148" i="13"/>
  <c r="N148" i="13"/>
  <c r="O148" i="13"/>
  <c r="P148" i="13"/>
  <c r="Q148" i="13"/>
  <c r="B149" i="13"/>
  <c r="D149" i="13"/>
  <c r="E149" i="13"/>
  <c r="F149" i="13"/>
  <c r="B152" i="13"/>
  <c r="D152" i="13"/>
  <c r="E152" i="13"/>
  <c r="B102" i="12"/>
  <c r="F109" i="12"/>
  <c r="G104" i="12"/>
  <c r="K100" i="12"/>
  <c r="L109" i="12"/>
  <c r="O103" i="12"/>
  <c r="B139" i="12"/>
  <c r="C103" i="12"/>
  <c r="Q103" i="12"/>
  <c r="I104" i="12"/>
  <c r="L104" i="12"/>
  <c r="M104" i="12"/>
  <c r="N140" i="12"/>
  <c r="O104" i="12"/>
  <c r="I105" i="12"/>
  <c r="J105" i="12"/>
  <c r="K105" i="12"/>
  <c r="L105" i="12"/>
  <c r="M105" i="12"/>
  <c r="N141" i="12"/>
  <c r="O105" i="12"/>
  <c r="P105" i="12"/>
  <c r="Q105" i="12"/>
  <c r="I106" i="12"/>
  <c r="L106" i="12"/>
  <c r="M106" i="12"/>
  <c r="O106" i="12"/>
  <c r="P106" i="12"/>
  <c r="Q106" i="12"/>
  <c r="C107" i="12"/>
  <c r="Q107" i="12"/>
  <c r="I108" i="12"/>
  <c r="J108" i="12"/>
  <c r="K108" i="12"/>
  <c r="M108" i="12"/>
  <c r="O108" i="12"/>
  <c r="P108" i="12"/>
  <c r="Q108" i="12"/>
  <c r="P109" i="12"/>
  <c r="Q109" i="12"/>
  <c r="B110" i="12"/>
  <c r="C110" i="12"/>
  <c r="H110" i="12"/>
  <c r="I110" i="12"/>
  <c r="J110" i="12"/>
  <c r="K110" i="12"/>
  <c r="L110" i="12"/>
  <c r="M110" i="12"/>
  <c r="N110" i="12"/>
  <c r="Q110" i="12"/>
  <c r="I111" i="12"/>
  <c r="J111" i="12"/>
  <c r="K111" i="12"/>
  <c r="M111" i="12"/>
  <c r="N111" i="12"/>
  <c r="Q111" i="12"/>
  <c r="G112" i="12"/>
  <c r="H112" i="12"/>
  <c r="I112" i="12"/>
  <c r="J112" i="12"/>
  <c r="K112" i="12"/>
  <c r="L112" i="12"/>
  <c r="M112" i="12"/>
  <c r="N112" i="12"/>
  <c r="O112" i="12"/>
  <c r="P112" i="12"/>
  <c r="I129" i="12"/>
  <c r="J119" i="12"/>
  <c r="K129" i="12"/>
  <c r="L128" i="12"/>
  <c r="N117" i="12"/>
  <c r="P119" i="12"/>
  <c r="Q128" i="12"/>
  <c r="B146" i="12"/>
  <c r="C116" i="12"/>
  <c r="D116" i="12"/>
  <c r="E116" i="12"/>
  <c r="G116" i="12"/>
  <c r="H116" i="12"/>
  <c r="C117" i="12"/>
  <c r="D117" i="12"/>
  <c r="E117" i="12"/>
  <c r="G117" i="12"/>
  <c r="H117" i="12"/>
  <c r="J147" i="12"/>
  <c r="K117" i="12"/>
  <c r="C118" i="12"/>
  <c r="D118" i="12"/>
  <c r="E118" i="12"/>
  <c r="G118" i="12"/>
  <c r="I118" i="12"/>
  <c r="J118" i="12"/>
  <c r="L118" i="12"/>
  <c r="M118" i="12"/>
  <c r="C119" i="12"/>
  <c r="E119" i="12"/>
  <c r="G119" i="12"/>
  <c r="H119" i="12"/>
  <c r="Q119" i="12"/>
  <c r="C120" i="12"/>
  <c r="D120" i="12"/>
  <c r="E120" i="12"/>
  <c r="F120" i="12"/>
  <c r="G120" i="12"/>
  <c r="H120" i="12"/>
  <c r="K120" i="12"/>
  <c r="L120" i="12"/>
  <c r="B151" i="12"/>
  <c r="C121" i="12"/>
  <c r="D121" i="12"/>
  <c r="E121" i="12"/>
  <c r="G121" i="12"/>
  <c r="Q121" i="12"/>
  <c r="C122" i="12"/>
  <c r="D122" i="12"/>
  <c r="E122" i="12"/>
  <c r="G122" i="12"/>
  <c r="Q122" i="12"/>
  <c r="C123" i="12"/>
  <c r="D123" i="12"/>
  <c r="E123" i="12"/>
  <c r="F153" i="12"/>
  <c r="G123" i="12"/>
  <c r="H123" i="12"/>
  <c r="K123" i="12"/>
  <c r="B124" i="12"/>
  <c r="C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B125" i="12"/>
  <c r="C125" i="12"/>
  <c r="D125" i="12"/>
  <c r="E125" i="12"/>
  <c r="F125" i="12"/>
  <c r="G125" i="12"/>
  <c r="H125" i="12"/>
  <c r="I125" i="12"/>
  <c r="K125" i="12"/>
  <c r="C126" i="12"/>
  <c r="D126" i="12"/>
  <c r="E126" i="12"/>
  <c r="G126" i="12"/>
  <c r="H126" i="12"/>
  <c r="I126" i="12"/>
  <c r="J126" i="12"/>
  <c r="K126" i="12"/>
  <c r="L126" i="12"/>
  <c r="M126" i="12"/>
  <c r="N126" i="12"/>
  <c r="O126" i="12"/>
  <c r="P126" i="12"/>
  <c r="B127" i="12"/>
  <c r="C127" i="12"/>
  <c r="H127" i="12"/>
  <c r="Q127" i="12"/>
  <c r="C128" i="12"/>
  <c r="D128" i="12"/>
  <c r="F128" i="12"/>
  <c r="K128" i="12"/>
  <c r="B129" i="12"/>
  <c r="C129" i="12"/>
  <c r="D129" i="12"/>
  <c r="G99" i="12"/>
  <c r="H99" i="12"/>
  <c r="I99" i="12"/>
  <c r="J99" i="12"/>
  <c r="L99" i="12"/>
  <c r="M99" i="12"/>
  <c r="N99" i="12"/>
  <c r="O99" i="12"/>
  <c r="H100" i="12"/>
  <c r="L100" i="12"/>
  <c r="N100" i="12"/>
  <c r="P100" i="12"/>
  <c r="P101" i="12"/>
  <c r="Q101" i="12"/>
  <c r="L102" i="12"/>
  <c r="M102" i="12"/>
  <c r="N102" i="12"/>
  <c r="O102" i="12"/>
  <c r="P102" i="12"/>
  <c r="Q102" i="12"/>
  <c r="L103" i="12"/>
  <c r="M103" i="12"/>
  <c r="N103" i="12"/>
  <c r="P103" i="12"/>
  <c r="P104" i="12"/>
  <c r="Q104" i="12"/>
  <c r="H105" i="12"/>
  <c r="L107" i="12"/>
  <c r="M107" i="12"/>
  <c r="N107" i="12"/>
  <c r="O107" i="12"/>
  <c r="P107" i="12"/>
  <c r="H108" i="12"/>
  <c r="L108" i="12"/>
  <c r="N108" i="12"/>
  <c r="N109" i="12"/>
  <c r="O110" i="12"/>
  <c r="P110" i="12"/>
  <c r="L111" i="12"/>
  <c r="O111" i="12"/>
  <c r="P111" i="12"/>
  <c r="Q112" i="12"/>
  <c r="K116" i="12"/>
  <c r="M117" i="12"/>
  <c r="H118" i="12"/>
  <c r="K118" i="12"/>
  <c r="F119" i="12"/>
  <c r="H121" i="12"/>
  <c r="K121" i="12"/>
  <c r="M121" i="12"/>
  <c r="O121" i="12"/>
  <c r="P121" i="12"/>
  <c r="B122" i="12"/>
  <c r="H122" i="12"/>
  <c r="O123" i="12"/>
  <c r="D124" i="12"/>
  <c r="D127" i="12"/>
  <c r="E127" i="12"/>
  <c r="F127" i="12"/>
  <c r="G127" i="12"/>
  <c r="B128" i="12"/>
  <c r="E128" i="12"/>
  <c r="G128" i="12"/>
  <c r="H128" i="12"/>
  <c r="M128" i="12"/>
  <c r="N128" i="12"/>
  <c r="F129" i="12"/>
  <c r="H129" i="12"/>
  <c r="N137" i="12"/>
  <c r="B138" i="12"/>
  <c r="B142" i="12"/>
  <c r="B143" i="12"/>
  <c r="J143" i="12"/>
  <c r="M134" i="12"/>
  <c r="N134" i="12"/>
  <c r="O134" i="12"/>
  <c r="Q134" i="12"/>
  <c r="D139" i="13"/>
  <c r="H139" i="13"/>
  <c r="M103" i="11"/>
  <c r="O139" i="12"/>
  <c r="Q139" i="12"/>
  <c r="B104" i="11"/>
  <c r="E104" i="11"/>
  <c r="F104" i="11"/>
  <c r="I104" i="11"/>
  <c r="P140" i="13"/>
  <c r="D141" i="13"/>
  <c r="G141" i="12"/>
  <c r="L141" i="13"/>
  <c r="B106" i="11"/>
  <c r="C142" i="12"/>
  <c r="D106" i="11"/>
  <c r="E106" i="11"/>
  <c r="F106" i="11"/>
  <c r="G106" i="11"/>
  <c r="I106" i="11"/>
  <c r="J106" i="11"/>
  <c r="L142" i="13"/>
  <c r="P142" i="13"/>
  <c r="D107" i="11"/>
  <c r="E107" i="11"/>
  <c r="F107" i="11"/>
  <c r="K107" i="11"/>
  <c r="L107" i="11"/>
  <c r="N107" i="11"/>
  <c r="O107" i="11"/>
  <c r="Q107" i="11"/>
  <c r="D108" i="11"/>
  <c r="F108" i="11"/>
  <c r="G108" i="11"/>
  <c r="I108" i="11"/>
  <c r="L108" i="11"/>
  <c r="B109" i="11"/>
  <c r="E109" i="11"/>
  <c r="J109" i="11"/>
  <c r="L143" i="13"/>
  <c r="N109" i="11"/>
  <c r="Q109" i="11"/>
  <c r="L110" i="11"/>
  <c r="N110" i="11"/>
  <c r="Q110" i="11"/>
  <c r="C111" i="11"/>
  <c r="F111" i="11"/>
  <c r="I111" i="11"/>
  <c r="D112" i="11"/>
  <c r="E112" i="11"/>
  <c r="F112" i="11"/>
  <c r="G112" i="11"/>
  <c r="H112" i="11"/>
  <c r="L112" i="11"/>
  <c r="O112" i="11"/>
  <c r="P112" i="11"/>
  <c r="Q112" i="11"/>
  <c r="C145" i="12"/>
  <c r="D122" i="11"/>
  <c r="E145" i="12"/>
  <c r="F116" i="11"/>
  <c r="G145" i="12"/>
  <c r="I145" i="12"/>
  <c r="J129" i="11"/>
  <c r="K145" i="12"/>
  <c r="L123" i="11"/>
  <c r="M145" i="12"/>
  <c r="N125" i="11"/>
  <c r="O125" i="11"/>
  <c r="P128" i="11"/>
  <c r="D116" i="11"/>
  <c r="L116" i="11"/>
  <c r="N116" i="11"/>
  <c r="O146" i="12"/>
  <c r="Q146" i="12"/>
  <c r="B117" i="11"/>
  <c r="C147" i="12"/>
  <c r="G147" i="12"/>
  <c r="H117" i="11"/>
  <c r="J117" i="11"/>
  <c r="Q117" i="11"/>
  <c r="B118" i="11"/>
  <c r="C118" i="11"/>
  <c r="D118" i="11"/>
  <c r="E118" i="11"/>
  <c r="F118" i="11"/>
  <c r="G118" i="11"/>
  <c r="H118" i="11"/>
  <c r="I118" i="11"/>
  <c r="K148" i="12"/>
  <c r="O148" i="12"/>
  <c r="L119" i="11"/>
  <c r="N119" i="11"/>
  <c r="O119" i="11"/>
  <c r="Q119" i="11"/>
  <c r="B120" i="11"/>
  <c r="C120" i="11"/>
  <c r="D150" i="13"/>
  <c r="E120" i="11"/>
  <c r="F120" i="11"/>
  <c r="G150" i="12"/>
  <c r="H150" i="13"/>
  <c r="L150" i="13"/>
  <c r="O150" i="12"/>
  <c r="Q150" i="12"/>
  <c r="H151" i="13"/>
  <c r="K151" i="12"/>
  <c r="L151" i="13"/>
  <c r="N121" i="11"/>
  <c r="O151" i="12"/>
  <c r="P121" i="11"/>
  <c r="Q151" i="12"/>
  <c r="E122" i="11"/>
  <c r="G152" i="12"/>
  <c r="K122" i="11"/>
  <c r="L122" i="11"/>
  <c r="N122" i="11"/>
  <c r="Q152" i="11"/>
  <c r="D153" i="13"/>
  <c r="E123" i="11"/>
  <c r="F123" i="11"/>
  <c r="G123" i="11"/>
  <c r="H153" i="13"/>
  <c r="L153" i="13"/>
  <c r="O153" i="12"/>
  <c r="P153" i="13"/>
  <c r="Q153" i="12"/>
  <c r="D124" i="11"/>
  <c r="F124" i="11"/>
  <c r="G124" i="11"/>
  <c r="H124" i="11"/>
  <c r="I124" i="11"/>
  <c r="K124" i="11"/>
  <c r="L124" i="11"/>
  <c r="N124" i="11"/>
  <c r="O124" i="11"/>
  <c r="P124" i="11"/>
  <c r="C125" i="11"/>
  <c r="D125" i="11"/>
  <c r="E125" i="11"/>
  <c r="G125" i="11"/>
  <c r="H125" i="11"/>
  <c r="J125" i="11"/>
  <c r="I126" i="11"/>
  <c r="J126" i="11"/>
  <c r="L154" i="13"/>
  <c r="O154" i="12"/>
  <c r="P154" i="13"/>
  <c r="K127" i="11"/>
  <c r="L127" i="11"/>
  <c r="N127" i="11"/>
  <c r="O127" i="11"/>
  <c r="B128" i="11"/>
  <c r="C128" i="11"/>
  <c r="E128" i="11"/>
  <c r="H128" i="11"/>
  <c r="I128" i="11"/>
  <c r="J128" i="11"/>
  <c r="L128" i="11"/>
  <c r="L129" i="11"/>
  <c r="O129" i="11"/>
  <c r="Q129" i="11"/>
  <c r="F99" i="11"/>
  <c r="J99" i="11"/>
  <c r="K99" i="11"/>
  <c r="M99" i="11"/>
  <c r="N99" i="11"/>
  <c r="O99" i="11"/>
  <c r="P99" i="11"/>
  <c r="B100" i="11"/>
  <c r="C100" i="11"/>
  <c r="O100" i="11"/>
  <c r="P100" i="11"/>
  <c r="Q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K102" i="11"/>
  <c r="L102" i="11"/>
  <c r="N102" i="11"/>
  <c r="O102" i="11"/>
  <c r="P102" i="11"/>
  <c r="Q102" i="11"/>
  <c r="B103" i="11"/>
  <c r="C103" i="11"/>
  <c r="D103" i="11"/>
  <c r="E103" i="11"/>
  <c r="F103" i="11"/>
  <c r="G103" i="11"/>
  <c r="H103" i="11"/>
  <c r="I103" i="11"/>
  <c r="J103" i="11"/>
  <c r="K103" i="11"/>
  <c r="O103" i="11"/>
  <c r="P103" i="11"/>
  <c r="J104" i="11"/>
  <c r="K104" i="11"/>
  <c r="L104" i="11"/>
  <c r="M104" i="11"/>
  <c r="N104" i="11"/>
  <c r="O104" i="11"/>
  <c r="P104" i="11"/>
  <c r="Q104" i="11"/>
  <c r="B105" i="11"/>
  <c r="C105" i="11"/>
  <c r="D105" i="11"/>
  <c r="E105" i="11"/>
  <c r="F105" i="11"/>
  <c r="K105" i="11"/>
  <c r="L105" i="11"/>
  <c r="M105" i="11"/>
  <c r="N105" i="11"/>
  <c r="O105" i="11"/>
  <c r="P105" i="11"/>
  <c r="Q105" i="11"/>
  <c r="K106" i="11"/>
  <c r="M106" i="11"/>
  <c r="N106" i="11"/>
  <c r="O106" i="11"/>
  <c r="P106" i="11"/>
  <c r="Q106" i="11"/>
  <c r="B107" i="11"/>
  <c r="C107" i="11"/>
  <c r="G107" i="11"/>
  <c r="I107" i="11"/>
  <c r="J107" i="11"/>
  <c r="M107" i="11"/>
  <c r="P107" i="11"/>
  <c r="B108" i="11"/>
  <c r="C108" i="11"/>
  <c r="E108" i="11"/>
  <c r="H108" i="11"/>
  <c r="J108" i="11"/>
  <c r="K108" i="11"/>
  <c r="M108" i="11"/>
  <c r="N108" i="11"/>
  <c r="O108" i="11"/>
  <c r="P108" i="11"/>
  <c r="Q108" i="11"/>
  <c r="C109" i="11"/>
  <c r="F109" i="11"/>
  <c r="I109" i="11"/>
  <c r="M109" i="11"/>
  <c r="O109" i="11"/>
  <c r="P109" i="11"/>
  <c r="B110" i="11"/>
  <c r="C110" i="11"/>
  <c r="D110" i="11"/>
  <c r="E110" i="11"/>
  <c r="F110" i="11"/>
  <c r="G110" i="11"/>
  <c r="H110" i="11"/>
  <c r="I110" i="11"/>
  <c r="J110" i="11"/>
  <c r="K110" i="11"/>
  <c r="M110" i="11"/>
  <c r="O110" i="11"/>
  <c r="P110" i="11"/>
  <c r="B111" i="11"/>
  <c r="E111" i="11"/>
  <c r="H111" i="11"/>
  <c r="J111" i="11"/>
  <c r="K111" i="11"/>
  <c r="L111" i="11"/>
  <c r="M111" i="11"/>
  <c r="N111" i="11"/>
  <c r="O111" i="11"/>
  <c r="P111" i="11"/>
  <c r="Q111" i="11"/>
  <c r="B112" i="11"/>
  <c r="C112" i="11"/>
  <c r="K112" i="11"/>
  <c r="M112" i="11"/>
  <c r="N112" i="11"/>
  <c r="H116" i="11"/>
  <c r="J116" i="11"/>
  <c r="K116" i="11"/>
  <c r="E117" i="11"/>
  <c r="G117" i="11"/>
  <c r="J118" i="11"/>
  <c r="L118" i="11"/>
  <c r="N118" i="11"/>
  <c r="O118" i="11"/>
  <c r="C119" i="11"/>
  <c r="M119" i="11"/>
  <c r="P119" i="11"/>
  <c r="O120" i="11"/>
  <c r="B121" i="11"/>
  <c r="E121" i="11"/>
  <c r="H121" i="11"/>
  <c r="J121" i="11"/>
  <c r="B122" i="11"/>
  <c r="J123" i="11"/>
  <c r="M123" i="11"/>
  <c r="N123" i="11"/>
  <c r="O123" i="11"/>
  <c r="Q123" i="11"/>
  <c r="B124" i="11"/>
  <c r="C124" i="11"/>
  <c r="E124" i="11"/>
  <c r="J124" i="11"/>
  <c r="M124" i="11"/>
  <c r="Q125" i="11"/>
  <c r="C126" i="11"/>
  <c r="E126" i="11"/>
  <c r="F126" i="11"/>
  <c r="L126" i="11"/>
  <c r="M126" i="11"/>
  <c r="N126" i="11"/>
  <c r="O126" i="11"/>
  <c r="B127" i="11"/>
  <c r="C127" i="11"/>
  <c r="G127" i="11"/>
  <c r="Q128" i="11"/>
  <c r="B129" i="11"/>
  <c r="C129" i="11"/>
  <c r="E129" i="11"/>
  <c r="F129" i="11"/>
  <c r="H129" i="11"/>
  <c r="Q148" i="11"/>
  <c r="B3" i="6"/>
  <c r="D3" i="6"/>
  <c r="E4" i="6"/>
  <c r="F3" i="6"/>
  <c r="G4" i="6"/>
  <c r="H3" i="6"/>
  <c r="I4" i="6"/>
  <c r="J3" i="6"/>
  <c r="K4" i="6"/>
  <c r="L3" i="6"/>
  <c r="M4" i="6"/>
  <c r="N3" i="6"/>
  <c r="P3" i="6"/>
  <c r="M62" i="10"/>
  <c r="O62" i="10"/>
  <c r="C63" i="10"/>
  <c r="E63" i="10"/>
  <c r="G63" i="10"/>
  <c r="E29" i="6"/>
  <c r="M29" i="6"/>
  <c r="Q29" i="6"/>
  <c r="E31" i="6"/>
  <c r="K31" i="6"/>
  <c r="D32" i="6"/>
  <c r="E32" i="6"/>
  <c r="G32" i="6"/>
  <c r="H32" i="6"/>
  <c r="I32" i="6"/>
  <c r="J32" i="6"/>
  <c r="K32" i="6"/>
  <c r="L32" i="6"/>
  <c r="M32" i="6"/>
  <c r="N32" i="6"/>
  <c r="O32" i="6"/>
  <c r="P32" i="6"/>
  <c r="Q32" i="6"/>
  <c r="I34" i="6"/>
  <c r="M35" i="6"/>
  <c r="Q35" i="6"/>
  <c r="C36" i="6"/>
  <c r="I36" i="6"/>
  <c r="I37" i="6"/>
  <c r="K37" i="6"/>
  <c r="E38" i="6"/>
  <c r="I38" i="6"/>
  <c r="Q38" i="6"/>
  <c r="I40" i="6"/>
  <c r="K40" i="6"/>
  <c r="M41" i="6"/>
  <c r="Q41" i="6"/>
  <c r="E43" i="6"/>
  <c r="I43" i="6"/>
  <c r="K43" i="6"/>
  <c r="M44" i="6"/>
  <c r="Q44" i="6"/>
  <c r="C45" i="6"/>
  <c r="I45" i="6"/>
  <c r="K46" i="6"/>
  <c r="M47" i="6"/>
  <c r="Q47" i="6"/>
  <c r="C48" i="6"/>
  <c r="E49" i="6"/>
  <c r="I49" i="6"/>
  <c r="K49" i="6"/>
  <c r="E52" i="6"/>
  <c r="K52" i="6"/>
  <c r="O46" i="10"/>
  <c r="P46" i="10"/>
  <c r="Q46" i="10"/>
  <c r="C53" i="6"/>
  <c r="E53" i="6"/>
  <c r="F53" i="6"/>
  <c r="G53" i="6"/>
  <c r="J53" i="6"/>
  <c r="K53" i="6"/>
  <c r="B38" i="9"/>
  <c r="C38" i="9"/>
  <c r="D38" i="9"/>
  <c r="E38" i="9"/>
  <c r="F38" i="9"/>
  <c r="G38" i="9"/>
  <c r="H38" i="9"/>
  <c r="I38" i="9"/>
  <c r="J38" i="9"/>
  <c r="K38" i="9"/>
  <c r="L38" i="9"/>
  <c r="M38" i="9"/>
  <c r="M37" i="9" s="1"/>
  <c r="N38" i="9"/>
  <c r="O38" i="9"/>
  <c r="P38" i="9"/>
  <c r="P37" i="9" s="1"/>
  <c r="Q38" i="9"/>
  <c r="Q37" i="9" s="1"/>
  <c r="B54" i="10"/>
  <c r="B99" i="6" s="1"/>
  <c r="D54" i="10"/>
  <c r="F54" i="10"/>
  <c r="F99" i="6" s="1"/>
  <c r="H54" i="10"/>
  <c r="H99" i="6" s="1"/>
  <c r="J54" i="10"/>
  <c r="J65" i="10" s="1"/>
  <c r="J154" i="6" s="1"/>
  <c r="F55" i="10"/>
  <c r="F100" i="6" s="1"/>
  <c r="H55" i="10"/>
  <c r="H100" i="6" s="1"/>
  <c r="J55" i="10"/>
  <c r="J100" i="6" s="1"/>
  <c r="L55" i="10"/>
  <c r="L100" i="6" s="1"/>
  <c r="N55" i="10"/>
  <c r="N100" i="6" s="1"/>
  <c r="P55" i="10"/>
  <c r="P100" i="6" s="1"/>
  <c r="G60" i="10"/>
  <c r="G62" i="10"/>
  <c r="A1" i="9"/>
  <c r="C50" i="9"/>
  <c r="B40" i="9"/>
  <c r="B41" i="9"/>
  <c r="H125" i="6"/>
  <c r="I125" i="6"/>
  <c r="J125" i="6"/>
  <c r="K125" i="6"/>
  <c r="L125" i="6"/>
  <c r="M125" i="6"/>
  <c r="A46" i="9"/>
  <c r="A52" i="9"/>
  <c r="A53" i="9"/>
  <c r="A1" i="8"/>
  <c r="A40" i="8"/>
  <c r="A46" i="8"/>
  <c r="A47" i="8"/>
  <c r="A1" i="7"/>
  <c r="A40" i="7"/>
  <c r="A46" i="7"/>
  <c r="A47" i="7"/>
  <c r="A1" i="6"/>
  <c r="C3" i="6"/>
  <c r="E3" i="6"/>
  <c r="G3" i="6"/>
  <c r="I3" i="6"/>
  <c r="K3" i="6"/>
  <c r="M3" i="6"/>
  <c r="O3" i="6"/>
  <c r="Q3" i="6"/>
  <c r="C4" i="6"/>
  <c r="O4" i="6"/>
  <c r="Q4" i="6"/>
  <c r="C5" i="6"/>
  <c r="E5" i="6"/>
  <c r="G5" i="6"/>
  <c r="I5" i="6"/>
  <c r="K5" i="6"/>
  <c r="M5" i="6"/>
  <c r="O5" i="6"/>
  <c r="Q5" i="6"/>
  <c r="C6" i="6"/>
  <c r="E6" i="6"/>
  <c r="G6" i="6"/>
  <c r="I6" i="6"/>
  <c r="K6" i="6"/>
  <c r="M6" i="6"/>
  <c r="O6" i="6"/>
  <c r="Q6" i="6"/>
  <c r="C7" i="6"/>
  <c r="E7" i="6"/>
  <c r="G7" i="6"/>
  <c r="I7" i="6"/>
  <c r="K7" i="6"/>
  <c r="M7" i="6"/>
  <c r="O7" i="6"/>
  <c r="Q7" i="6"/>
  <c r="C8" i="6"/>
  <c r="E8" i="6"/>
  <c r="G8" i="6"/>
  <c r="I8" i="6"/>
  <c r="K8" i="6"/>
  <c r="M8" i="6"/>
  <c r="O8" i="6"/>
  <c r="Q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B10" i="6"/>
  <c r="C10" i="6"/>
  <c r="D10" i="6"/>
  <c r="E10" i="6"/>
  <c r="F10" i="6"/>
  <c r="G10" i="6"/>
  <c r="H10" i="6"/>
  <c r="I10" i="6"/>
  <c r="J10" i="6"/>
  <c r="J134" i="6" s="1"/>
  <c r="K10" i="6"/>
  <c r="L10" i="6"/>
  <c r="M10" i="6"/>
  <c r="N10" i="6"/>
  <c r="O10" i="6"/>
  <c r="P10" i="6"/>
  <c r="Q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B12" i="6"/>
  <c r="C12" i="6"/>
  <c r="D12" i="6"/>
  <c r="E12" i="6"/>
  <c r="F12" i="6"/>
  <c r="G12" i="6"/>
  <c r="H12" i="6"/>
  <c r="I12" i="6"/>
  <c r="J12" i="6"/>
  <c r="J136" i="6" s="1"/>
  <c r="K12" i="6"/>
  <c r="L12" i="6"/>
  <c r="M12" i="6"/>
  <c r="N12" i="6"/>
  <c r="O12" i="6"/>
  <c r="P12" i="6"/>
  <c r="Q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C29" i="6"/>
  <c r="I29" i="6"/>
  <c r="M31" i="6"/>
  <c r="Q31" i="6"/>
  <c r="B32" i="6"/>
  <c r="C32" i="6"/>
  <c r="F32" i="6"/>
  <c r="K34" i="6"/>
  <c r="E37" i="6"/>
  <c r="K38" i="6"/>
  <c r="M38" i="6"/>
  <c r="C40" i="6"/>
  <c r="E40" i="6"/>
  <c r="E45" i="6"/>
  <c r="K45" i="6"/>
  <c r="I46" i="6"/>
  <c r="M46" i="6"/>
  <c r="B52" i="6"/>
  <c r="C52" i="6"/>
  <c r="F52" i="6"/>
  <c r="G52" i="6"/>
  <c r="I52" i="6"/>
  <c r="J52" i="6"/>
  <c r="M52" i="6"/>
  <c r="E55" i="6"/>
  <c r="I55" i="6"/>
  <c r="K55" i="6"/>
  <c r="M55" i="6"/>
  <c r="M56" i="6"/>
  <c r="C57" i="6"/>
  <c r="E57" i="6"/>
  <c r="I57" i="6"/>
  <c r="K57" i="6"/>
  <c r="I58" i="6"/>
  <c r="K58" i="6"/>
  <c r="M58" i="6"/>
  <c r="Q58" i="6"/>
  <c r="C61" i="6"/>
  <c r="C134" i="6" s="1"/>
  <c r="D61" i="6"/>
  <c r="E61" i="6"/>
  <c r="E134" i="6" s="1"/>
  <c r="G61" i="6"/>
  <c r="H61" i="6"/>
  <c r="I61" i="6"/>
  <c r="K61" i="6"/>
  <c r="L61" i="6"/>
  <c r="M61" i="6"/>
  <c r="O61" i="6"/>
  <c r="P61" i="6"/>
  <c r="Q61" i="6"/>
  <c r="C62" i="6"/>
  <c r="D62" i="6"/>
  <c r="E62" i="6"/>
  <c r="G62" i="6"/>
  <c r="H62" i="6"/>
  <c r="I62" i="6"/>
  <c r="K62" i="6"/>
  <c r="L62" i="6"/>
  <c r="M62" i="6"/>
  <c r="O62" i="6"/>
  <c r="O135" i="6" s="1"/>
  <c r="P62" i="6"/>
  <c r="Q62" i="6"/>
  <c r="C63" i="6"/>
  <c r="D63" i="6"/>
  <c r="E63" i="6"/>
  <c r="G63" i="6"/>
  <c r="H63" i="6"/>
  <c r="I63" i="6"/>
  <c r="K63" i="6"/>
  <c r="L63" i="6"/>
  <c r="M63" i="6"/>
  <c r="O63" i="6"/>
  <c r="P63" i="6"/>
  <c r="Q63" i="6"/>
  <c r="B65" i="6"/>
  <c r="C65" i="6"/>
  <c r="D65" i="6"/>
  <c r="E65" i="6"/>
  <c r="F65" i="6"/>
  <c r="G65" i="6"/>
  <c r="H65" i="6"/>
  <c r="H138" i="6" s="1"/>
  <c r="I65" i="6"/>
  <c r="J65" i="6"/>
  <c r="K65" i="6"/>
  <c r="L65" i="6"/>
  <c r="M65" i="6"/>
  <c r="N65" i="6"/>
  <c r="O65" i="6"/>
  <c r="P65" i="6"/>
  <c r="Q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P139" i="6" s="1"/>
  <c r="Q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C94" i="6"/>
  <c r="D94" i="6"/>
  <c r="E94" i="6"/>
  <c r="G94" i="6"/>
  <c r="H94" i="6"/>
  <c r="I94" i="6"/>
  <c r="K94" i="6"/>
  <c r="L94" i="6"/>
  <c r="M94" i="6"/>
  <c r="O94" i="6"/>
  <c r="P94" i="6"/>
  <c r="Q94" i="6"/>
  <c r="Q102" i="6"/>
  <c r="G105" i="6"/>
  <c r="I105" i="6"/>
  <c r="C108" i="6"/>
  <c r="G109" i="6"/>
  <c r="C110" i="6"/>
  <c r="D110" i="6"/>
  <c r="F110" i="6"/>
  <c r="H110" i="6"/>
  <c r="I110" i="6"/>
  <c r="K110" i="6"/>
  <c r="M110" i="6"/>
  <c r="Q110" i="6"/>
  <c r="B112" i="6"/>
  <c r="F112" i="6"/>
  <c r="H112" i="6"/>
  <c r="J112" i="6"/>
  <c r="L112" i="6"/>
  <c r="N112" i="6"/>
  <c r="P112" i="6"/>
  <c r="B113" i="6"/>
  <c r="F113" i="6"/>
  <c r="H113" i="6"/>
  <c r="J113" i="6"/>
  <c r="N113" i="6"/>
  <c r="P113" i="6"/>
  <c r="B114" i="6"/>
  <c r="D114" i="6"/>
  <c r="H114" i="6"/>
  <c r="J114" i="6"/>
  <c r="L114" i="6"/>
  <c r="N114" i="6"/>
  <c r="P114" i="6"/>
  <c r="C116" i="6"/>
  <c r="E116" i="6"/>
  <c r="E117" i="6"/>
  <c r="G117" i="6"/>
  <c r="I117" i="6"/>
  <c r="M117" i="6"/>
  <c r="Q117" i="6"/>
  <c r="C118" i="6"/>
  <c r="E118" i="6"/>
  <c r="G118" i="6"/>
  <c r="I118" i="6"/>
  <c r="K118" i="6"/>
  <c r="O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B125" i="6"/>
  <c r="C125" i="6"/>
  <c r="D125" i="6"/>
  <c r="E125" i="6"/>
  <c r="F125" i="6"/>
  <c r="G125" i="6"/>
  <c r="N125" i="6"/>
  <c r="O125" i="6"/>
  <c r="P125" i="6"/>
  <c r="Q125" i="6"/>
  <c r="A127" i="6"/>
  <c r="N135" i="6"/>
  <c r="I165" i="6"/>
  <c r="P174" i="6"/>
  <c r="L175" i="6"/>
  <c r="F176" i="6"/>
  <c r="H176" i="6"/>
  <c r="J176" i="6"/>
  <c r="K176" i="6"/>
  <c r="B177" i="6"/>
  <c r="C177" i="6"/>
  <c r="E177" i="6"/>
  <c r="G177" i="6"/>
  <c r="H177" i="6"/>
  <c r="L177" i="6"/>
  <c r="B178" i="6"/>
  <c r="J178" i="6"/>
  <c r="L178" i="6"/>
  <c r="P178" i="6"/>
  <c r="B179" i="6"/>
  <c r="E179" i="6"/>
  <c r="B14" i="4"/>
  <c r="B53" i="4"/>
  <c r="B29" i="4"/>
  <c r="B34" i="4"/>
  <c r="B6" i="4"/>
  <c r="B60" i="4"/>
  <c r="B23" i="4"/>
  <c r="B55" i="4"/>
  <c r="B44" i="4"/>
  <c r="B5" i="4"/>
  <c r="B26" i="4"/>
  <c r="B39" i="4"/>
  <c r="B36" i="4"/>
  <c r="B40" i="4"/>
  <c r="B59" i="4"/>
  <c r="B9" i="4"/>
  <c r="B33" i="4"/>
  <c r="B48" i="4"/>
  <c r="B54" i="4"/>
  <c r="B15" i="4"/>
  <c r="B13" i="4"/>
  <c r="B45" i="4"/>
  <c r="B16" i="4"/>
  <c r="B49" i="4"/>
  <c r="B35" i="4"/>
  <c r="B50" i="4"/>
  <c r="B10" i="4"/>
  <c r="B18" i="4"/>
  <c r="B24" i="4"/>
  <c r="B46" i="4"/>
  <c r="B51" i="4"/>
  <c r="B28" i="4"/>
  <c r="B20" i="4"/>
  <c r="B38" i="4"/>
  <c r="B8" i="4"/>
  <c r="B41" i="4"/>
  <c r="B30" i="4"/>
  <c r="B58" i="4"/>
  <c r="B43" i="4"/>
  <c r="B11" i="4"/>
  <c r="B21" i="4"/>
  <c r="B61" i="4"/>
  <c r="B25" i="4"/>
  <c r="B4" i="4"/>
  <c r="B31" i="4"/>
  <c r="B19" i="4"/>
  <c r="B56" i="4"/>
  <c r="K37" i="9" l="1"/>
  <c r="D135" i="6"/>
  <c r="H139" i="6"/>
  <c r="J140" i="6"/>
  <c r="B139" i="6"/>
  <c r="B66" i="10"/>
  <c r="B155" i="6" s="1"/>
  <c r="M102" i="6"/>
  <c r="N37" i="9"/>
  <c r="N150" i="6"/>
  <c r="D150" i="6"/>
  <c r="N149" i="6"/>
  <c r="L149" i="6"/>
  <c r="J149" i="6"/>
  <c r="F148" i="6"/>
  <c r="B148" i="6"/>
  <c r="L148" i="6"/>
  <c r="N147" i="6"/>
  <c r="L145" i="6"/>
  <c r="N143" i="6"/>
  <c r="B142" i="6"/>
  <c r="D139" i="6"/>
  <c r="L138" i="6"/>
  <c r="C140" i="6"/>
  <c r="B140" i="6"/>
  <c r="L139" i="6"/>
  <c r="D138" i="6"/>
  <c r="O138" i="6"/>
  <c r="O139" i="6"/>
  <c r="G138" i="6"/>
  <c r="L136" i="6"/>
  <c r="K136" i="6"/>
  <c r="I136" i="6"/>
  <c r="G136" i="6"/>
  <c r="G134" i="6"/>
  <c r="E136" i="6"/>
  <c r="F127" i="11"/>
  <c r="Q121" i="11"/>
  <c r="G128" i="11"/>
  <c r="J128" i="12"/>
  <c r="J125" i="12"/>
  <c r="J123" i="12"/>
  <c r="B107" i="12"/>
  <c r="J101" i="12"/>
  <c r="B100" i="12"/>
  <c r="J109" i="12"/>
  <c r="J107" i="12"/>
  <c r="C100" i="12"/>
  <c r="L140" i="6"/>
  <c r="D127" i="11"/>
  <c r="C117" i="11"/>
  <c r="F128" i="11"/>
  <c r="F125" i="11"/>
  <c r="F117" i="11"/>
  <c r="N123" i="12"/>
  <c r="I128" i="12"/>
  <c r="I123" i="12"/>
  <c r="I120" i="12"/>
  <c r="I117" i="12"/>
  <c r="I101" i="12"/>
  <c r="Q99" i="12"/>
  <c r="I109" i="12"/>
  <c r="I107" i="12"/>
  <c r="H148" i="13"/>
  <c r="I238" i="21"/>
  <c r="I195" i="21"/>
  <c r="I235" i="21"/>
  <c r="I191" i="21"/>
  <c r="Q179" i="21"/>
  <c r="Q230" i="21"/>
  <c r="Q227" i="21"/>
  <c r="Q176" i="21"/>
  <c r="I159" i="21"/>
  <c r="I216" i="21"/>
  <c r="E80" i="52"/>
  <c r="E85" i="52"/>
  <c r="E87" i="52"/>
  <c r="E88" i="52"/>
  <c r="E76" i="52"/>
  <c r="E77" i="52"/>
  <c r="E78" i="52"/>
  <c r="K140" i="6"/>
  <c r="C139" i="6"/>
  <c r="I134" i="6"/>
  <c r="J145" i="6"/>
  <c r="J142" i="6"/>
  <c r="K129" i="11"/>
  <c r="O121" i="11"/>
  <c r="H101" i="12"/>
  <c r="P99" i="12"/>
  <c r="H106" i="12"/>
  <c r="H104" i="12"/>
  <c r="H107" i="12"/>
  <c r="P119" i="13"/>
  <c r="G35" i="6"/>
  <c r="I198" i="21"/>
  <c r="I241" i="21"/>
  <c r="H136" i="6"/>
  <c r="I129" i="11"/>
  <c r="Q116" i="11"/>
  <c r="G99" i="11"/>
  <c r="D128" i="11"/>
  <c r="D117" i="11"/>
  <c r="O119" i="12"/>
  <c r="O116" i="12"/>
  <c r="G101" i="12"/>
  <c r="F96" i="14"/>
  <c r="F157" i="6" s="1"/>
  <c r="L121" i="11"/>
  <c r="F119" i="11"/>
  <c r="P116" i="11"/>
  <c r="K99" i="12"/>
  <c r="N118" i="12"/>
  <c r="N119" i="12"/>
  <c r="N122" i="12"/>
  <c r="N116" i="12"/>
  <c r="N129" i="12"/>
  <c r="N142" i="12"/>
  <c r="N106" i="12"/>
  <c r="N138" i="12"/>
  <c r="F101" i="12"/>
  <c r="F196" i="16"/>
  <c r="F191" i="16"/>
  <c r="F198" i="16"/>
  <c r="F93" i="14"/>
  <c r="F187" i="16"/>
  <c r="F184" i="16"/>
  <c r="F185" i="16"/>
  <c r="F197" i="16"/>
  <c r="F91" i="14"/>
  <c r="N169" i="16"/>
  <c r="N171" i="16"/>
  <c r="N178" i="16"/>
  <c r="N91" i="14"/>
  <c r="N173" i="16"/>
  <c r="N180" i="16"/>
  <c r="N92" i="14"/>
  <c r="N164" i="16"/>
  <c r="N90" i="14"/>
  <c r="J99" i="6"/>
  <c r="G129" i="11"/>
  <c r="K121" i="11"/>
  <c r="D119" i="11"/>
  <c r="O116" i="11"/>
  <c r="G105" i="11"/>
  <c r="D99" i="11"/>
  <c r="J117" i="12"/>
  <c r="M120" i="12"/>
  <c r="M116" i="12"/>
  <c r="E101" i="12"/>
  <c r="I99" i="11"/>
  <c r="L119" i="12"/>
  <c r="L116" i="12"/>
  <c r="L129" i="12"/>
  <c r="C136" i="6"/>
  <c r="I121" i="11"/>
  <c r="L109" i="11"/>
  <c r="P151" i="13"/>
  <c r="C15" i="8"/>
  <c r="C26" i="8"/>
  <c r="K106" i="12"/>
  <c r="K104" i="12"/>
  <c r="L102" i="13"/>
  <c r="D101" i="13"/>
  <c r="L135" i="13"/>
  <c r="D129" i="11"/>
  <c r="O15" i="7"/>
  <c r="G138" i="12"/>
  <c r="O136" i="12"/>
  <c r="N121" i="12"/>
  <c r="B153" i="12"/>
  <c r="B150" i="12"/>
  <c r="B147" i="12"/>
  <c r="B117" i="12"/>
  <c r="J142" i="12"/>
  <c r="J106" i="12"/>
  <c r="J140" i="12"/>
  <c r="J104" i="12"/>
  <c r="C117" i="13"/>
  <c r="C147" i="13"/>
  <c r="C10" i="9"/>
  <c r="K102" i="13"/>
  <c r="K50" i="9"/>
  <c r="C101" i="13"/>
  <c r="C49" i="9"/>
  <c r="K47" i="9"/>
  <c r="K135" i="13"/>
  <c r="F138" i="12"/>
  <c r="Q100" i="12"/>
  <c r="K118" i="11"/>
  <c r="I116" i="11"/>
  <c r="M129" i="11"/>
  <c r="M122" i="11"/>
  <c r="E99" i="11"/>
  <c r="J138" i="12"/>
  <c r="L121" i="12"/>
  <c r="Q122" i="13"/>
  <c r="Q152" i="13"/>
  <c r="Q146" i="13"/>
  <c r="Q116" i="13"/>
  <c r="K107" i="12"/>
  <c r="P122" i="13"/>
  <c r="P152" i="13"/>
  <c r="K101" i="12"/>
  <c r="I178" i="21"/>
  <c r="I229" i="21"/>
  <c r="P149" i="6"/>
  <c r="H148" i="6"/>
  <c r="P146" i="6"/>
  <c r="H145" i="6"/>
  <c r="P143" i="6"/>
  <c r="H140" i="6"/>
  <c r="P138" i="6"/>
  <c r="I123" i="11"/>
  <c r="K120" i="11"/>
  <c r="G116" i="11"/>
  <c r="N100" i="11"/>
  <c r="C138" i="12"/>
  <c r="K136" i="12"/>
  <c r="C135" i="12"/>
  <c r="J121" i="12"/>
  <c r="K102" i="12"/>
  <c r="O122" i="13"/>
  <c r="O152" i="13"/>
  <c r="O146" i="13"/>
  <c r="O116" i="13"/>
  <c r="P255" i="17"/>
  <c r="P206" i="15"/>
  <c r="H207" i="15"/>
  <c r="H205" i="15"/>
  <c r="H212" i="15"/>
  <c r="P190" i="15"/>
  <c r="P185" i="15"/>
  <c r="P191" i="15"/>
  <c r="P197" i="15"/>
  <c r="H230" i="16"/>
  <c r="H168" i="15"/>
  <c r="H224" i="16"/>
  <c r="H162" i="15"/>
  <c r="H221" i="16"/>
  <c r="H159" i="15"/>
  <c r="O128" i="11"/>
  <c r="H123" i="11"/>
  <c r="J120" i="11"/>
  <c r="M100" i="11"/>
  <c r="J127" i="11"/>
  <c r="J122" i="11"/>
  <c r="J119" i="11"/>
  <c r="B125" i="11"/>
  <c r="B102" i="11"/>
  <c r="J137" i="12"/>
  <c r="I121" i="12"/>
  <c r="G106" i="12"/>
  <c r="J102" i="12"/>
  <c r="N122" i="13"/>
  <c r="N152" i="13"/>
  <c r="F102" i="13"/>
  <c r="F138" i="13"/>
  <c r="G205" i="15"/>
  <c r="G201" i="15"/>
  <c r="G212" i="15"/>
  <c r="F142" i="6"/>
  <c r="F140" i="6"/>
  <c r="N128" i="11"/>
  <c r="I120" i="11"/>
  <c r="E116" i="11"/>
  <c r="L100" i="11"/>
  <c r="I127" i="11"/>
  <c r="I122" i="11"/>
  <c r="I119" i="11"/>
  <c r="Q101" i="11"/>
  <c r="B137" i="12"/>
  <c r="I102" i="12"/>
  <c r="Q196" i="21"/>
  <c r="Q239" i="21"/>
  <c r="M46" i="10"/>
  <c r="K125" i="11"/>
  <c r="H120" i="11"/>
  <c r="K100" i="11"/>
  <c r="H127" i="11"/>
  <c r="H119" i="11"/>
  <c r="P10" i="7"/>
  <c r="P101" i="11"/>
  <c r="N136" i="12"/>
  <c r="H111" i="12"/>
  <c r="H102" i="12"/>
  <c r="L99" i="13"/>
  <c r="L149" i="13"/>
  <c r="L119" i="13"/>
  <c r="D148" i="6"/>
  <c r="L146" i="6"/>
  <c r="D145" i="6"/>
  <c r="L143" i="6"/>
  <c r="D142" i="6"/>
  <c r="L147" i="6"/>
  <c r="D140" i="6"/>
  <c r="L135" i="6"/>
  <c r="L46" i="10"/>
  <c r="K128" i="11"/>
  <c r="G120" i="11"/>
  <c r="I102" i="11"/>
  <c r="J100" i="11"/>
  <c r="G136" i="12"/>
  <c r="J136" i="12"/>
  <c r="M119" i="12"/>
  <c r="G111" i="12"/>
  <c r="K99" i="13"/>
  <c r="K149" i="13"/>
  <c r="K119" i="13"/>
  <c r="N168" i="16"/>
  <c r="J208" i="16"/>
  <c r="J205" i="16"/>
  <c r="J215" i="16"/>
  <c r="J212" i="16"/>
  <c r="J201" i="16"/>
  <c r="J213" i="16"/>
  <c r="J210" i="16"/>
  <c r="B92" i="14"/>
  <c r="B169" i="16"/>
  <c r="B91" i="14"/>
  <c r="B163" i="16"/>
  <c r="B159" i="16"/>
  <c r="B90" i="14"/>
  <c r="B160" i="16"/>
  <c r="B162" i="16"/>
  <c r="O63" i="10"/>
  <c r="F102" i="11"/>
  <c r="I100" i="11"/>
  <c r="F122" i="11"/>
  <c r="F121" i="11"/>
  <c r="N120" i="11"/>
  <c r="N117" i="11"/>
  <c r="N15" i="7"/>
  <c r="N135" i="12"/>
  <c r="K119" i="12"/>
  <c r="B111" i="12"/>
  <c r="N105" i="12"/>
  <c r="J149" i="13"/>
  <c r="J119" i="13"/>
  <c r="K139" i="6"/>
  <c r="C138" i="6"/>
  <c r="M130" i="6"/>
  <c r="B146" i="6"/>
  <c r="J144" i="6"/>
  <c r="M63" i="10"/>
  <c r="J46" i="10"/>
  <c r="H122" i="11"/>
  <c r="E102" i="11"/>
  <c r="E127" i="11"/>
  <c r="M125" i="11"/>
  <c r="E119" i="11"/>
  <c r="M117" i="11"/>
  <c r="E100" i="11"/>
  <c r="J135" i="12"/>
  <c r="D117" i="13"/>
  <c r="I149" i="13"/>
  <c r="I119" i="13"/>
  <c r="J139" i="6"/>
  <c r="B138" i="6"/>
  <c r="K63" i="10"/>
  <c r="G122" i="11"/>
  <c r="D120" i="11"/>
  <c r="K117" i="11"/>
  <c r="L125" i="11"/>
  <c r="L117" i="11"/>
  <c r="L15" i="7"/>
  <c r="D15" i="7"/>
  <c r="D100" i="11"/>
  <c r="B135" i="12"/>
  <c r="I119" i="12"/>
  <c r="O128" i="12"/>
  <c r="O125" i="12"/>
  <c r="O117" i="12"/>
  <c r="B117" i="13"/>
  <c r="H149" i="13"/>
  <c r="H119" i="13"/>
  <c r="H146" i="13"/>
  <c r="H116" i="13"/>
  <c r="P15" i="9"/>
  <c r="P10" i="9"/>
  <c r="P137" i="13"/>
  <c r="H100" i="13"/>
  <c r="Q160" i="21"/>
  <c r="Q217" i="21"/>
  <c r="K62" i="10"/>
  <c r="H46" i="10"/>
  <c r="Q99" i="11"/>
  <c r="K153" i="12"/>
  <c r="C152" i="12"/>
  <c r="K150" i="12"/>
  <c r="C149" i="12"/>
  <c r="C143" i="12"/>
  <c r="K134" i="12"/>
  <c r="H201" i="15"/>
  <c r="P198" i="15"/>
  <c r="P196" i="15"/>
  <c r="P184" i="15"/>
  <c r="P140" i="6"/>
  <c r="I117" i="11"/>
  <c r="Q103" i="11"/>
  <c r="B119" i="11"/>
  <c r="B116" i="11"/>
  <c r="J100" i="12"/>
  <c r="M125" i="12"/>
  <c r="M123" i="12"/>
  <c r="E103" i="12"/>
  <c r="M101" i="12"/>
  <c r="M100" i="12"/>
  <c r="M109" i="12"/>
  <c r="O140" i="6"/>
  <c r="G139" i="6"/>
  <c r="F147" i="6"/>
  <c r="F144" i="6"/>
  <c r="N142" i="6"/>
  <c r="K60" i="10"/>
  <c r="C122" i="11"/>
  <c r="Q154" i="12"/>
  <c r="I125" i="11"/>
  <c r="Q148" i="12"/>
  <c r="Q124" i="11"/>
  <c r="P128" i="12"/>
  <c r="I100" i="12"/>
  <c r="L125" i="12"/>
  <c r="L123" i="12"/>
  <c r="L117" i="12"/>
  <c r="D103" i="12"/>
  <c r="L101" i="12"/>
  <c r="K148" i="13"/>
  <c r="O201" i="17"/>
  <c r="O250" i="17"/>
  <c r="G187" i="17"/>
  <c r="G243" i="17"/>
  <c r="O241" i="17"/>
  <c r="O185" i="17"/>
  <c r="B101" i="13"/>
  <c r="J99" i="13"/>
  <c r="E96" i="14"/>
  <c r="E157" i="6" s="1"/>
  <c r="M48" i="6"/>
  <c r="E47" i="6"/>
  <c r="M45" i="6"/>
  <c r="E41" i="6"/>
  <c r="F233" i="16"/>
  <c r="F171" i="15"/>
  <c r="Q100" i="13"/>
  <c r="I99" i="13"/>
  <c r="I47" i="9"/>
  <c r="P100" i="13"/>
  <c r="H99" i="13"/>
  <c r="C47" i="6"/>
  <c r="C41" i="6"/>
  <c r="C35" i="6"/>
  <c r="O197" i="15"/>
  <c r="L247" i="17"/>
  <c r="D246" i="17"/>
  <c r="D244" i="17"/>
  <c r="D233" i="16"/>
  <c r="D171" i="15"/>
  <c r="L222" i="16"/>
  <c r="L160" i="15"/>
  <c r="G246" i="20"/>
  <c r="G210" i="19"/>
  <c r="G196" i="19"/>
  <c r="G203" i="19"/>
  <c r="G199" i="19"/>
  <c r="G209" i="19"/>
  <c r="G234" i="21"/>
  <c r="G187" i="19"/>
  <c r="G232" i="21"/>
  <c r="G181" i="19"/>
  <c r="O215" i="20"/>
  <c r="O158" i="19"/>
  <c r="G166" i="19"/>
  <c r="G163" i="19"/>
  <c r="G168" i="19"/>
  <c r="G159" i="19"/>
  <c r="G102" i="13"/>
  <c r="G50" i="9"/>
  <c r="O100" i="13"/>
  <c r="O48" i="9"/>
  <c r="G99" i="13"/>
  <c r="G47" i="9"/>
  <c r="B207" i="15"/>
  <c r="F99" i="13"/>
  <c r="Q49" i="6"/>
  <c r="Q34" i="6"/>
  <c r="E99" i="13"/>
  <c r="Q160" i="15"/>
  <c r="Q164" i="15"/>
  <c r="Q162" i="15"/>
  <c r="D249" i="16"/>
  <c r="D99" i="13"/>
  <c r="O191" i="15"/>
  <c r="H206" i="15"/>
  <c r="P189" i="15"/>
  <c r="H231" i="16"/>
  <c r="H169" i="15"/>
  <c r="P160" i="15"/>
  <c r="K100" i="13"/>
  <c r="K48" i="9"/>
  <c r="C99" i="13"/>
  <c r="C47" i="9"/>
  <c r="B204" i="15"/>
  <c r="J100" i="13"/>
  <c r="M40" i="6"/>
  <c r="M34" i="6"/>
  <c r="B212" i="15"/>
  <c r="B209" i="15"/>
  <c r="Q10" i="9"/>
  <c r="Q49" i="9"/>
  <c r="K205" i="16"/>
  <c r="K208" i="16"/>
  <c r="C160" i="16"/>
  <c r="C163" i="16"/>
  <c r="E159" i="17"/>
  <c r="E158" i="17" s="1"/>
  <c r="E221" i="17"/>
  <c r="L251" i="17"/>
  <c r="L202" i="17"/>
  <c r="D201" i="17"/>
  <c r="D250" i="17"/>
  <c r="L186" i="17"/>
  <c r="L242" i="17"/>
  <c r="L190" i="17"/>
  <c r="L196" i="17"/>
  <c r="D174" i="17"/>
  <c r="L232" i="17"/>
  <c r="L170" i="17"/>
  <c r="D231" i="17"/>
  <c r="D169" i="17"/>
  <c r="D162" i="17"/>
  <c r="D224" i="17"/>
  <c r="D159" i="17"/>
  <c r="D221" i="17"/>
  <c r="P127" i="12"/>
  <c r="P122" i="12"/>
  <c r="H10" i="8"/>
  <c r="O49" i="9"/>
  <c r="G48" i="9"/>
  <c r="C90" i="14"/>
  <c r="I188" i="15"/>
  <c r="Q174" i="15"/>
  <c r="P171" i="15"/>
  <c r="Q163" i="15"/>
  <c r="C253" i="17"/>
  <c r="C204" i="17"/>
  <c r="K202" i="17"/>
  <c r="K251" i="17"/>
  <c r="K186" i="17"/>
  <c r="K242" i="17"/>
  <c r="K190" i="17"/>
  <c r="K196" i="17"/>
  <c r="K189" i="17"/>
  <c r="K232" i="17"/>
  <c r="K170" i="17"/>
  <c r="C231" i="17"/>
  <c r="C169" i="17"/>
  <c r="Q141" i="12"/>
  <c r="Q140" i="12"/>
  <c r="I10" i="7"/>
  <c r="O127" i="12"/>
  <c r="O122" i="12"/>
  <c r="G129" i="12"/>
  <c r="G15" i="8"/>
  <c r="O15" i="8"/>
  <c r="O109" i="12"/>
  <c r="G108" i="12"/>
  <c r="O26" i="8"/>
  <c r="E138" i="13"/>
  <c r="N15" i="9"/>
  <c r="N10" i="9"/>
  <c r="I191" i="15"/>
  <c r="H192" i="16"/>
  <c r="H190" i="16"/>
  <c r="P189" i="16"/>
  <c r="P188" i="16"/>
  <c r="P192" i="16"/>
  <c r="P185" i="16"/>
  <c r="N127" i="12"/>
  <c r="F154" i="12"/>
  <c r="N152" i="12"/>
  <c r="N149" i="12"/>
  <c r="F148" i="12"/>
  <c r="N143" i="12"/>
  <c r="F108" i="12"/>
  <c r="F10" i="8"/>
  <c r="D138" i="13"/>
  <c r="M15" i="9"/>
  <c r="E48" i="9"/>
  <c r="F201" i="15"/>
  <c r="N163" i="15"/>
  <c r="K213" i="16"/>
  <c r="O189" i="16"/>
  <c r="O192" i="16"/>
  <c r="O185" i="16"/>
  <c r="G167" i="16"/>
  <c r="O253" i="17"/>
  <c r="C196" i="20"/>
  <c r="C201" i="20"/>
  <c r="C203" i="20"/>
  <c r="C158" i="20"/>
  <c r="C164" i="20"/>
  <c r="C167" i="20"/>
  <c r="O141" i="12"/>
  <c r="O10" i="7"/>
  <c r="G10" i="7"/>
  <c r="M127" i="12"/>
  <c r="M122" i="12"/>
  <c r="E129" i="12"/>
  <c r="E115" i="12" s="1"/>
  <c r="E108" i="12"/>
  <c r="C138" i="13"/>
  <c r="N100" i="13"/>
  <c r="D10" i="9"/>
  <c r="L10" i="9"/>
  <c r="L137" i="13"/>
  <c r="P205" i="15"/>
  <c r="O196" i="15"/>
  <c r="N185" i="15"/>
  <c r="K201" i="16"/>
  <c r="F205" i="16"/>
  <c r="F202" i="16"/>
  <c r="F194" i="16"/>
  <c r="F192" i="16"/>
  <c r="F190" i="16"/>
  <c r="F188" i="16"/>
  <c r="N192" i="16"/>
  <c r="N185" i="16"/>
  <c r="N179" i="16"/>
  <c r="N174" i="16"/>
  <c r="N172" i="16"/>
  <c r="N160" i="16"/>
  <c r="O163" i="19"/>
  <c r="L127" i="12"/>
  <c r="L122" i="12"/>
  <c r="D119" i="12"/>
  <c r="L15" i="8"/>
  <c r="D15" i="8"/>
  <c r="D108" i="12"/>
  <c r="D10" i="8"/>
  <c r="F147" i="13"/>
  <c r="B138" i="13"/>
  <c r="M100" i="13"/>
  <c r="C15" i="9"/>
  <c r="K10" i="9"/>
  <c r="C48" i="9"/>
  <c r="B201" i="15"/>
  <c r="I196" i="15"/>
  <c r="O190" i="15"/>
  <c r="D188" i="15"/>
  <c r="H160" i="15"/>
  <c r="M102" i="11"/>
  <c r="K127" i="12"/>
  <c r="K122" i="12"/>
  <c r="K115" i="12" s="1"/>
  <c r="K109" i="12"/>
  <c r="C108" i="12"/>
  <c r="C105" i="12"/>
  <c r="K26" i="8"/>
  <c r="K10" i="8"/>
  <c r="C10" i="8"/>
  <c r="K103" i="12"/>
  <c r="Q137" i="13"/>
  <c r="L100" i="13"/>
  <c r="J137" i="13"/>
  <c r="E46" i="6"/>
  <c r="E34" i="6"/>
  <c r="J208" i="15"/>
  <c r="N190" i="15"/>
  <c r="B185" i="15"/>
  <c r="L257" i="16"/>
  <c r="L255" i="16"/>
  <c r="L206" i="16"/>
  <c r="L201" i="16"/>
  <c r="L250" i="16"/>
  <c r="D202" i="16"/>
  <c r="D206" i="16"/>
  <c r="D212" i="16"/>
  <c r="L247" i="16"/>
  <c r="D246" i="16"/>
  <c r="D244" i="16"/>
  <c r="L242" i="16"/>
  <c r="L187" i="16"/>
  <c r="L185" i="16"/>
  <c r="L189" i="16"/>
  <c r="L140" i="13"/>
  <c r="L99" i="11"/>
  <c r="O100" i="12"/>
  <c r="J127" i="12"/>
  <c r="J149" i="12"/>
  <c r="B148" i="12"/>
  <c r="J146" i="12"/>
  <c r="B108" i="12"/>
  <c r="B141" i="12"/>
  <c r="B140" i="12"/>
  <c r="I100" i="13"/>
  <c r="I10" i="9"/>
  <c r="Q102" i="13"/>
  <c r="I137" i="13"/>
  <c r="F203" i="15"/>
  <c r="J163" i="15"/>
  <c r="E215" i="15"/>
  <c r="E213" i="15"/>
  <c r="E208" i="15"/>
  <c r="E205" i="15"/>
  <c r="M211" i="15"/>
  <c r="M188" i="15"/>
  <c r="E169" i="15"/>
  <c r="E176" i="15"/>
  <c r="E159" i="15"/>
  <c r="E163" i="15"/>
  <c r="C159" i="16"/>
  <c r="K212" i="16"/>
  <c r="K206" i="16"/>
  <c r="K204" i="16"/>
  <c r="K187" i="16"/>
  <c r="K196" i="16"/>
  <c r="C164" i="16"/>
  <c r="K141" i="12"/>
  <c r="K10" i="7"/>
  <c r="C10" i="7"/>
  <c r="K138" i="12"/>
  <c r="I127" i="12"/>
  <c r="Q125" i="12"/>
  <c r="I122" i="12"/>
  <c r="Q117" i="12"/>
  <c r="I116" i="12"/>
  <c r="Q15" i="8"/>
  <c r="I26" i="8"/>
  <c r="Q10" i="8"/>
  <c r="I103" i="12"/>
  <c r="P102" i="13"/>
  <c r="P135" i="13"/>
  <c r="C46" i="6"/>
  <c r="C34" i="6"/>
  <c r="J213" i="15"/>
  <c r="J205" i="15"/>
  <c r="N184" i="15"/>
  <c r="D215" i="15"/>
  <c r="D213" i="15"/>
  <c r="D208" i="15"/>
  <c r="D202" i="15"/>
  <c r="L190" i="15"/>
  <c r="D227" i="16"/>
  <c r="D165" i="15"/>
  <c r="D223" i="16"/>
  <c r="D161" i="15"/>
  <c r="J206" i="16"/>
  <c r="J204" i="16"/>
  <c r="B212" i="16"/>
  <c r="B210" i="16"/>
  <c r="J187" i="16"/>
  <c r="J196" i="16"/>
  <c r="B164" i="16"/>
  <c r="D175" i="17"/>
  <c r="J141" i="12"/>
  <c r="B99" i="11"/>
  <c r="P125" i="12"/>
  <c r="P117" i="12"/>
  <c r="H15" i="8"/>
  <c r="H109" i="12"/>
  <c r="H103" i="12"/>
  <c r="J135" i="13"/>
  <c r="O102" i="13"/>
  <c r="O50" i="9"/>
  <c r="G49" i="9"/>
  <c r="O135" i="13"/>
  <c r="O47" i="9"/>
  <c r="I215" i="15"/>
  <c r="F213" i="15"/>
  <c r="I205" i="15"/>
  <c r="I198" i="15"/>
  <c r="P187" i="15"/>
  <c r="H163" i="15"/>
  <c r="K211" i="15"/>
  <c r="C174" i="15"/>
  <c r="C171" i="15"/>
  <c r="C169" i="15"/>
  <c r="C227" i="17"/>
  <c r="C165" i="15"/>
  <c r="L192" i="16"/>
  <c r="L189" i="17"/>
  <c r="G26" i="8"/>
  <c r="O10" i="8"/>
  <c r="G103" i="12"/>
  <c r="O101" i="12"/>
  <c r="N102" i="13"/>
  <c r="F101" i="13"/>
  <c r="N135" i="13"/>
  <c r="Q64" i="14"/>
  <c r="Q56" i="6" s="1"/>
  <c r="Q131" i="6" s="1"/>
  <c r="Q48" i="6"/>
  <c r="I47" i="6"/>
  <c r="Q45" i="6"/>
  <c r="I41" i="6"/>
  <c r="F215" i="15"/>
  <c r="O187" i="15"/>
  <c r="Q159" i="15"/>
  <c r="B213" i="15"/>
  <c r="B208" i="15"/>
  <c r="J252" i="16"/>
  <c r="B251" i="16"/>
  <c r="J249" i="16"/>
  <c r="J244" i="16"/>
  <c r="J241" i="16"/>
  <c r="B240" i="16"/>
  <c r="J233" i="16"/>
  <c r="B232" i="16"/>
  <c r="J230" i="16"/>
  <c r="B227" i="16"/>
  <c r="J226" i="16"/>
  <c r="B223" i="16"/>
  <c r="B161" i="15"/>
  <c r="J221" i="16"/>
  <c r="B220" i="16"/>
  <c r="B163" i="15"/>
  <c r="H257" i="16"/>
  <c r="P169" i="16"/>
  <c r="P171" i="16"/>
  <c r="P143" i="13"/>
  <c r="H142" i="13"/>
  <c r="H141" i="13"/>
  <c r="H140" i="13"/>
  <c r="P139" i="13"/>
  <c r="N125" i="12"/>
  <c r="F151" i="12"/>
  <c r="F149" i="12"/>
  <c r="N147" i="12"/>
  <c r="F146" i="12"/>
  <c r="F103" i="12"/>
  <c r="N101" i="12"/>
  <c r="H135" i="13"/>
  <c r="J102" i="13"/>
  <c r="E10" i="9"/>
  <c r="M102" i="13"/>
  <c r="E101" i="13"/>
  <c r="M135" i="13"/>
  <c r="P64" i="14"/>
  <c r="P62" i="14" s="1"/>
  <c r="P54" i="6" s="1"/>
  <c r="N187" i="15"/>
  <c r="Q178" i="15"/>
  <c r="I197" i="15"/>
  <c r="I194" i="15"/>
  <c r="I185" i="15"/>
  <c r="Q176" i="15"/>
  <c r="Q169" i="15"/>
  <c r="G206" i="16"/>
  <c r="G204" i="16"/>
  <c r="O187" i="16"/>
  <c r="O184" i="16"/>
  <c r="O169" i="16"/>
  <c r="O171" i="16"/>
  <c r="O168" i="16"/>
  <c r="P239" i="21"/>
  <c r="P196" i="21"/>
  <c r="H235" i="21"/>
  <c r="H191" i="21"/>
  <c r="N162" i="24"/>
  <c r="H195" i="21"/>
  <c r="G195" i="21"/>
  <c r="G238" i="21"/>
  <c r="G235" i="21"/>
  <c r="G191" i="21"/>
  <c r="O176" i="21"/>
  <c r="O227" i="21"/>
  <c r="H148" i="28"/>
  <c r="H112" i="27"/>
  <c r="P114" i="27"/>
  <c r="P109" i="27"/>
  <c r="N239" i="21"/>
  <c r="N196" i="21"/>
  <c r="N176" i="21"/>
  <c r="N227" i="21"/>
  <c r="C232" i="20"/>
  <c r="K231" i="20"/>
  <c r="P230" i="21"/>
  <c r="M160" i="21"/>
  <c r="M217" i="21"/>
  <c r="E159" i="21"/>
  <c r="E216" i="21"/>
  <c r="E210" i="23"/>
  <c r="E172" i="23"/>
  <c r="P164" i="17"/>
  <c r="J190" i="19"/>
  <c r="J177" i="19"/>
  <c r="D235" i="21"/>
  <c r="D191" i="21"/>
  <c r="L217" i="21"/>
  <c r="L160" i="21"/>
  <c r="F242" i="17"/>
  <c r="F186" i="17"/>
  <c r="C195" i="21"/>
  <c r="C238" i="21"/>
  <c r="K160" i="21"/>
  <c r="K217" i="21"/>
  <c r="C159" i="21"/>
  <c r="C216" i="21"/>
  <c r="C195" i="23"/>
  <c r="C147" i="23"/>
  <c r="H147" i="29"/>
  <c r="H111" i="29"/>
  <c r="P145" i="29"/>
  <c r="P109" i="29"/>
  <c r="P98" i="29"/>
  <c r="P136" i="29"/>
  <c r="H97" i="29"/>
  <c r="H135" i="29"/>
  <c r="K243" i="21"/>
  <c r="P176" i="21"/>
  <c r="J217" i="21"/>
  <c r="J160" i="21"/>
  <c r="B159" i="21"/>
  <c r="B216" i="21"/>
  <c r="D242" i="17"/>
  <c r="D186" i="17"/>
  <c r="D177" i="17"/>
  <c r="G202" i="19"/>
  <c r="G170" i="19"/>
  <c r="G167" i="19"/>
  <c r="O172" i="24"/>
  <c r="O174" i="24"/>
  <c r="O167" i="24"/>
  <c r="C242" i="17"/>
  <c r="C186" i="17"/>
  <c r="F202" i="19"/>
  <c r="F198" i="19"/>
  <c r="F195" i="19"/>
  <c r="K210" i="15"/>
  <c r="K204" i="15"/>
  <c r="C168" i="15"/>
  <c r="I212" i="16"/>
  <c r="I206" i="16"/>
  <c r="I204" i="16"/>
  <c r="Q198" i="16"/>
  <c r="Q196" i="16"/>
  <c r="Q191" i="16"/>
  <c r="Q189" i="16"/>
  <c r="Q187" i="16"/>
  <c r="C251" i="17"/>
  <c r="L240" i="17"/>
  <c r="H203" i="17"/>
  <c r="N187" i="17"/>
  <c r="N168" i="17"/>
  <c r="B207" i="17"/>
  <c r="B205" i="17"/>
  <c r="B242" i="17"/>
  <c r="B186" i="17"/>
  <c r="K164" i="17"/>
  <c r="M198" i="19"/>
  <c r="E202" i="19"/>
  <c r="E167" i="19"/>
  <c r="D227" i="20"/>
  <c r="E164" i="20"/>
  <c r="I209" i="20"/>
  <c r="I207" i="20"/>
  <c r="I199" i="20"/>
  <c r="F218" i="21"/>
  <c r="L198" i="21"/>
  <c r="O75" i="18"/>
  <c r="O40" i="9"/>
  <c r="O37" i="9" s="1"/>
  <c r="O196" i="20"/>
  <c r="O207" i="20"/>
  <c r="O199" i="20"/>
  <c r="O160" i="20"/>
  <c r="O168" i="20"/>
  <c r="H216" i="21"/>
  <c r="G241" i="21"/>
  <c r="H198" i="21"/>
  <c r="O164" i="23"/>
  <c r="L129" i="28"/>
  <c r="L159" i="28"/>
  <c r="D125" i="28"/>
  <c r="D153" i="28"/>
  <c r="D128" i="28"/>
  <c r="L116" i="28"/>
  <c r="L150" i="28"/>
  <c r="L104" i="28"/>
  <c r="L100" i="28"/>
  <c r="L97" i="28"/>
  <c r="L101" i="28"/>
  <c r="O207" i="15"/>
  <c r="G206" i="15"/>
  <c r="O202" i="15"/>
  <c r="O198" i="15"/>
  <c r="O184" i="15"/>
  <c r="G190" i="15"/>
  <c r="O227" i="17"/>
  <c r="G225" i="17"/>
  <c r="O164" i="15"/>
  <c r="M215" i="16"/>
  <c r="M207" i="16"/>
  <c r="E206" i="16"/>
  <c r="E204" i="16"/>
  <c r="M202" i="16"/>
  <c r="E201" i="16"/>
  <c r="M198" i="16"/>
  <c r="M189" i="16"/>
  <c r="M184" i="16"/>
  <c r="E172" i="16"/>
  <c r="E163" i="16"/>
  <c r="E160" i="16"/>
  <c r="B253" i="17"/>
  <c r="F160" i="17"/>
  <c r="N197" i="17"/>
  <c r="F196" i="17"/>
  <c r="N192" i="17"/>
  <c r="F189" i="17"/>
  <c r="N188" i="17"/>
  <c r="F243" i="17"/>
  <c r="F187" i="17"/>
  <c r="F240" i="17"/>
  <c r="F184" i="17"/>
  <c r="E166" i="19"/>
  <c r="I207" i="19"/>
  <c r="I201" i="19"/>
  <c r="Q183" i="19"/>
  <c r="Q159" i="19"/>
  <c r="P200" i="20"/>
  <c r="O163" i="20"/>
  <c r="E199" i="20"/>
  <c r="E162" i="20"/>
  <c r="E159" i="20"/>
  <c r="G240" i="21"/>
  <c r="K227" i="21"/>
  <c r="F216" i="21"/>
  <c r="F198" i="21"/>
  <c r="F206" i="15"/>
  <c r="F253" i="16"/>
  <c r="N198" i="15"/>
  <c r="N243" i="16"/>
  <c r="F242" i="16"/>
  <c r="N232" i="16"/>
  <c r="F231" i="16"/>
  <c r="N229" i="16"/>
  <c r="F225" i="16"/>
  <c r="N223" i="16"/>
  <c r="F222" i="16"/>
  <c r="D204" i="16"/>
  <c r="D201" i="16"/>
  <c r="L198" i="16"/>
  <c r="L191" i="16"/>
  <c r="L245" i="16"/>
  <c r="L171" i="16"/>
  <c r="P252" i="17"/>
  <c r="C224" i="17"/>
  <c r="E196" i="17"/>
  <c r="E189" i="17"/>
  <c r="P180" i="19"/>
  <c r="I161" i="19"/>
  <c r="H209" i="19"/>
  <c r="H207" i="19"/>
  <c r="H201" i="19"/>
  <c r="P210" i="19"/>
  <c r="P183" i="19"/>
  <c r="P181" i="19"/>
  <c r="H177" i="19"/>
  <c r="H223" i="21"/>
  <c r="P222" i="21"/>
  <c r="L246" i="20"/>
  <c r="D207" i="20"/>
  <c r="D244" i="20"/>
  <c r="D242" i="20"/>
  <c r="D239" i="20"/>
  <c r="L196" i="20"/>
  <c r="L207" i="20"/>
  <c r="L230" i="20"/>
  <c r="D219" i="20"/>
  <c r="D159" i="20"/>
  <c r="E240" i="21"/>
  <c r="K210" i="23"/>
  <c r="O208" i="23"/>
  <c r="K164" i="23"/>
  <c r="M215" i="15"/>
  <c r="E210" i="15"/>
  <c r="E206" i="15"/>
  <c r="M205" i="15"/>
  <c r="E201" i="15"/>
  <c r="M198" i="15"/>
  <c r="E174" i="15"/>
  <c r="M162" i="15"/>
  <c r="K215" i="16"/>
  <c r="K207" i="16"/>
  <c r="C206" i="16"/>
  <c r="C204" i="16"/>
  <c r="K202" i="16"/>
  <c r="C201" i="16"/>
  <c r="K198" i="16"/>
  <c r="K189" i="16"/>
  <c r="K184" i="16"/>
  <c r="K171" i="16"/>
  <c r="K161" i="16"/>
  <c r="K158" i="16" s="1"/>
  <c r="O252" i="17"/>
  <c r="P223" i="17"/>
  <c r="C221" i="17"/>
  <c r="J170" i="17"/>
  <c r="L197" i="17"/>
  <c r="D196" i="17"/>
  <c r="L192" i="17"/>
  <c r="D189" i="17"/>
  <c r="L188" i="17"/>
  <c r="C75" i="18"/>
  <c r="H161" i="19"/>
  <c r="G207" i="19"/>
  <c r="G201" i="19"/>
  <c r="O207" i="19"/>
  <c r="O183" i="19"/>
  <c r="O181" i="19"/>
  <c r="O179" i="19"/>
  <c r="O217" i="20"/>
  <c r="G216" i="20"/>
  <c r="C207" i="20"/>
  <c r="C178" i="20"/>
  <c r="C168" i="20"/>
  <c r="C162" i="20"/>
  <c r="C159" i="20"/>
  <c r="K172" i="20"/>
  <c r="K162" i="20"/>
  <c r="C240" i="21"/>
  <c r="P217" i="21"/>
  <c r="K208" i="23"/>
  <c r="K138" i="23"/>
  <c r="L215" i="15"/>
  <c r="L213" i="15"/>
  <c r="D257" i="17"/>
  <c r="D210" i="15"/>
  <c r="L202" i="15"/>
  <c r="L198" i="15"/>
  <c r="L196" i="15"/>
  <c r="D179" i="15"/>
  <c r="L162" i="15"/>
  <c r="J207" i="16"/>
  <c r="B206" i="16"/>
  <c r="J202" i="16"/>
  <c r="B201" i="16"/>
  <c r="J198" i="16"/>
  <c r="J189" i="16"/>
  <c r="J184" i="16"/>
  <c r="J171" i="16"/>
  <c r="N252" i="17"/>
  <c r="I242" i="17"/>
  <c r="I232" i="17"/>
  <c r="O223" i="17"/>
  <c r="B160" i="17"/>
  <c r="K197" i="17"/>
  <c r="C196" i="17"/>
  <c r="K192" i="17"/>
  <c r="C189" i="17"/>
  <c r="K188" i="17"/>
  <c r="E201" i="19"/>
  <c r="G161" i="19"/>
  <c r="F207" i="19"/>
  <c r="F201" i="19"/>
  <c r="N183" i="19"/>
  <c r="N179" i="19"/>
  <c r="N176" i="19"/>
  <c r="O209" i="20"/>
  <c r="B209" i="20"/>
  <c r="O217" i="21"/>
  <c r="O207" i="23"/>
  <c r="L210" i="24"/>
  <c r="K215" i="15"/>
  <c r="K213" i="15"/>
  <c r="C210" i="15"/>
  <c r="K207" i="15"/>
  <c r="C201" i="15"/>
  <c r="K187" i="15"/>
  <c r="C198" i="15"/>
  <c r="C234" i="17"/>
  <c r="M205" i="16"/>
  <c r="I215" i="16"/>
  <c r="I207" i="16"/>
  <c r="I202" i="16"/>
  <c r="Q197" i="16"/>
  <c r="Q194" i="16"/>
  <c r="Q192" i="16"/>
  <c r="I191" i="16"/>
  <c r="Q190" i="16"/>
  <c r="I189" i="16"/>
  <c r="Q188" i="16"/>
  <c r="I187" i="16"/>
  <c r="Q185" i="16"/>
  <c r="I184" i="16"/>
  <c r="Q164" i="16"/>
  <c r="M252" i="17"/>
  <c r="H242" i="17"/>
  <c r="Q235" i="17"/>
  <c r="G232" i="17"/>
  <c r="N186" i="17"/>
  <c r="H170" i="17"/>
  <c r="P162" i="17"/>
  <c r="J197" i="17"/>
  <c r="J192" i="17"/>
  <c r="B240" i="17"/>
  <c r="B184" i="17"/>
  <c r="E196" i="19"/>
  <c r="K180" i="19"/>
  <c r="E161" i="19"/>
  <c r="O162" i="20"/>
  <c r="O239" i="21"/>
  <c r="N217" i="21"/>
  <c r="G210" i="21"/>
  <c r="G246" i="21"/>
  <c r="O195" i="21"/>
  <c r="O238" i="21"/>
  <c r="M207" i="23"/>
  <c r="G167" i="23"/>
  <c r="G174" i="23"/>
  <c r="F209" i="24"/>
  <c r="J215" i="15"/>
  <c r="B210" i="15"/>
  <c r="B174" i="15"/>
  <c r="H215" i="16"/>
  <c r="H213" i="16"/>
  <c r="H207" i="16"/>
  <c r="H202" i="16"/>
  <c r="P215" i="16"/>
  <c r="P197" i="16"/>
  <c r="P190" i="16"/>
  <c r="H189" i="16"/>
  <c r="H187" i="16"/>
  <c r="H184" i="16"/>
  <c r="P180" i="16"/>
  <c r="L252" i="17"/>
  <c r="G242" i="17"/>
  <c r="P235" i="17"/>
  <c r="P207" i="17"/>
  <c r="I197" i="17"/>
  <c r="I192" i="17"/>
  <c r="I188" i="17"/>
  <c r="C201" i="19"/>
  <c r="K187" i="19"/>
  <c r="D207" i="19"/>
  <c r="L183" i="19"/>
  <c r="L175" i="19" s="1"/>
  <c r="D179" i="19"/>
  <c r="H162" i="20"/>
  <c r="H170" i="20"/>
  <c r="M239" i="21"/>
  <c r="F246" i="21"/>
  <c r="F210" i="21"/>
  <c r="F240" i="21"/>
  <c r="F197" i="21"/>
  <c r="F206" i="21"/>
  <c r="F163" i="21"/>
  <c r="F220" i="21"/>
  <c r="K207" i="23"/>
  <c r="D73" i="22"/>
  <c r="D157" i="24"/>
  <c r="I208" i="15"/>
  <c r="Q201" i="15"/>
  <c r="Q192" i="15"/>
  <c r="Q188" i="15"/>
  <c r="Q183" i="15" s="1"/>
  <c r="I164" i="15"/>
  <c r="G215" i="16"/>
  <c r="G213" i="16"/>
  <c r="G207" i="16"/>
  <c r="G202" i="16"/>
  <c r="G200" i="16" s="1"/>
  <c r="O201" i="16"/>
  <c r="O197" i="16"/>
  <c r="G189" i="16"/>
  <c r="O180" i="16"/>
  <c r="G163" i="16"/>
  <c r="K252" i="17"/>
  <c r="E242" i="17"/>
  <c r="J186" i="17"/>
  <c r="F170" i="17"/>
  <c r="H197" i="17"/>
  <c r="H192" i="17"/>
  <c r="I234" i="19"/>
  <c r="C196" i="19"/>
  <c r="L165" i="19"/>
  <c r="K183" i="19"/>
  <c r="K181" i="19"/>
  <c r="O206" i="20"/>
  <c r="O202" i="20"/>
  <c r="O200" i="20"/>
  <c r="O198" i="20"/>
  <c r="O195" i="20"/>
  <c r="G187" i="20"/>
  <c r="G183" i="20"/>
  <c r="G181" i="20"/>
  <c r="G176" i="20"/>
  <c r="O167" i="20"/>
  <c r="O166" i="20"/>
  <c r="O161" i="20"/>
  <c r="O158" i="20"/>
  <c r="G161" i="20"/>
  <c r="G170" i="20"/>
  <c r="K239" i="21"/>
  <c r="H229" i="21"/>
  <c r="L196" i="21"/>
  <c r="D159" i="21"/>
  <c r="E246" i="21"/>
  <c r="E210" i="21"/>
  <c r="E206" i="21"/>
  <c r="M229" i="21"/>
  <c r="M178" i="21"/>
  <c r="H208" i="15"/>
  <c r="P249" i="17"/>
  <c r="P194" i="15"/>
  <c r="P192" i="15"/>
  <c r="P188" i="15"/>
  <c r="P178" i="15"/>
  <c r="F215" i="16"/>
  <c r="F213" i="16"/>
  <c r="N197" i="16"/>
  <c r="F189" i="16"/>
  <c r="F250" i="17"/>
  <c r="P205" i="17"/>
  <c r="E170" i="17"/>
  <c r="G197" i="17"/>
  <c r="G192" i="17"/>
  <c r="G188" i="17"/>
  <c r="H164" i="17"/>
  <c r="P163" i="17"/>
  <c r="O102" i="18"/>
  <c r="O165" i="6" s="1"/>
  <c r="D180" i="19"/>
  <c r="B209" i="19"/>
  <c r="B196" i="19"/>
  <c r="J183" i="19"/>
  <c r="B159" i="19"/>
  <c r="H167" i="20"/>
  <c r="N206" i="20"/>
  <c r="N202" i="20"/>
  <c r="N200" i="20"/>
  <c r="F183" i="20"/>
  <c r="N170" i="20"/>
  <c r="N167" i="20"/>
  <c r="N164" i="20"/>
  <c r="N158" i="20"/>
  <c r="G229" i="21"/>
  <c r="J196" i="21"/>
  <c r="L229" i="21"/>
  <c r="L178" i="21"/>
  <c r="E171" i="23"/>
  <c r="D129" i="28"/>
  <c r="L99" i="28"/>
  <c r="L96" i="28"/>
  <c r="G215" i="15"/>
  <c r="G208" i="15"/>
  <c r="O194" i="15"/>
  <c r="E215" i="16"/>
  <c r="E213" i="16"/>
  <c r="E208" i="16"/>
  <c r="M211" i="16"/>
  <c r="M197" i="16"/>
  <c r="M192" i="16"/>
  <c r="D170" i="17"/>
  <c r="F197" i="17"/>
  <c r="F192" i="17"/>
  <c r="F190" i="17"/>
  <c r="F188" i="17"/>
  <c r="E210" i="19"/>
  <c r="E206" i="19"/>
  <c r="D187" i="19"/>
  <c r="C180" i="19"/>
  <c r="Q190" i="19"/>
  <c r="Q188" i="19"/>
  <c r="Q182" i="19"/>
  <c r="E210" i="20"/>
  <c r="F229" i="21"/>
  <c r="N195" i="21"/>
  <c r="C210" i="21"/>
  <c r="C246" i="21"/>
  <c r="K245" i="21"/>
  <c r="K195" i="21"/>
  <c r="K238" i="21"/>
  <c r="K185" i="21"/>
  <c r="C233" i="21"/>
  <c r="K178" i="21"/>
  <c r="K229" i="21"/>
  <c r="C157" i="23"/>
  <c r="C167" i="23"/>
  <c r="C164" i="23"/>
  <c r="K136" i="23"/>
  <c r="F208" i="15"/>
  <c r="N192" i="15"/>
  <c r="N188" i="15"/>
  <c r="D215" i="16"/>
  <c r="D208" i="16"/>
  <c r="L210" i="16"/>
  <c r="L197" i="16"/>
  <c r="L194" i="16"/>
  <c r="L246" i="16"/>
  <c r="L235" i="16"/>
  <c r="C170" i="17"/>
  <c r="E206" i="17"/>
  <c r="E197" i="17"/>
  <c r="E192" i="17"/>
  <c r="E190" i="17"/>
  <c r="E188" i="17"/>
  <c r="N163" i="17"/>
  <c r="C233" i="19"/>
  <c r="Q163" i="19"/>
  <c r="L159" i="19"/>
  <c r="P241" i="20"/>
  <c r="P188" i="19"/>
  <c r="P182" i="19"/>
  <c r="H227" i="20"/>
  <c r="P220" i="20"/>
  <c r="P215" i="20"/>
  <c r="L243" i="20"/>
  <c r="D230" i="20"/>
  <c r="D217" i="20"/>
  <c r="F235" i="21"/>
  <c r="E229" i="21"/>
  <c r="B246" i="21"/>
  <c r="B210" i="21"/>
  <c r="B240" i="21"/>
  <c r="B197" i="21"/>
  <c r="J235" i="21"/>
  <c r="J191" i="21"/>
  <c r="J178" i="21"/>
  <c r="J229" i="21"/>
  <c r="B163" i="21"/>
  <c r="B220" i="21"/>
  <c r="J195" i="24"/>
  <c r="J147" i="23"/>
  <c r="O143" i="29"/>
  <c r="O114" i="27"/>
  <c r="K104" i="28"/>
  <c r="K100" i="28"/>
  <c r="O124" i="29"/>
  <c r="O154" i="29"/>
  <c r="O141" i="29"/>
  <c r="O105" i="29"/>
  <c r="B144" i="24"/>
  <c r="J134" i="24"/>
  <c r="G171" i="25"/>
  <c r="N146" i="28"/>
  <c r="N110" i="27"/>
  <c r="B127" i="28"/>
  <c r="B128" i="28"/>
  <c r="B72" i="26"/>
  <c r="J104" i="28"/>
  <c r="J100" i="28"/>
  <c r="J96" i="28"/>
  <c r="I134" i="24"/>
  <c r="I131" i="24"/>
  <c r="F171" i="25"/>
  <c r="O112" i="27"/>
  <c r="M158" i="29"/>
  <c r="M128" i="27"/>
  <c r="Q146" i="28"/>
  <c r="Q110" i="28"/>
  <c r="Q115" i="28"/>
  <c r="Q118" i="28"/>
  <c r="Q111" i="28"/>
  <c r="Q113" i="28"/>
  <c r="Q108" i="28"/>
  <c r="I104" i="28"/>
  <c r="I100" i="28"/>
  <c r="I96" i="28"/>
  <c r="M141" i="29"/>
  <c r="M105" i="29"/>
  <c r="B37" i="30"/>
  <c r="B174" i="6" s="1"/>
  <c r="B34" i="30"/>
  <c r="H131" i="24"/>
  <c r="I211" i="25"/>
  <c r="O118" i="27"/>
  <c r="C128" i="28"/>
  <c r="H116" i="28"/>
  <c r="H150" i="28"/>
  <c r="P111" i="28"/>
  <c r="P113" i="28"/>
  <c r="P108" i="28"/>
  <c r="K134" i="23"/>
  <c r="O173" i="24"/>
  <c r="O170" i="24"/>
  <c r="O164" i="24"/>
  <c r="O159" i="24"/>
  <c r="O148" i="24"/>
  <c r="G131" i="24"/>
  <c r="K128" i="27"/>
  <c r="O158" i="28"/>
  <c r="G150" i="28"/>
  <c r="G116" i="28"/>
  <c r="G145" i="28"/>
  <c r="O121" i="28"/>
  <c r="O113" i="28"/>
  <c r="O108" i="28"/>
  <c r="O137" i="28"/>
  <c r="K129" i="29"/>
  <c r="K159" i="29"/>
  <c r="K141" i="29"/>
  <c r="K105" i="29"/>
  <c r="K102" i="29"/>
  <c r="K100" i="29"/>
  <c r="K95" i="29" s="1"/>
  <c r="K57" i="26"/>
  <c r="J111" i="27"/>
  <c r="J120" i="27"/>
  <c r="N121" i="28"/>
  <c r="N113" i="28"/>
  <c r="N108" i="28"/>
  <c r="N71" i="26"/>
  <c r="Q203" i="25"/>
  <c r="K118" i="27"/>
  <c r="J112" i="27"/>
  <c r="F104" i="28"/>
  <c r="H101" i="28"/>
  <c r="J97" i="28"/>
  <c r="M158" i="28"/>
  <c r="E150" i="28"/>
  <c r="E116" i="28"/>
  <c r="E145" i="28"/>
  <c r="M121" i="28"/>
  <c r="M113" i="28"/>
  <c r="M108" i="28"/>
  <c r="M137" i="28"/>
  <c r="M134" i="28"/>
  <c r="O127" i="29"/>
  <c r="I129" i="29"/>
  <c r="I159" i="29"/>
  <c r="I154" i="29"/>
  <c r="I124" i="29"/>
  <c r="I141" i="29"/>
  <c r="I105" i="29"/>
  <c r="D147" i="24"/>
  <c r="Q76" i="26"/>
  <c r="Q173" i="6" s="1"/>
  <c r="P120" i="27"/>
  <c r="D124" i="28"/>
  <c r="L121" i="28"/>
  <c r="L113" i="28"/>
  <c r="L108" i="28"/>
  <c r="P146" i="29"/>
  <c r="P110" i="29"/>
  <c r="G149" i="23"/>
  <c r="C147" i="24"/>
  <c r="O120" i="27"/>
  <c r="O115" i="27"/>
  <c r="O111" i="27"/>
  <c r="O108" i="27"/>
  <c r="G143" i="29"/>
  <c r="G111" i="27"/>
  <c r="G120" i="27"/>
  <c r="C157" i="28"/>
  <c r="C127" i="28"/>
  <c r="C141" i="28"/>
  <c r="K137" i="28"/>
  <c r="C136" i="28"/>
  <c r="K96" i="28"/>
  <c r="G129" i="29"/>
  <c r="G159" i="29"/>
  <c r="J132" i="24"/>
  <c r="M76" i="26"/>
  <c r="M173" i="6" s="1"/>
  <c r="N115" i="27"/>
  <c r="N111" i="27"/>
  <c r="H158" i="28"/>
  <c r="P197" i="25"/>
  <c r="P149" i="25"/>
  <c r="K76" i="26"/>
  <c r="K173" i="6" s="1"/>
  <c r="O109" i="27"/>
  <c r="M126" i="27"/>
  <c r="M156" i="27"/>
  <c r="M115" i="27"/>
  <c r="M111" i="27"/>
  <c r="M108" i="27"/>
  <c r="M140" i="29"/>
  <c r="M102" i="27"/>
  <c r="N112" i="28"/>
  <c r="M125" i="29"/>
  <c r="M155" i="29"/>
  <c r="D85" i="32"/>
  <c r="D97" i="32"/>
  <c r="D91" i="32"/>
  <c r="D94" i="32"/>
  <c r="D103" i="32"/>
  <c r="D88" i="32"/>
  <c r="D95" i="32"/>
  <c r="D99" i="32"/>
  <c r="D105" i="32"/>
  <c r="P170" i="24"/>
  <c r="P152" i="24"/>
  <c r="L120" i="27"/>
  <c r="L115" i="27"/>
  <c r="L111" i="27"/>
  <c r="D143" i="28"/>
  <c r="D111" i="27"/>
  <c r="D120" i="27"/>
  <c r="D115" i="27"/>
  <c r="L99" i="29"/>
  <c r="L137" i="29"/>
  <c r="D98" i="29"/>
  <c r="D136" i="29"/>
  <c r="L96" i="29"/>
  <c r="L134" i="29"/>
  <c r="K113" i="27"/>
  <c r="K111" i="27"/>
  <c r="K108" i="27"/>
  <c r="C109" i="27"/>
  <c r="C115" i="27"/>
  <c r="N157" i="29"/>
  <c r="I206" i="20"/>
  <c r="Q203" i="20"/>
  <c r="I202" i="20"/>
  <c r="Q201" i="20"/>
  <c r="I200" i="20"/>
  <c r="Q199" i="20"/>
  <c r="Q196" i="20"/>
  <c r="I195" i="20"/>
  <c r="I190" i="20"/>
  <c r="I188" i="20"/>
  <c r="I184" i="20"/>
  <c r="I182" i="20"/>
  <c r="I177" i="20"/>
  <c r="I172" i="20"/>
  <c r="I166" i="20"/>
  <c r="I163" i="20"/>
  <c r="I158" i="20"/>
  <c r="I203" i="21"/>
  <c r="J173" i="23"/>
  <c r="J170" i="23"/>
  <c r="J169" i="23"/>
  <c r="B206" i="24"/>
  <c r="J204" i="24"/>
  <c r="J159" i="23"/>
  <c r="B197" i="24"/>
  <c r="J148" i="23"/>
  <c r="B195" i="24"/>
  <c r="B192" i="24"/>
  <c r="J189" i="24"/>
  <c r="J183" i="24"/>
  <c r="B182" i="24"/>
  <c r="J180" i="24"/>
  <c r="F174" i="24"/>
  <c r="F173" i="24"/>
  <c r="F170" i="24"/>
  <c r="F167" i="24"/>
  <c r="F159" i="24"/>
  <c r="F150" i="24"/>
  <c r="F145" i="24"/>
  <c r="N146" i="24"/>
  <c r="N139" i="24"/>
  <c r="N135" i="24"/>
  <c r="N130" i="24"/>
  <c r="F138" i="24"/>
  <c r="Q166" i="25"/>
  <c r="I128" i="27"/>
  <c r="J109" i="27"/>
  <c r="M99" i="28"/>
  <c r="M157" i="29"/>
  <c r="O146" i="29"/>
  <c r="K81" i="37"/>
  <c r="K66" i="37"/>
  <c r="K54" i="37"/>
  <c r="K75" i="37"/>
  <c r="K51" i="37"/>
  <c r="K72" i="37"/>
  <c r="C65" i="37"/>
  <c r="C55" i="37"/>
  <c r="C60" i="37"/>
  <c r="H243" i="20"/>
  <c r="H172" i="20"/>
  <c r="H166" i="20"/>
  <c r="H163" i="20"/>
  <c r="H161" i="20"/>
  <c r="H158" i="20"/>
  <c r="I169" i="23"/>
  <c r="Q167" i="23"/>
  <c r="Q139" i="23"/>
  <c r="Q133" i="23"/>
  <c r="Q130" i="23"/>
  <c r="E167" i="24"/>
  <c r="E150" i="24"/>
  <c r="E145" i="24"/>
  <c r="M139" i="24"/>
  <c r="O144" i="25"/>
  <c r="D194" i="25"/>
  <c r="D146" i="25"/>
  <c r="M146" i="29"/>
  <c r="N35" i="30"/>
  <c r="N37" i="30"/>
  <c r="N174" i="6" s="1"/>
  <c r="N34" i="30"/>
  <c r="B115" i="31"/>
  <c r="B86" i="31"/>
  <c r="B85" i="31"/>
  <c r="B94" i="31"/>
  <c r="B90" i="31"/>
  <c r="B106" i="31"/>
  <c r="B99" i="31"/>
  <c r="B93" i="31"/>
  <c r="O201" i="20"/>
  <c r="G190" i="20"/>
  <c r="G188" i="20"/>
  <c r="G184" i="20"/>
  <c r="G182" i="20"/>
  <c r="G180" i="20"/>
  <c r="G172" i="20"/>
  <c r="G166" i="20"/>
  <c r="G163" i="20"/>
  <c r="O159" i="20"/>
  <c r="G158" i="20"/>
  <c r="Q238" i="21"/>
  <c r="G203" i="21"/>
  <c r="G169" i="21"/>
  <c r="H173" i="23"/>
  <c r="H170" i="23"/>
  <c r="H169" i="23"/>
  <c r="P135" i="23"/>
  <c r="P133" i="23"/>
  <c r="P130" i="23"/>
  <c r="D158" i="24"/>
  <c r="D150" i="24"/>
  <c r="D145" i="24"/>
  <c r="L146" i="24"/>
  <c r="M193" i="25"/>
  <c r="E128" i="27"/>
  <c r="E123" i="27" s="1"/>
  <c r="K116" i="27"/>
  <c r="P115" i="28"/>
  <c r="K99" i="28"/>
  <c r="M96" i="28"/>
  <c r="I120" i="33"/>
  <c r="I97" i="31"/>
  <c r="Q85" i="31"/>
  <c r="Q114" i="32"/>
  <c r="F190" i="20"/>
  <c r="F188" i="20"/>
  <c r="F182" i="20"/>
  <c r="F170" i="20"/>
  <c r="F167" i="20"/>
  <c r="F166" i="20"/>
  <c r="N162" i="20"/>
  <c r="I197" i="21"/>
  <c r="F203" i="21"/>
  <c r="P73" i="22"/>
  <c r="G173" i="23"/>
  <c r="G170" i="23"/>
  <c r="G169" i="23"/>
  <c r="O133" i="23"/>
  <c r="O130" i="23"/>
  <c r="P136" i="24"/>
  <c r="C158" i="24"/>
  <c r="C150" i="24"/>
  <c r="C145" i="24"/>
  <c r="J78" i="22"/>
  <c r="J169" i="6" s="1"/>
  <c r="O58" i="26"/>
  <c r="O117" i="6" s="1"/>
  <c r="M127" i="27"/>
  <c r="J116" i="27"/>
  <c r="O128" i="28"/>
  <c r="O115" i="28"/>
  <c r="J99" i="28"/>
  <c r="E157" i="29"/>
  <c r="B35" i="30"/>
  <c r="M199" i="20"/>
  <c r="E190" i="20"/>
  <c r="E188" i="20"/>
  <c r="E184" i="20"/>
  <c r="E182" i="20"/>
  <c r="E172" i="20"/>
  <c r="E170" i="20"/>
  <c r="E166" i="20"/>
  <c r="E163" i="20"/>
  <c r="M159" i="20"/>
  <c r="E207" i="21"/>
  <c r="E201" i="21"/>
  <c r="F174" i="23"/>
  <c r="F173" i="23"/>
  <c r="F170" i="23"/>
  <c r="F169" i="23"/>
  <c r="F164" i="23"/>
  <c r="B158" i="24"/>
  <c r="B145" i="24"/>
  <c r="J139" i="24"/>
  <c r="B109" i="27"/>
  <c r="N115" i="28"/>
  <c r="I99" i="28"/>
  <c r="D190" i="20"/>
  <c r="D188" i="20"/>
  <c r="D184" i="20"/>
  <c r="D182" i="20"/>
  <c r="D172" i="20"/>
  <c r="D170" i="20"/>
  <c r="D166" i="20"/>
  <c r="D221" i="20"/>
  <c r="L159" i="20"/>
  <c r="D215" i="20"/>
  <c r="I246" i="21"/>
  <c r="D207" i="21"/>
  <c r="D203" i="21"/>
  <c r="D201" i="21"/>
  <c r="L199" i="21"/>
  <c r="E174" i="23"/>
  <c r="E173" i="23"/>
  <c r="E170" i="23"/>
  <c r="E169" i="23"/>
  <c r="E150" i="23"/>
  <c r="E145" i="23"/>
  <c r="Q172" i="24"/>
  <c r="Q166" i="24"/>
  <c r="Q163" i="24"/>
  <c r="Q157" i="24"/>
  <c r="Q138" i="24"/>
  <c r="Q136" i="24"/>
  <c r="Q134" i="24"/>
  <c r="Q131" i="24"/>
  <c r="N171" i="25"/>
  <c r="H78" i="22"/>
  <c r="H169" i="6" s="1"/>
  <c r="K114" i="27"/>
  <c r="P108" i="27"/>
  <c r="M128" i="28"/>
  <c r="M115" i="28"/>
  <c r="H99" i="28"/>
  <c r="D107" i="32"/>
  <c r="D102" i="32"/>
  <c r="D93" i="32"/>
  <c r="D89" i="32"/>
  <c r="K199" i="20"/>
  <c r="C188" i="20"/>
  <c r="C182" i="20"/>
  <c r="C180" i="20"/>
  <c r="K181" i="20"/>
  <c r="C172" i="20"/>
  <c r="C170" i="20"/>
  <c r="C166" i="20"/>
  <c r="C163" i="20"/>
  <c r="C161" i="20"/>
  <c r="C207" i="21"/>
  <c r="C203" i="21"/>
  <c r="C201" i="21"/>
  <c r="K237" i="21"/>
  <c r="K180" i="21"/>
  <c r="L76" i="22"/>
  <c r="L167" i="6" s="1"/>
  <c r="I197" i="23"/>
  <c r="D174" i="23"/>
  <c r="D173" i="23"/>
  <c r="D170" i="23"/>
  <c r="D169" i="23"/>
  <c r="D159" i="23"/>
  <c r="D145" i="23"/>
  <c r="L135" i="23"/>
  <c r="L133" i="23"/>
  <c r="L130" i="23"/>
  <c r="P166" i="24"/>
  <c r="P163" i="24"/>
  <c r="H158" i="24"/>
  <c r="H139" i="24"/>
  <c r="P138" i="24"/>
  <c r="P134" i="24"/>
  <c r="G186" i="25"/>
  <c r="D166" i="25"/>
  <c r="J114" i="27"/>
  <c r="F125" i="28"/>
  <c r="L115" i="28"/>
  <c r="G99" i="28"/>
  <c r="H129" i="28"/>
  <c r="P118" i="28"/>
  <c r="P116" i="28"/>
  <c r="P112" i="28"/>
  <c r="P109" i="28"/>
  <c r="H104" i="28"/>
  <c r="H102" i="28"/>
  <c r="H100" i="28"/>
  <c r="P97" i="28"/>
  <c r="P102" i="28"/>
  <c r="P104" i="28"/>
  <c r="B107" i="31"/>
  <c r="J199" i="20"/>
  <c r="B190" i="20"/>
  <c r="B188" i="20"/>
  <c r="B182" i="20"/>
  <c r="B170" i="20"/>
  <c r="B166" i="20"/>
  <c r="B207" i="21"/>
  <c r="B201" i="21"/>
  <c r="J199" i="21"/>
  <c r="C174" i="23"/>
  <c r="C173" i="23"/>
  <c r="C170" i="23"/>
  <c r="C150" i="23"/>
  <c r="K139" i="23"/>
  <c r="K130" i="23"/>
  <c r="O168" i="24"/>
  <c r="O166" i="24"/>
  <c r="O163" i="24"/>
  <c r="O157" i="24"/>
  <c r="O138" i="24"/>
  <c r="O136" i="24"/>
  <c r="O134" i="24"/>
  <c r="F78" i="22"/>
  <c r="F169" i="6" s="1"/>
  <c r="K115" i="28"/>
  <c r="F99" i="28"/>
  <c r="O118" i="28"/>
  <c r="O114" i="28"/>
  <c r="G102" i="28"/>
  <c r="O104" i="28"/>
  <c r="O100" i="28"/>
  <c r="O109" i="29"/>
  <c r="H34" i="30"/>
  <c r="H37" i="30"/>
  <c r="H174" i="6" s="1"/>
  <c r="B102" i="31"/>
  <c r="B91" i="31"/>
  <c r="I187" i="20"/>
  <c r="I206" i="21"/>
  <c r="H76" i="22"/>
  <c r="H167" i="6" s="1"/>
  <c r="O196" i="23"/>
  <c r="B174" i="23"/>
  <c r="B170" i="23"/>
  <c r="B158" i="23"/>
  <c r="N138" i="24"/>
  <c r="N134" i="24"/>
  <c r="K171" i="25"/>
  <c r="I165" i="25"/>
  <c r="O131" i="25"/>
  <c r="M140" i="25"/>
  <c r="M189" i="25"/>
  <c r="E136" i="25"/>
  <c r="G56" i="26"/>
  <c r="E105" i="27"/>
  <c r="I105" i="28"/>
  <c r="N118" i="28"/>
  <c r="N116" i="28"/>
  <c r="N114" i="28"/>
  <c r="N109" i="28"/>
  <c r="F102" i="28"/>
  <c r="F100" i="28"/>
  <c r="N97" i="28"/>
  <c r="N104" i="28"/>
  <c r="N100" i="28"/>
  <c r="M113" i="29"/>
  <c r="K109" i="29"/>
  <c r="H209" i="20"/>
  <c r="H244" i="20"/>
  <c r="H168" i="20"/>
  <c r="P160" i="20"/>
  <c r="Q138" i="23"/>
  <c r="Q136" i="23"/>
  <c r="N211" i="25"/>
  <c r="D78" i="22"/>
  <c r="D169" i="6" s="1"/>
  <c r="D99" i="28"/>
  <c r="M118" i="28"/>
  <c r="M114" i="28"/>
  <c r="E102" i="28"/>
  <c r="M104" i="28"/>
  <c r="M100" i="28"/>
  <c r="F156" i="29"/>
  <c r="M145" i="29"/>
  <c r="O129" i="29"/>
  <c r="I109" i="29"/>
  <c r="Q154" i="29"/>
  <c r="Q124" i="29"/>
  <c r="Q116" i="29"/>
  <c r="Q114" i="29"/>
  <c r="Q100" i="29"/>
  <c r="Q57" i="26"/>
  <c r="B105" i="31"/>
  <c r="B87" i="31"/>
  <c r="O74" i="41"/>
  <c r="O53" i="41"/>
  <c r="O59" i="41"/>
  <c r="O57" i="41"/>
  <c r="O65" i="41"/>
  <c r="D72" i="49"/>
  <c r="D55" i="49"/>
  <c r="L53" i="49"/>
  <c r="L70" i="49"/>
  <c r="M37" i="30"/>
  <c r="M174" i="6" s="1"/>
  <c r="O35" i="34"/>
  <c r="Q56" i="35"/>
  <c r="Q57" i="35"/>
  <c r="G86" i="44"/>
  <c r="G68" i="43"/>
  <c r="H54" i="37"/>
  <c r="H75" i="37"/>
  <c r="D35" i="46"/>
  <c r="D34" i="46"/>
  <c r="C105" i="32"/>
  <c r="C99" i="32"/>
  <c r="I123" i="33"/>
  <c r="G87" i="33"/>
  <c r="G54" i="37"/>
  <c r="G75" i="37"/>
  <c r="E67" i="40"/>
  <c r="E82" i="40"/>
  <c r="M57" i="40"/>
  <c r="M36" i="38"/>
  <c r="M58" i="40"/>
  <c r="D69" i="49"/>
  <c r="M123" i="32"/>
  <c r="O95" i="32"/>
  <c r="O88" i="32"/>
  <c r="O85" i="32"/>
  <c r="Q97" i="33"/>
  <c r="L57" i="40"/>
  <c r="L61" i="40"/>
  <c r="M58" i="35"/>
  <c r="M66" i="35"/>
  <c r="M67" i="37"/>
  <c r="M82" i="37"/>
  <c r="E54" i="37"/>
  <c r="E75" i="37"/>
  <c r="K57" i="40"/>
  <c r="K67" i="40"/>
  <c r="K61" i="40"/>
  <c r="D54" i="37"/>
  <c r="D75" i="37"/>
  <c r="I102" i="29"/>
  <c r="O37" i="30"/>
  <c r="O174" i="6" s="1"/>
  <c r="B100" i="31"/>
  <c r="D100" i="32"/>
  <c r="D87" i="32"/>
  <c r="D84" i="32"/>
  <c r="O108" i="33"/>
  <c r="F64" i="36"/>
  <c r="C63" i="37"/>
  <c r="C56" i="37"/>
  <c r="C54" i="37"/>
  <c r="C75" i="37"/>
  <c r="I57" i="40"/>
  <c r="I67" i="40"/>
  <c r="I36" i="38"/>
  <c r="I61" i="40"/>
  <c r="C100" i="32"/>
  <c r="C87" i="32"/>
  <c r="C84" i="32"/>
  <c r="E66" i="36"/>
  <c r="E64" i="36"/>
  <c r="I66" i="37"/>
  <c r="H57" i="40"/>
  <c r="H67" i="40"/>
  <c r="O63" i="41"/>
  <c r="O60" i="41"/>
  <c r="O56" i="41"/>
  <c r="C103" i="32"/>
  <c r="B84" i="32"/>
  <c r="Q66" i="35"/>
  <c r="Q64" i="35"/>
  <c r="Q54" i="35"/>
  <c r="H66" i="37"/>
  <c r="B82" i="40"/>
  <c r="J71" i="40"/>
  <c r="G57" i="40"/>
  <c r="G54" i="40"/>
  <c r="G64" i="40"/>
  <c r="N66" i="41"/>
  <c r="N81" i="41"/>
  <c r="N63" i="41"/>
  <c r="N60" i="41"/>
  <c r="C94" i="32"/>
  <c r="G66" i="37"/>
  <c r="O55" i="41"/>
  <c r="E56" i="26"/>
  <c r="C91" i="32"/>
  <c r="M54" i="40"/>
  <c r="M51" i="40"/>
  <c r="E54" i="40"/>
  <c r="E64" i="40"/>
  <c r="E36" i="38"/>
  <c r="C64" i="44"/>
  <c r="C70" i="44"/>
  <c r="C36" i="42"/>
  <c r="C66" i="44"/>
  <c r="C68" i="44"/>
  <c r="C73" i="44"/>
  <c r="D66" i="37"/>
  <c r="E76" i="26"/>
  <c r="E173" i="6" s="1"/>
  <c r="J115" i="27"/>
  <c r="B129" i="28"/>
  <c r="B124" i="28"/>
  <c r="J113" i="28"/>
  <c r="B97" i="28"/>
  <c r="E136" i="29"/>
  <c r="M134" i="29"/>
  <c r="N107" i="31"/>
  <c r="Q100" i="31"/>
  <c r="M89" i="31"/>
  <c r="P93" i="32"/>
  <c r="F94" i="32"/>
  <c r="F90" i="32"/>
  <c r="B88" i="33"/>
  <c r="O73" i="37"/>
  <c r="F71" i="40"/>
  <c r="K64" i="40"/>
  <c r="K63" i="40"/>
  <c r="K60" i="40"/>
  <c r="K56" i="40"/>
  <c r="K54" i="40"/>
  <c r="K51" i="40"/>
  <c r="C55" i="40"/>
  <c r="C64" i="40"/>
  <c r="C36" i="38"/>
  <c r="Q127" i="27"/>
  <c r="I153" i="29"/>
  <c r="I120" i="27"/>
  <c r="I115" i="27"/>
  <c r="Q148" i="29"/>
  <c r="I111" i="27"/>
  <c r="I108" i="27"/>
  <c r="I140" i="29"/>
  <c r="I138" i="29"/>
  <c r="Q133" i="29"/>
  <c r="Q156" i="28"/>
  <c r="Q127" i="28"/>
  <c r="Q120" i="28"/>
  <c r="Q149" i="28"/>
  <c r="I113" i="28"/>
  <c r="I139" i="28"/>
  <c r="I137" i="28"/>
  <c r="Q135" i="28"/>
  <c r="M107" i="31"/>
  <c r="P100" i="31"/>
  <c r="C85" i="31"/>
  <c r="K112" i="33"/>
  <c r="E94" i="32"/>
  <c r="E90" i="32"/>
  <c r="Q89" i="33"/>
  <c r="Q100" i="33"/>
  <c r="M73" i="37"/>
  <c r="M64" i="39"/>
  <c r="J66" i="40"/>
  <c r="J64" i="40"/>
  <c r="J63" i="40"/>
  <c r="J60" i="40"/>
  <c r="J56" i="40"/>
  <c r="J54" i="40"/>
  <c r="J51" i="40"/>
  <c r="P127" i="27"/>
  <c r="P118" i="27"/>
  <c r="H115" i="27"/>
  <c r="P120" i="28"/>
  <c r="H113" i="28"/>
  <c r="Q128" i="29"/>
  <c r="Q102" i="29"/>
  <c r="N100" i="31"/>
  <c r="Q93" i="31"/>
  <c r="Q84" i="31"/>
  <c r="B108" i="31"/>
  <c r="D108" i="32"/>
  <c r="D106" i="32"/>
  <c r="D90" i="32"/>
  <c r="O89" i="33"/>
  <c r="P100" i="33"/>
  <c r="P97" i="33"/>
  <c r="H37" i="34"/>
  <c r="H175" i="6" s="1"/>
  <c r="O60" i="35"/>
  <c r="K66" i="35"/>
  <c r="L73" i="37"/>
  <c r="C37" i="38"/>
  <c r="C176" i="6" s="1"/>
  <c r="C35" i="38"/>
  <c r="L64" i="39"/>
  <c r="L63" i="39"/>
  <c r="L60" i="39"/>
  <c r="L75" i="40"/>
  <c r="I64" i="40"/>
  <c r="I63" i="40"/>
  <c r="I60" i="40"/>
  <c r="I56" i="40"/>
  <c r="I54" i="40"/>
  <c r="I51" i="40"/>
  <c r="P77" i="22"/>
  <c r="P168" i="6" s="1"/>
  <c r="O129" i="27"/>
  <c r="O127" i="27"/>
  <c r="O124" i="27"/>
  <c r="G153" i="29"/>
  <c r="O116" i="27"/>
  <c r="G115" i="27"/>
  <c r="G113" i="27"/>
  <c r="G108" i="27"/>
  <c r="G104" i="27"/>
  <c r="G97" i="27"/>
  <c r="O133" i="29"/>
  <c r="G155" i="28"/>
  <c r="O120" i="28"/>
  <c r="O135" i="28"/>
  <c r="G134" i="28"/>
  <c r="F37" i="30"/>
  <c r="F174" i="6" s="1"/>
  <c r="M100" i="31"/>
  <c r="P93" i="31"/>
  <c r="N84" i="31"/>
  <c r="C108" i="32"/>
  <c r="C106" i="32"/>
  <c r="C90" i="32"/>
  <c r="C85" i="32"/>
  <c r="Q99" i="33"/>
  <c r="Q88" i="33"/>
  <c r="O100" i="33"/>
  <c r="M60" i="35"/>
  <c r="K73" i="37"/>
  <c r="B37" i="38"/>
  <c r="B176" i="6" s="1"/>
  <c r="B34" i="38"/>
  <c r="K64" i="39"/>
  <c r="K63" i="39"/>
  <c r="K60" i="39"/>
  <c r="H64" i="40"/>
  <c r="H63" i="40"/>
  <c r="H60" i="40"/>
  <c r="H54" i="40"/>
  <c r="Q75" i="26"/>
  <c r="Q172" i="6" s="1"/>
  <c r="F153" i="28"/>
  <c r="F120" i="27"/>
  <c r="N150" i="28"/>
  <c r="F115" i="27"/>
  <c r="F149" i="28"/>
  <c r="N145" i="28"/>
  <c r="N133" i="28"/>
  <c r="N111" i="28"/>
  <c r="N102" i="28"/>
  <c r="L37" i="30"/>
  <c r="L174" i="6" s="1"/>
  <c r="D35" i="30"/>
  <c r="O93" i="31"/>
  <c r="M84" i="31"/>
  <c r="P107" i="31"/>
  <c r="P102" i="31"/>
  <c r="P84" i="31"/>
  <c r="H90" i="31"/>
  <c r="B106" i="32"/>
  <c r="O99" i="33"/>
  <c r="N105" i="33"/>
  <c r="N100" i="33"/>
  <c r="N99" i="33"/>
  <c r="N97" i="33"/>
  <c r="N93" i="33"/>
  <c r="N89" i="33"/>
  <c r="K60" i="35"/>
  <c r="J64" i="39"/>
  <c r="J63" i="39"/>
  <c r="M55" i="40"/>
  <c r="N77" i="22"/>
  <c r="N168" i="6" s="1"/>
  <c r="M129" i="27"/>
  <c r="E153" i="29"/>
  <c r="E120" i="27"/>
  <c r="M118" i="27"/>
  <c r="M150" i="29"/>
  <c r="E115" i="27"/>
  <c r="M114" i="27"/>
  <c r="E149" i="29"/>
  <c r="M148" i="29"/>
  <c r="E111" i="27"/>
  <c r="M109" i="27"/>
  <c r="E108" i="27"/>
  <c r="E104" i="27"/>
  <c r="E140" i="29"/>
  <c r="M133" i="29"/>
  <c r="E155" i="28"/>
  <c r="M124" i="28"/>
  <c r="E151" i="28"/>
  <c r="M135" i="28"/>
  <c r="E134" i="28"/>
  <c r="N120" i="29"/>
  <c r="Q102" i="31"/>
  <c r="Q97" i="31"/>
  <c r="O107" i="31"/>
  <c r="O100" i="31"/>
  <c r="O84" i="31"/>
  <c r="Q105" i="32"/>
  <c r="Q99" i="32"/>
  <c r="Q97" i="32"/>
  <c r="M115" i="33"/>
  <c r="M99" i="33"/>
  <c r="M100" i="33"/>
  <c r="M89" i="33"/>
  <c r="I60" i="35"/>
  <c r="I66" i="39"/>
  <c r="I64" i="39"/>
  <c r="I63" i="39"/>
  <c r="L55" i="40"/>
  <c r="M157" i="25"/>
  <c r="O57" i="26"/>
  <c r="O75" i="26"/>
  <c r="O172" i="6" s="1"/>
  <c r="G74" i="26"/>
  <c r="G171" i="6" s="1"/>
  <c r="L129" i="27"/>
  <c r="L127" i="27"/>
  <c r="L116" i="27"/>
  <c r="L145" i="28"/>
  <c r="L133" i="28"/>
  <c r="D155" i="28"/>
  <c r="L128" i="28"/>
  <c r="L111" i="28"/>
  <c r="L102" i="28"/>
  <c r="E128" i="29"/>
  <c r="D34" i="30"/>
  <c r="O102" i="31"/>
  <c r="Q86" i="31"/>
  <c r="N105" i="31"/>
  <c r="N99" i="31"/>
  <c r="N93" i="31"/>
  <c r="P102" i="32"/>
  <c r="P99" i="32"/>
  <c r="P97" i="32"/>
  <c r="K115" i="33"/>
  <c r="G84" i="33"/>
  <c r="L105" i="33"/>
  <c r="L100" i="33"/>
  <c r="L99" i="33"/>
  <c r="L97" i="33"/>
  <c r="L93" i="33"/>
  <c r="L89" i="33"/>
  <c r="B67" i="36"/>
  <c r="B65" i="36"/>
  <c r="B61" i="36"/>
  <c r="B58" i="36"/>
  <c r="B57" i="36"/>
  <c r="B55" i="36"/>
  <c r="F81" i="37"/>
  <c r="O51" i="37"/>
  <c r="O72" i="37"/>
  <c r="G36" i="38"/>
  <c r="K55" i="40"/>
  <c r="L58" i="22"/>
  <c r="L111" i="6" s="1"/>
  <c r="M57" i="26"/>
  <c r="K129" i="27"/>
  <c r="K127" i="27"/>
  <c r="K124" i="27"/>
  <c r="C153" i="29"/>
  <c r="C113" i="27"/>
  <c r="C104" i="27"/>
  <c r="C102" i="27"/>
  <c r="C97" i="27"/>
  <c r="K129" i="28"/>
  <c r="K120" i="28"/>
  <c r="C134" i="28"/>
  <c r="L120" i="29"/>
  <c r="C34" i="30"/>
  <c r="N102" i="31"/>
  <c r="O97" i="31"/>
  <c r="M105" i="31"/>
  <c r="M93" i="31"/>
  <c r="O105" i="32"/>
  <c r="O102" i="32"/>
  <c r="O99" i="32"/>
  <c r="O97" i="32"/>
  <c r="O93" i="32"/>
  <c r="K100" i="33"/>
  <c r="K89" i="33"/>
  <c r="N61" i="35"/>
  <c r="N58" i="35"/>
  <c r="N57" i="35"/>
  <c r="N52" i="35"/>
  <c r="N66" i="37"/>
  <c r="N81" i="37"/>
  <c r="I55" i="40"/>
  <c r="M75" i="26"/>
  <c r="M172" i="6" s="1"/>
  <c r="E74" i="26"/>
  <c r="E171" i="6" s="1"/>
  <c r="B153" i="28"/>
  <c r="J148" i="28"/>
  <c r="B104" i="27"/>
  <c r="J133" i="28"/>
  <c r="J102" i="28"/>
  <c r="Q104" i="31"/>
  <c r="M102" i="31"/>
  <c r="O114" i="33"/>
  <c r="M67" i="35"/>
  <c r="M61" i="35"/>
  <c r="M57" i="35"/>
  <c r="E77" i="37"/>
  <c r="M52" i="35"/>
  <c r="H55" i="40"/>
  <c r="M37" i="50"/>
  <c r="M179" i="6" s="1"/>
  <c r="M35" i="50"/>
  <c r="Q82" i="51"/>
  <c r="Q88" i="51"/>
  <c r="Q80" i="51"/>
  <c r="Q87" i="51"/>
  <c r="I57" i="26"/>
  <c r="Q158" i="29"/>
  <c r="Q125" i="27"/>
  <c r="Q151" i="29"/>
  <c r="I118" i="27"/>
  <c r="I150" i="29"/>
  <c r="I114" i="27"/>
  <c r="I148" i="29"/>
  <c r="I109" i="27"/>
  <c r="Q143" i="29"/>
  <c r="Q159" i="28"/>
  <c r="I129" i="28"/>
  <c r="B128" i="29"/>
  <c r="M86" i="31"/>
  <c r="B85" i="32"/>
  <c r="Q106" i="33"/>
  <c r="Q94" i="33"/>
  <c r="Q90" i="33"/>
  <c r="J74" i="35"/>
  <c r="L61" i="35"/>
  <c r="L58" i="35"/>
  <c r="L57" i="35"/>
  <c r="G60" i="40"/>
  <c r="G55" i="40"/>
  <c r="E84" i="44"/>
  <c r="O57" i="48"/>
  <c r="B73" i="44"/>
  <c r="C73" i="45"/>
  <c r="J37" i="50"/>
  <c r="J179" i="6" s="1"/>
  <c r="O36" i="46"/>
  <c r="L55" i="48"/>
  <c r="P59" i="49"/>
  <c r="M82" i="44"/>
  <c r="B68" i="44"/>
  <c r="C68" i="45"/>
  <c r="E81" i="44"/>
  <c r="I53" i="47"/>
  <c r="I75" i="48"/>
  <c r="Q74" i="48"/>
  <c r="I68" i="48"/>
  <c r="K70" i="49"/>
  <c r="B66" i="44"/>
  <c r="C72" i="44"/>
  <c r="D73" i="45"/>
  <c r="D72" i="45"/>
  <c r="D68" i="45"/>
  <c r="D37" i="46"/>
  <c r="D178" i="6" s="1"/>
  <c r="J62" i="47"/>
  <c r="L56" i="49"/>
  <c r="Q89" i="51"/>
  <c r="Q81" i="51"/>
  <c r="Q76" i="51"/>
  <c r="E89" i="52"/>
  <c r="E81" i="52"/>
  <c r="N56" i="41"/>
  <c r="F65" i="41"/>
  <c r="B72" i="44"/>
  <c r="C72" i="45"/>
  <c r="I59" i="47"/>
  <c r="I57" i="47"/>
  <c r="I55" i="47"/>
  <c r="O62" i="48"/>
  <c r="O59" i="48"/>
  <c r="O52" i="48"/>
  <c r="P89" i="51"/>
  <c r="P87" i="51"/>
  <c r="P81" i="51"/>
  <c r="D89" i="52"/>
  <c r="D87" i="52"/>
  <c r="D81" i="52"/>
  <c r="I62" i="47"/>
  <c r="C55" i="49"/>
  <c r="C89" i="52"/>
  <c r="C87" i="52"/>
  <c r="C81" i="52"/>
  <c r="C80" i="52"/>
  <c r="I61" i="47"/>
  <c r="I77" i="48"/>
  <c r="B87" i="52"/>
  <c r="B81" i="52"/>
  <c r="I52" i="47"/>
  <c r="E77" i="48"/>
  <c r="E54" i="36"/>
  <c r="B63" i="37"/>
  <c r="B60" i="37"/>
  <c r="B56" i="37"/>
  <c r="H64" i="39"/>
  <c r="H63" i="39"/>
  <c r="H56" i="40"/>
  <c r="H51" i="40"/>
  <c r="J60" i="41"/>
  <c r="J56" i="41"/>
  <c r="O89" i="45"/>
  <c r="E62" i="47"/>
  <c r="Q76" i="48"/>
  <c r="K62" i="48"/>
  <c r="K57" i="48"/>
  <c r="N71" i="49"/>
  <c r="P69" i="49"/>
  <c r="M58" i="49"/>
  <c r="L54" i="49"/>
  <c r="O57" i="49"/>
  <c r="B90" i="51"/>
  <c r="F74" i="51"/>
  <c r="L87" i="51"/>
  <c r="L81" i="51"/>
  <c r="P64" i="35"/>
  <c r="D64" i="36"/>
  <c r="G64" i="39"/>
  <c r="G63" i="39"/>
  <c r="G60" i="39"/>
  <c r="G66" i="40"/>
  <c r="G63" i="40"/>
  <c r="G56" i="40"/>
  <c r="G51" i="40"/>
  <c r="I60" i="41"/>
  <c r="E35" i="42"/>
  <c r="C68" i="43"/>
  <c r="F52" i="47"/>
  <c r="D62" i="47"/>
  <c r="E76" i="48"/>
  <c r="O69" i="49"/>
  <c r="L58" i="49"/>
  <c r="K54" i="49"/>
  <c r="K87" i="51"/>
  <c r="K81" i="51"/>
  <c r="Q87" i="53"/>
  <c r="Q78" i="53"/>
  <c r="O54" i="35"/>
  <c r="O51" i="35"/>
  <c r="C66" i="36"/>
  <c r="C64" i="36"/>
  <c r="C63" i="36"/>
  <c r="C60" i="36"/>
  <c r="C56" i="36"/>
  <c r="C54" i="36"/>
  <c r="C51" i="36"/>
  <c r="P65" i="37"/>
  <c r="P37" i="38"/>
  <c r="P176" i="6" s="1"/>
  <c r="F64" i="39"/>
  <c r="F63" i="39"/>
  <c r="F60" i="39"/>
  <c r="F66" i="40"/>
  <c r="F64" i="40"/>
  <c r="F63" i="40"/>
  <c r="F60" i="40"/>
  <c r="F56" i="40"/>
  <c r="F54" i="40"/>
  <c r="F51" i="40"/>
  <c r="I37" i="42"/>
  <c r="I177" i="6" s="1"/>
  <c r="D35" i="42"/>
  <c r="K67" i="43"/>
  <c r="P63" i="43"/>
  <c r="L76" i="44"/>
  <c r="M71" i="45"/>
  <c r="E75" i="48"/>
  <c r="Q73" i="48"/>
  <c r="K58" i="49"/>
  <c r="H54" i="49"/>
  <c r="N106" i="52"/>
  <c r="P87" i="53"/>
  <c r="N66" i="35"/>
  <c r="N64" i="35"/>
  <c r="N63" i="35"/>
  <c r="N60" i="35"/>
  <c r="N54" i="35"/>
  <c r="B64" i="36"/>
  <c r="B63" i="36"/>
  <c r="B60" i="36"/>
  <c r="B51" i="36"/>
  <c r="G65" i="37"/>
  <c r="G57" i="37"/>
  <c r="O65" i="37"/>
  <c r="E66" i="39"/>
  <c r="E64" i="39"/>
  <c r="E63" i="39"/>
  <c r="E60" i="39"/>
  <c r="M67" i="40"/>
  <c r="E81" i="40"/>
  <c r="M65" i="40"/>
  <c r="M61" i="40"/>
  <c r="E60" i="40"/>
  <c r="E56" i="40"/>
  <c r="E51" i="40"/>
  <c r="M72" i="41"/>
  <c r="O73" i="43"/>
  <c r="C76" i="44"/>
  <c r="K76" i="44"/>
  <c r="I84" i="45"/>
  <c r="L68" i="45"/>
  <c r="J61" i="47"/>
  <c r="J60" i="47"/>
  <c r="O60" i="48"/>
  <c r="H55" i="48"/>
  <c r="L77" i="49"/>
  <c r="H58" i="49"/>
  <c r="J89" i="51"/>
  <c r="I89" i="51"/>
  <c r="I87" i="51"/>
  <c r="Q85" i="51"/>
  <c r="I81" i="51"/>
  <c r="I80" i="51"/>
  <c r="I78" i="51"/>
  <c r="Q77" i="51"/>
  <c r="I76" i="51"/>
  <c r="Q74" i="51"/>
  <c r="E74" i="52"/>
  <c r="O87" i="53"/>
  <c r="M64" i="35"/>
  <c r="M54" i="35"/>
  <c r="E71" i="37"/>
  <c r="I58" i="36"/>
  <c r="I55" i="36"/>
  <c r="F65" i="37"/>
  <c r="D64" i="39"/>
  <c r="L61" i="39"/>
  <c r="D60" i="39"/>
  <c r="L57" i="39"/>
  <c r="L67" i="40"/>
  <c r="D66" i="40"/>
  <c r="L65" i="40"/>
  <c r="D60" i="40"/>
  <c r="L58" i="40"/>
  <c r="L74" i="41"/>
  <c r="B35" i="42"/>
  <c r="C67" i="43"/>
  <c r="N73" i="43"/>
  <c r="B70" i="44"/>
  <c r="B67" i="44"/>
  <c r="B64" i="44"/>
  <c r="J76" i="44"/>
  <c r="H84" i="45"/>
  <c r="K68" i="45"/>
  <c r="N72" i="47"/>
  <c r="G62" i="48"/>
  <c r="O61" i="48"/>
  <c r="O56" i="48"/>
  <c r="J71" i="49"/>
  <c r="F89" i="51"/>
  <c r="H87" i="51"/>
  <c r="P85" i="51"/>
  <c r="H81" i="51"/>
  <c r="D85" i="52"/>
  <c r="D74" i="52"/>
  <c r="N87" i="53"/>
  <c r="L64" i="35"/>
  <c r="L63" i="35"/>
  <c r="L60" i="35"/>
  <c r="D71" i="37"/>
  <c r="H57" i="36"/>
  <c r="E65" i="37"/>
  <c r="M65" i="37"/>
  <c r="C64" i="39"/>
  <c r="C63" i="39"/>
  <c r="K61" i="39"/>
  <c r="C60" i="39"/>
  <c r="K58" i="39"/>
  <c r="K57" i="39"/>
  <c r="C66" i="40"/>
  <c r="K65" i="40"/>
  <c r="K58" i="40"/>
  <c r="K74" i="41"/>
  <c r="M55" i="41"/>
  <c r="C66" i="43"/>
  <c r="M73" i="43"/>
  <c r="Q73" i="44"/>
  <c r="Q72" i="44"/>
  <c r="Q68" i="44"/>
  <c r="Q63" i="44"/>
  <c r="E84" i="45"/>
  <c r="J68" i="45"/>
  <c r="H61" i="47"/>
  <c r="H60" i="47"/>
  <c r="H73" i="49"/>
  <c r="G54" i="48"/>
  <c r="F62" i="48"/>
  <c r="N61" i="48"/>
  <c r="I71" i="49"/>
  <c r="J73" i="51"/>
  <c r="G89" i="51"/>
  <c r="G87" i="51"/>
  <c r="O85" i="51"/>
  <c r="G81" i="51"/>
  <c r="G80" i="51"/>
  <c r="G78" i="51"/>
  <c r="O74" i="51"/>
  <c r="B106" i="52"/>
  <c r="C88" i="52"/>
  <c r="M87" i="53"/>
  <c r="K63" i="35"/>
  <c r="K54" i="35"/>
  <c r="K51" i="35"/>
  <c r="G67" i="36"/>
  <c r="G61" i="36"/>
  <c r="G57" i="36"/>
  <c r="G52" i="36"/>
  <c r="D65" i="37"/>
  <c r="L65" i="37"/>
  <c r="L37" i="38"/>
  <c r="L176" i="6" s="1"/>
  <c r="B64" i="39"/>
  <c r="B63" i="39"/>
  <c r="B60" i="39"/>
  <c r="J67" i="40"/>
  <c r="B66" i="40"/>
  <c r="J65" i="40"/>
  <c r="B64" i="40"/>
  <c r="J61" i="40"/>
  <c r="J58" i="40"/>
  <c r="J57" i="40"/>
  <c r="B56" i="40"/>
  <c r="J55" i="40"/>
  <c r="J52" i="40"/>
  <c r="I74" i="41"/>
  <c r="H53" i="41"/>
  <c r="L57" i="41"/>
  <c r="L55" i="41"/>
  <c r="L89" i="43"/>
  <c r="L73" i="43"/>
  <c r="P73" i="44"/>
  <c r="H63" i="44"/>
  <c r="Q83" i="45"/>
  <c r="Q73" i="45"/>
  <c r="G61" i="47"/>
  <c r="G56" i="47"/>
  <c r="E62" i="48"/>
  <c r="Q60" i="49"/>
  <c r="I59" i="49"/>
  <c r="I57" i="49"/>
  <c r="Q56" i="49"/>
  <c r="B34" i="50"/>
  <c r="N90" i="51"/>
  <c r="F78" i="51"/>
  <c r="N74" i="51"/>
  <c r="F104" i="52"/>
  <c r="B85" i="52"/>
  <c r="J98" i="52"/>
  <c r="L87" i="53"/>
  <c r="J64" i="35"/>
  <c r="J63" i="35"/>
  <c r="J60" i="35"/>
  <c r="J51" i="35"/>
  <c r="F61" i="36"/>
  <c r="F57" i="36"/>
  <c r="C57" i="37"/>
  <c r="K65" i="37"/>
  <c r="I67" i="39"/>
  <c r="I61" i="39"/>
  <c r="I58" i="39"/>
  <c r="I57" i="39"/>
  <c r="I65" i="40"/>
  <c r="I58" i="40"/>
  <c r="G53" i="41"/>
  <c r="C63" i="41"/>
  <c r="K57" i="41"/>
  <c r="K55" i="41"/>
  <c r="K73" i="43"/>
  <c r="C89" i="44"/>
  <c r="K84" i="44"/>
  <c r="C83" i="44"/>
  <c r="K81" i="44"/>
  <c r="P68" i="44"/>
  <c r="O73" i="44"/>
  <c r="P83" i="45"/>
  <c r="O73" i="45"/>
  <c r="G66" i="45"/>
  <c r="P73" i="45"/>
  <c r="F61" i="47"/>
  <c r="L60" i="48"/>
  <c r="L53" i="48"/>
  <c r="G71" i="49"/>
  <c r="P60" i="49"/>
  <c r="P56" i="49"/>
  <c r="H37" i="50"/>
  <c r="H179" i="6" s="1"/>
  <c r="Q37" i="50"/>
  <c r="Q179" i="6" s="1"/>
  <c r="J78" i="51"/>
  <c r="M90" i="51"/>
  <c r="E89" i="51"/>
  <c r="E87" i="51"/>
  <c r="E81" i="51"/>
  <c r="E80" i="51"/>
  <c r="E78" i="51"/>
  <c r="E76" i="51"/>
  <c r="M74" i="51"/>
  <c r="B103" i="52"/>
  <c r="Q89" i="52"/>
  <c r="Q87" i="52"/>
  <c r="Q81" i="52"/>
  <c r="Q80" i="52"/>
  <c r="K87" i="53"/>
  <c r="K80" i="53"/>
  <c r="Q67" i="35"/>
  <c r="I66" i="35"/>
  <c r="Q55" i="35"/>
  <c r="Q52" i="35"/>
  <c r="I51" i="35"/>
  <c r="E67" i="36"/>
  <c r="E61" i="36"/>
  <c r="E57" i="36"/>
  <c r="E55" i="36"/>
  <c r="E52" i="36"/>
  <c r="B65" i="37"/>
  <c r="B57" i="37"/>
  <c r="B55" i="37"/>
  <c r="H61" i="39"/>
  <c r="H58" i="39"/>
  <c r="H57" i="39"/>
  <c r="P51" i="39"/>
  <c r="H65" i="40"/>
  <c r="H61" i="40"/>
  <c r="H58" i="40"/>
  <c r="F53" i="41"/>
  <c r="J57" i="41"/>
  <c r="J55" i="41"/>
  <c r="P37" i="42"/>
  <c r="P177" i="6" s="1"/>
  <c r="J66" i="43"/>
  <c r="O68" i="44"/>
  <c r="N68" i="44"/>
  <c r="F72" i="44"/>
  <c r="D66" i="45"/>
  <c r="E61" i="47"/>
  <c r="E56" i="47"/>
  <c r="G70" i="48"/>
  <c r="I58" i="48"/>
  <c r="O53" i="48"/>
  <c r="K60" i="48"/>
  <c r="K56" i="48"/>
  <c r="C55" i="48"/>
  <c r="P61" i="49"/>
  <c r="O60" i="49"/>
  <c r="P37" i="50"/>
  <c r="P179" i="6" s="1"/>
  <c r="N88" i="51"/>
  <c r="J77" i="51"/>
  <c r="D87" i="51"/>
  <c r="L85" i="51"/>
  <c r="D81" i="51"/>
  <c r="D80" i="51"/>
  <c r="I102" i="52"/>
  <c r="P89" i="52"/>
  <c r="P87" i="52"/>
  <c r="P81" i="52"/>
  <c r="P80" i="52"/>
  <c r="P73" i="52"/>
  <c r="H90" i="52"/>
  <c r="J87" i="53"/>
  <c r="J80" i="53"/>
  <c r="P57" i="35"/>
  <c r="G61" i="39"/>
  <c r="G58" i="39"/>
  <c r="G57" i="39"/>
  <c r="G65" i="40"/>
  <c r="G61" i="40"/>
  <c r="G58" i="40"/>
  <c r="H56" i="41"/>
  <c r="I55" i="41"/>
  <c r="Q85" i="44"/>
  <c r="Q69" i="48"/>
  <c r="M61" i="49"/>
  <c r="N60" i="49"/>
  <c r="G104" i="51"/>
  <c r="O81" i="52"/>
  <c r="O80" i="52"/>
  <c r="I87" i="53"/>
  <c r="Q77" i="53"/>
  <c r="O67" i="35"/>
  <c r="O65" i="35"/>
  <c r="O61" i="35"/>
  <c r="O57" i="35"/>
  <c r="O52" i="35"/>
  <c r="C67" i="36"/>
  <c r="C65" i="36"/>
  <c r="C61" i="36"/>
  <c r="C58" i="36"/>
  <c r="C57" i="36"/>
  <c r="C55" i="36"/>
  <c r="C52" i="36"/>
  <c r="F61" i="39"/>
  <c r="F57" i="39"/>
  <c r="F67" i="40"/>
  <c r="F65" i="40"/>
  <c r="F61" i="40"/>
  <c r="F58" i="40"/>
  <c r="F57" i="40"/>
  <c r="F55" i="40"/>
  <c r="F52" i="40"/>
  <c r="E74" i="41"/>
  <c r="H57" i="41"/>
  <c r="L87" i="43"/>
  <c r="P90" i="44"/>
  <c r="P85" i="44"/>
  <c r="C60" i="47"/>
  <c r="I60" i="48"/>
  <c r="I73" i="48"/>
  <c r="I70" i="48"/>
  <c r="M60" i="49"/>
  <c r="J90" i="51"/>
  <c r="J82" i="51"/>
  <c r="J74" i="51"/>
  <c r="F106" i="52"/>
  <c r="N81" i="52"/>
  <c r="N80" i="52"/>
  <c r="F95" i="52"/>
  <c r="H87" i="53"/>
  <c r="H80" i="53"/>
  <c r="M132" i="6"/>
  <c r="G88" i="14"/>
  <c r="F88" i="14"/>
  <c r="M36" i="6"/>
  <c r="C49" i="6"/>
  <c r="K47" i="6"/>
  <c r="K44" i="6"/>
  <c r="C43" i="6"/>
  <c r="K41" i="6"/>
  <c r="C37" i="6"/>
  <c r="K35" i="6"/>
  <c r="C31" i="6"/>
  <c r="P86" i="14"/>
  <c r="K36" i="6"/>
  <c r="C59" i="6"/>
  <c r="C132" i="6" s="1"/>
  <c r="E35" i="6"/>
  <c r="D64" i="14"/>
  <c r="D85" i="14" s="1"/>
  <c r="C58" i="6"/>
  <c r="Q57" i="6"/>
  <c r="M57" i="6"/>
  <c r="E48" i="6"/>
  <c r="M37" i="6"/>
  <c r="E36" i="6"/>
  <c r="C86" i="14"/>
  <c r="C64" i="14"/>
  <c r="C56" i="6" s="1"/>
  <c r="B55" i="6"/>
  <c r="B130" i="6" s="1"/>
  <c r="C55" i="6"/>
  <c r="C130" i="6" s="1"/>
  <c r="N74" i="14"/>
  <c r="I31" i="6"/>
  <c r="Q36" i="6"/>
  <c r="B57" i="6"/>
  <c r="B64" i="14"/>
  <c r="J104" i="6"/>
  <c r="I35" i="6"/>
  <c r="L37" i="9"/>
  <c r="Q62" i="14"/>
  <c r="Q54" i="6" s="1"/>
  <c r="Q129" i="6" s="1"/>
  <c r="I44" i="6"/>
  <c r="P55" i="6"/>
  <c r="F104" i="6"/>
  <c r="C44" i="6"/>
  <c r="I37" i="9"/>
  <c r="O64" i="14"/>
  <c r="O62" i="14" s="1"/>
  <c r="O54" i="6" s="1"/>
  <c r="O129" i="6" s="1"/>
  <c r="N55" i="6"/>
  <c r="N130" i="6" s="1"/>
  <c r="J37" i="9"/>
  <c r="Q43" i="6"/>
  <c r="H37" i="9"/>
  <c r="Q96" i="14"/>
  <c r="Q157" i="6" s="1"/>
  <c r="N57" i="6"/>
  <c r="N64" i="14"/>
  <c r="N56" i="6" s="1"/>
  <c r="M62" i="14"/>
  <c r="M54" i="6" s="1"/>
  <c r="M129" i="6" s="1"/>
  <c r="M43" i="6"/>
  <c r="G37" i="9"/>
  <c r="P96" i="14"/>
  <c r="P157" i="6" s="1"/>
  <c r="F37" i="9"/>
  <c r="N96" i="14"/>
  <c r="N157" i="6" s="1"/>
  <c r="L64" i="14"/>
  <c r="L62" i="14" s="1"/>
  <c r="L54" i="6" s="1"/>
  <c r="B104" i="6"/>
  <c r="E44" i="6"/>
  <c r="E37" i="9"/>
  <c r="K64" i="14"/>
  <c r="D37" i="9"/>
  <c r="J64" i="14"/>
  <c r="C37" i="9"/>
  <c r="K48" i="6"/>
  <c r="C38" i="6"/>
  <c r="Q99" i="14"/>
  <c r="Q160" i="6" s="1"/>
  <c r="I64" i="14"/>
  <c r="I62" i="14" s="1"/>
  <c r="I54" i="6" s="1"/>
  <c r="I129" i="6" s="1"/>
  <c r="M49" i="6"/>
  <c r="B96" i="14"/>
  <c r="B157" i="6" s="1"/>
  <c r="H64" i="14"/>
  <c r="H62" i="14" s="1"/>
  <c r="H54" i="6" s="1"/>
  <c r="G84" i="14"/>
  <c r="I48" i="6"/>
  <c r="Q46" i="6"/>
  <c r="Q40" i="6"/>
  <c r="Q37" i="6"/>
  <c r="G64" i="14"/>
  <c r="G56" i="6" s="1"/>
  <c r="G131" i="6" s="1"/>
  <c r="F55" i="6"/>
  <c r="F130" i="6" s="1"/>
  <c r="Q55" i="6"/>
  <c r="F57" i="6"/>
  <c r="F64" i="14"/>
  <c r="P84" i="14"/>
  <c r="B84" i="14"/>
  <c r="E64" i="14"/>
  <c r="E62" i="14" s="1"/>
  <c r="E54" i="6" s="1"/>
  <c r="E129" i="6" s="1"/>
  <c r="D55" i="6"/>
  <c r="G31" i="6"/>
  <c r="N65" i="10"/>
  <c r="N154" i="6" s="1"/>
  <c r="N46" i="10"/>
  <c r="Q59" i="10"/>
  <c r="I46" i="10"/>
  <c r="O59" i="10"/>
  <c r="M59" i="10"/>
  <c r="G59" i="10"/>
  <c r="G46" i="10"/>
  <c r="I59" i="10"/>
  <c r="F46" i="10"/>
  <c r="C60" i="10"/>
  <c r="E59" i="10"/>
  <c r="E46" i="10"/>
  <c r="L51" i="6"/>
  <c r="D46" i="10"/>
  <c r="O47" i="6"/>
  <c r="O38" i="6"/>
  <c r="K29" i="6"/>
  <c r="K127" i="6" s="1"/>
  <c r="C59" i="10"/>
  <c r="C46" i="10"/>
  <c r="B53" i="6"/>
  <c r="B65" i="10"/>
  <c r="B154" i="6" s="1"/>
  <c r="B46" i="10"/>
  <c r="K59" i="10"/>
  <c r="K46" i="10"/>
  <c r="L50" i="10"/>
  <c r="Q52" i="6"/>
  <c r="O52" i="6"/>
  <c r="N52" i="6"/>
  <c r="F150" i="6"/>
  <c r="P135" i="6"/>
  <c r="P150" i="6"/>
  <c r="H146" i="6"/>
  <c r="P144" i="6"/>
  <c r="H143" i="6"/>
  <c r="P136" i="6"/>
  <c r="F146" i="6"/>
  <c r="O136" i="6"/>
  <c r="L150" i="6"/>
  <c r="D149" i="6"/>
  <c r="L144" i="6"/>
  <c r="D143" i="6"/>
  <c r="K134" i="6"/>
  <c r="H134" i="6"/>
  <c r="H150" i="6"/>
  <c r="P148" i="6"/>
  <c r="P142" i="6"/>
  <c r="O150" i="6"/>
  <c r="K150" i="6"/>
  <c r="G150" i="6"/>
  <c r="C150" i="6"/>
  <c r="C149" i="6"/>
  <c r="B149" i="6"/>
  <c r="O148" i="6"/>
  <c r="K148" i="6"/>
  <c r="G148" i="6"/>
  <c r="H147" i="6"/>
  <c r="D147" i="6"/>
  <c r="G147" i="6"/>
  <c r="C147" i="6"/>
  <c r="B147" i="6"/>
  <c r="O146" i="6"/>
  <c r="K146" i="6"/>
  <c r="K145" i="6"/>
  <c r="G145" i="6"/>
  <c r="C145" i="6"/>
  <c r="B145" i="6"/>
  <c r="O144" i="6"/>
  <c r="O143" i="6"/>
  <c r="K143" i="6"/>
  <c r="G143" i="6"/>
  <c r="C143" i="6"/>
  <c r="C142" i="6"/>
  <c r="B143" i="6"/>
  <c r="D136" i="6"/>
  <c r="D134" i="6"/>
  <c r="L134" i="6"/>
  <c r="M131" i="6"/>
  <c r="E132" i="6"/>
  <c r="E130" i="6"/>
  <c r="M127" i="6"/>
  <c r="C127" i="6"/>
  <c r="P133" i="6"/>
  <c r="M94" i="18"/>
  <c r="E127" i="6"/>
  <c r="C87" i="6"/>
  <c r="G149" i="6"/>
  <c r="K147" i="6"/>
  <c r="O145" i="6"/>
  <c r="C144" i="6"/>
  <c r="G142" i="6"/>
  <c r="H99" i="11"/>
  <c r="F137" i="12"/>
  <c r="F123" i="12"/>
  <c r="G149" i="13"/>
  <c r="B87" i="6"/>
  <c r="F139" i="6"/>
  <c r="Q145" i="12"/>
  <c r="Q118" i="11"/>
  <c r="Q138" i="11"/>
  <c r="F126" i="12"/>
  <c r="B105" i="12"/>
  <c r="B243" i="16"/>
  <c r="B187" i="15"/>
  <c r="F241" i="16"/>
  <c r="F185" i="15"/>
  <c r="J239" i="16"/>
  <c r="J192" i="15"/>
  <c r="J194" i="15"/>
  <c r="J196" i="15"/>
  <c r="J185" i="15"/>
  <c r="J187" i="15"/>
  <c r="J190" i="15"/>
  <c r="N234" i="16"/>
  <c r="N172" i="15"/>
  <c r="J229" i="16"/>
  <c r="J168" i="15"/>
  <c r="J170" i="15"/>
  <c r="J172" i="15"/>
  <c r="J174" i="15"/>
  <c r="J180" i="15"/>
  <c r="J176" i="15"/>
  <c r="J178" i="15"/>
  <c r="B226" i="16"/>
  <c r="B164" i="15"/>
  <c r="Q60" i="10"/>
  <c r="P120" i="11"/>
  <c r="P129" i="11"/>
  <c r="H143" i="13"/>
  <c r="H109" i="11"/>
  <c r="D140" i="13"/>
  <c r="D104" i="11"/>
  <c r="M82" i="14"/>
  <c r="O60" i="10"/>
  <c r="Q126" i="11"/>
  <c r="P117" i="11"/>
  <c r="J122" i="13"/>
  <c r="J152" i="13"/>
  <c r="P256" i="17"/>
  <c r="P209" i="15"/>
  <c r="D255" i="17"/>
  <c r="D206" i="15"/>
  <c r="L244" i="17"/>
  <c r="L244" i="16"/>
  <c r="L188" i="15"/>
  <c r="P242" i="16"/>
  <c r="P186" i="15"/>
  <c r="D241" i="16"/>
  <c r="D185" i="15"/>
  <c r="H239" i="16"/>
  <c r="H196" i="15"/>
  <c r="H198" i="15"/>
  <c r="H187" i="15"/>
  <c r="H192" i="15"/>
  <c r="P232" i="16"/>
  <c r="P170" i="15"/>
  <c r="M60" i="10"/>
  <c r="P126" i="11"/>
  <c r="B123" i="12"/>
  <c r="B120" i="12"/>
  <c r="C149" i="13"/>
  <c r="I122" i="13"/>
  <c r="I152" i="13"/>
  <c r="J201" i="15"/>
  <c r="H212" i="16"/>
  <c r="N140" i="6"/>
  <c r="Q136" i="11"/>
  <c r="N104" i="12"/>
  <c r="G105" i="12"/>
  <c r="G100" i="12"/>
  <c r="G107" i="12"/>
  <c r="G102" i="12"/>
  <c r="G119" i="13"/>
  <c r="H122" i="13"/>
  <c r="H152" i="13"/>
  <c r="J198" i="15"/>
  <c r="J103" i="12"/>
  <c r="J139" i="12"/>
  <c r="F105" i="12"/>
  <c r="F100" i="12"/>
  <c r="F107" i="12"/>
  <c r="G122" i="13"/>
  <c r="G152" i="13"/>
  <c r="L55" i="6"/>
  <c r="L96" i="14"/>
  <c r="L157" i="6" s="1"/>
  <c r="E105" i="12"/>
  <c r="E100" i="12"/>
  <c r="E107" i="12"/>
  <c r="E102" i="12"/>
  <c r="E62" i="10"/>
  <c r="G57" i="6"/>
  <c r="G86" i="14"/>
  <c r="O49" i="6"/>
  <c r="G46" i="6"/>
  <c r="O35" i="6"/>
  <c r="D100" i="12"/>
  <c r="D107" i="12"/>
  <c r="D102" i="12"/>
  <c r="D109" i="12"/>
  <c r="D111" i="12"/>
  <c r="D105" i="12"/>
  <c r="B59" i="6"/>
  <c r="B88" i="14"/>
  <c r="B100" i="14"/>
  <c r="B161" i="6" s="1"/>
  <c r="J55" i="6"/>
  <c r="J130" i="6" s="1"/>
  <c r="J96" i="14"/>
  <c r="J157" i="6" s="1"/>
  <c r="M255" i="15"/>
  <c r="F149" i="6"/>
  <c r="J147" i="6"/>
  <c r="N145" i="6"/>
  <c r="B144" i="6"/>
  <c r="N138" i="6"/>
  <c r="C102" i="12"/>
  <c r="C109" i="12"/>
  <c r="C62" i="10"/>
  <c r="C111" i="12"/>
  <c r="I84" i="14"/>
  <c r="I96" i="14"/>
  <c r="I157" i="6" s="1"/>
  <c r="G82" i="14"/>
  <c r="H190" i="15"/>
  <c r="M128" i="11"/>
  <c r="P118" i="11"/>
  <c r="F102" i="12"/>
  <c r="B154" i="12"/>
  <c r="B126" i="12"/>
  <c r="H55" i="6"/>
  <c r="H96" i="14"/>
  <c r="H157" i="6" s="1"/>
  <c r="J88" i="14"/>
  <c r="J82" i="14"/>
  <c r="F8" i="6"/>
  <c r="F132" i="6" s="1"/>
  <c r="F82" i="14"/>
  <c r="P123" i="11"/>
  <c r="B136" i="12"/>
  <c r="F111" i="12"/>
  <c r="G44" i="6"/>
  <c r="O40" i="6"/>
  <c r="G37" i="6"/>
  <c r="M86" i="14"/>
  <c r="M92" i="14"/>
  <c r="H189" i="15"/>
  <c r="M121" i="11"/>
  <c r="E111" i="12"/>
  <c r="F106" i="12"/>
  <c r="F104" i="12"/>
  <c r="E106" i="12"/>
  <c r="E104" i="12"/>
  <c r="F99" i="12"/>
  <c r="F112" i="12"/>
  <c r="C135" i="13"/>
  <c r="J86" i="14"/>
  <c r="J92" i="14"/>
  <c r="B8" i="6"/>
  <c r="B82" i="14"/>
  <c r="P87" i="6"/>
  <c r="N66" i="10"/>
  <c r="N155" i="6" s="1"/>
  <c r="I60" i="10"/>
  <c r="K154" i="12"/>
  <c r="K126" i="11"/>
  <c r="J116" i="12"/>
  <c r="D106" i="12"/>
  <c r="B104" i="12"/>
  <c r="E99" i="12"/>
  <c r="Q63" i="10"/>
  <c r="Q118" i="12"/>
  <c r="E112" i="12"/>
  <c r="B137" i="13"/>
  <c r="D96" i="14"/>
  <c r="D157" i="6" s="1"/>
  <c r="G49" i="6"/>
  <c r="O45" i="6"/>
  <c r="O29" i="6"/>
  <c r="O127" i="6" s="1"/>
  <c r="D203" i="15"/>
  <c r="J169" i="15"/>
  <c r="O87" i="6"/>
  <c r="J66" i="10"/>
  <c r="J155" i="6" s="1"/>
  <c r="K123" i="11"/>
  <c r="N139" i="12"/>
  <c r="N103" i="11"/>
  <c r="F136" i="12"/>
  <c r="F100" i="11"/>
  <c r="F98" i="11" s="1"/>
  <c r="J105" i="11"/>
  <c r="J102" i="11"/>
  <c r="J134" i="12"/>
  <c r="C106" i="12"/>
  <c r="D99" i="12"/>
  <c r="P118" i="12"/>
  <c r="P120" i="12"/>
  <c r="P129" i="12"/>
  <c r="P116" i="12"/>
  <c r="P123" i="12"/>
  <c r="D112" i="12"/>
  <c r="D104" i="12"/>
  <c r="M152" i="13"/>
  <c r="Q138" i="13"/>
  <c r="Q136" i="13"/>
  <c r="J58" i="6"/>
  <c r="J87" i="14"/>
  <c r="D88" i="14"/>
  <c r="H86" i="14"/>
  <c r="L84" i="14"/>
  <c r="J184" i="15"/>
  <c r="N87" i="6"/>
  <c r="G140" i="6"/>
  <c r="K138" i="6"/>
  <c r="J150" i="6"/>
  <c r="N148" i="6"/>
  <c r="F145" i="6"/>
  <c r="J143" i="6"/>
  <c r="F138" i="6"/>
  <c r="M116" i="11"/>
  <c r="I134" i="12"/>
  <c r="I105" i="11"/>
  <c r="B134" i="12"/>
  <c r="B106" i="12"/>
  <c r="C99" i="12"/>
  <c r="O120" i="12"/>
  <c r="O129" i="12"/>
  <c r="G109" i="12"/>
  <c r="C104" i="12"/>
  <c r="L152" i="13"/>
  <c r="P138" i="13"/>
  <c r="P136" i="13"/>
  <c r="F86" i="14"/>
  <c r="I87" i="14"/>
  <c r="I99" i="14"/>
  <c r="I160" i="6" s="1"/>
  <c r="Q226" i="15"/>
  <c r="J171" i="15"/>
  <c r="M87" i="6"/>
  <c r="J138" i="6"/>
  <c r="K135" i="6"/>
  <c r="Q53" i="6"/>
  <c r="Q127" i="11"/>
  <c r="M118" i="11"/>
  <c r="H154" i="13"/>
  <c r="H126" i="11"/>
  <c r="L139" i="13"/>
  <c r="L103" i="11"/>
  <c r="H105" i="11"/>
  <c r="H100" i="11"/>
  <c r="H107" i="11"/>
  <c r="H102" i="11"/>
  <c r="Q129" i="12"/>
  <c r="B99" i="12"/>
  <c r="J152" i="12"/>
  <c r="J122" i="12"/>
  <c r="K152" i="13"/>
  <c r="O138" i="13"/>
  <c r="O136" i="13"/>
  <c r="O129" i="13"/>
  <c r="B86" i="14"/>
  <c r="N7" i="6"/>
  <c r="N81" i="14"/>
  <c r="D205" i="15"/>
  <c r="H184" i="15"/>
  <c r="L87" i="6"/>
  <c r="L93" i="6"/>
  <c r="I135" i="6"/>
  <c r="O53" i="6"/>
  <c r="E60" i="10"/>
  <c r="G154" i="12"/>
  <c r="G126" i="11"/>
  <c r="G153" i="12"/>
  <c r="G151" i="12"/>
  <c r="G121" i="11"/>
  <c r="C150" i="12"/>
  <c r="G148" i="12"/>
  <c r="K146" i="12"/>
  <c r="C141" i="12"/>
  <c r="O140" i="12"/>
  <c r="K139" i="12"/>
  <c r="O137" i="12"/>
  <c r="C136" i="12"/>
  <c r="G134" i="12"/>
  <c r="G100" i="11"/>
  <c r="G102" i="11"/>
  <c r="G109" i="11"/>
  <c r="G111" i="11"/>
  <c r="F116" i="12"/>
  <c r="Q120" i="12"/>
  <c r="E109" i="12"/>
  <c r="O147" i="13"/>
  <c r="N138" i="13"/>
  <c r="M94" i="14"/>
  <c r="G47" i="6"/>
  <c r="O43" i="6"/>
  <c r="G40" i="6"/>
  <c r="O36" i="6"/>
  <c r="M221" i="15"/>
  <c r="J195" i="15"/>
  <c r="F169" i="15"/>
  <c r="L254" i="17"/>
  <c r="L254" i="16"/>
  <c r="L205" i="15"/>
  <c r="H213" i="15"/>
  <c r="H215" i="15"/>
  <c r="H202" i="15"/>
  <c r="H204" i="15"/>
  <c r="L237" i="17"/>
  <c r="L237" i="16"/>
  <c r="L236" i="17"/>
  <c r="L236" i="16"/>
  <c r="L174" i="15"/>
  <c r="L233" i="16"/>
  <c r="L171" i="15"/>
  <c r="P231" i="16"/>
  <c r="P169" i="15"/>
  <c r="D230" i="16"/>
  <c r="D168" i="15"/>
  <c r="K87" i="6"/>
  <c r="O149" i="6"/>
  <c r="C148" i="6"/>
  <c r="G146" i="6"/>
  <c r="K144" i="6"/>
  <c r="O142" i="6"/>
  <c r="H135" i="6"/>
  <c r="N53" i="6"/>
  <c r="M127" i="11"/>
  <c r="Q120" i="11"/>
  <c r="F134" i="12"/>
  <c r="Q126" i="12"/>
  <c r="G110" i="12"/>
  <c r="D101" i="12"/>
  <c r="M138" i="13"/>
  <c r="K94" i="14"/>
  <c r="M99" i="14"/>
  <c r="M160" i="6" s="1"/>
  <c r="P212" i="15"/>
  <c r="B205" i="15"/>
  <c r="G213" i="15"/>
  <c r="G202" i="15"/>
  <c r="G204" i="15"/>
  <c r="G210" i="15"/>
  <c r="J87" i="6"/>
  <c r="G135" i="6"/>
  <c r="M53" i="6"/>
  <c r="J148" i="6"/>
  <c r="N146" i="6"/>
  <c r="F143" i="6"/>
  <c r="N139" i="6"/>
  <c r="F66" i="10"/>
  <c r="F155" i="6" s="1"/>
  <c r="L106" i="11"/>
  <c r="Q149" i="12"/>
  <c r="Q143" i="12"/>
  <c r="Q142" i="12"/>
  <c r="Q142" i="11"/>
  <c r="E134" i="12"/>
  <c r="F110" i="12"/>
  <c r="C101" i="12"/>
  <c r="M147" i="13"/>
  <c r="L138" i="13"/>
  <c r="J94" i="14"/>
  <c r="H195" i="15"/>
  <c r="P173" i="15"/>
  <c r="Q87" i="6"/>
  <c r="I87" i="6"/>
  <c r="E135" i="6"/>
  <c r="N129" i="11"/>
  <c r="M120" i="11"/>
  <c r="P127" i="11"/>
  <c r="D154" i="13"/>
  <c r="D126" i="11"/>
  <c r="D151" i="13"/>
  <c r="D121" i="11"/>
  <c r="D102" i="11"/>
  <c r="D109" i="11"/>
  <c r="D111" i="11"/>
  <c r="F121" i="12"/>
  <c r="F118" i="12"/>
  <c r="E110" i="12"/>
  <c r="B101" i="12"/>
  <c r="B109" i="12"/>
  <c r="L147" i="13"/>
  <c r="K138" i="13"/>
  <c r="K137" i="13"/>
  <c r="K49" i="9"/>
  <c r="G94" i="14"/>
  <c r="J189" i="15"/>
  <c r="J186" i="15"/>
  <c r="H87" i="6"/>
  <c r="P147" i="6"/>
  <c r="D146" i="6"/>
  <c r="H144" i="6"/>
  <c r="L142" i="6"/>
  <c r="D123" i="11"/>
  <c r="C154" i="12"/>
  <c r="C153" i="12"/>
  <c r="C123" i="11"/>
  <c r="C151" i="12"/>
  <c r="C121" i="11"/>
  <c r="O149" i="12"/>
  <c r="C148" i="12"/>
  <c r="G146" i="12"/>
  <c r="O143" i="12"/>
  <c r="O142" i="12"/>
  <c r="K140" i="12"/>
  <c r="G139" i="12"/>
  <c r="K137" i="12"/>
  <c r="O135" i="12"/>
  <c r="C134" i="12"/>
  <c r="C102" i="11"/>
  <c r="C104" i="11"/>
  <c r="C99" i="11"/>
  <c r="C106" i="11"/>
  <c r="B116" i="12"/>
  <c r="D110" i="12"/>
  <c r="Q123" i="12"/>
  <c r="K147" i="13"/>
  <c r="F94" i="14"/>
  <c r="G87" i="6"/>
  <c r="K149" i="6"/>
  <c r="O147" i="6"/>
  <c r="C146" i="6"/>
  <c r="G144" i="6"/>
  <c r="K142" i="6"/>
  <c r="C135" i="6"/>
  <c r="I53" i="6"/>
  <c r="Q122" i="11"/>
  <c r="H104" i="11"/>
  <c r="B126" i="11"/>
  <c r="B123" i="11"/>
  <c r="J112" i="11"/>
  <c r="B121" i="12"/>
  <c r="J147" i="13"/>
  <c r="G101" i="13"/>
  <c r="J84" i="14"/>
  <c r="H210" i="15"/>
  <c r="H186" i="15"/>
  <c r="F87" i="6"/>
  <c r="B150" i="6"/>
  <c r="J146" i="6"/>
  <c r="N144" i="6"/>
  <c r="H106" i="11"/>
  <c r="Q152" i="12"/>
  <c r="Q147" i="12"/>
  <c r="I112" i="11"/>
  <c r="O118" i="12"/>
  <c r="I147" i="13"/>
  <c r="O119" i="13"/>
  <c r="B171" i="15"/>
  <c r="E87" i="6"/>
  <c r="P134" i="6"/>
  <c r="P125" i="11"/>
  <c r="P122" i="11"/>
  <c r="B118" i="12"/>
  <c r="C112" i="12"/>
  <c r="H147" i="13"/>
  <c r="F84" i="14"/>
  <c r="J197" i="15"/>
  <c r="M186" i="15"/>
  <c r="M190" i="15"/>
  <c r="M192" i="15"/>
  <c r="M194" i="15"/>
  <c r="M196" i="15"/>
  <c r="M185" i="15"/>
  <c r="M168" i="15"/>
  <c r="M170" i="15"/>
  <c r="M172" i="15"/>
  <c r="M174" i="15"/>
  <c r="M180" i="15"/>
  <c r="M176" i="15"/>
  <c r="P177" i="17"/>
  <c r="P75" i="14"/>
  <c r="P181" i="17"/>
  <c r="D87" i="6"/>
  <c r="H149" i="6"/>
  <c r="P145" i="6"/>
  <c r="D144" i="6"/>
  <c r="H142" i="6"/>
  <c r="O134" i="6"/>
  <c r="F65" i="10"/>
  <c r="F154" i="6" s="1"/>
  <c r="O152" i="12"/>
  <c r="O122" i="11"/>
  <c r="K149" i="12"/>
  <c r="K119" i="11"/>
  <c r="O147" i="12"/>
  <c r="O117" i="11"/>
  <c r="C146" i="12"/>
  <c r="C116" i="11"/>
  <c r="K143" i="12"/>
  <c r="K109" i="11"/>
  <c r="K142" i="12"/>
  <c r="G140" i="12"/>
  <c r="G104" i="11"/>
  <c r="C139" i="12"/>
  <c r="G137" i="12"/>
  <c r="K135" i="12"/>
  <c r="B112" i="12"/>
  <c r="B103" i="12"/>
  <c r="Q116" i="12"/>
  <c r="G147" i="13"/>
  <c r="H197" i="15"/>
  <c r="J173" i="15"/>
  <c r="H194" i="15"/>
  <c r="D243" i="16"/>
  <c r="D187" i="15"/>
  <c r="D183" i="15" s="1"/>
  <c r="H241" i="16"/>
  <c r="H185" i="15"/>
  <c r="L239" i="17"/>
  <c r="L239" i="16"/>
  <c r="L192" i="15"/>
  <c r="L194" i="15"/>
  <c r="L185" i="15"/>
  <c r="L186" i="15"/>
  <c r="D237" i="17"/>
  <c r="D237" i="16"/>
  <c r="D174" i="15"/>
  <c r="D236" i="16"/>
  <c r="D236" i="17"/>
  <c r="I86" i="14"/>
  <c r="C93" i="14"/>
  <c r="P201" i="15"/>
  <c r="J188" i="15"/>
  <c r="C172" i="15"/>
  <c r="O163" i="15"/>
  <c r="M171" i="15"/>
  <c r="D254" i="17"/>
  <c r="D247" i="17"/>
  <c r="D245" i="17"/>
  <c r="P243" i="17"/>
  <c r="P187" i="17"/>
  <c r="P183" i="17" s="1"/>
  <c r="P178" i="17"/>
  <c r="P175" i="17"/>
  <c r="P172" i="17"/>
  <c r="B224" i="17"/>
  <c r="B162" i="17"/>
  <c r="D220" i="16"/>
  <c r="D159" i="15"/>
  <c r="D220" i="17"/>
  <c r="O243" i="17"/>
  <c r="O187" i="17"/>
  <c r="G169" i="17"/>
  <c r="G231" i="17"/>
  <c r="Q161" i="17"/>
  <c r="Q223" i="17"/>
  <c r="C220" i="17"/>
  <c r="C159" i="15"/>
  <c r="F252" i="17"/>
  <c r="L212" i="16"/>
  <c r="C190" i="16"/>
  <c r="G158" i="16"/>
  <c r="Q204" i="17"/>
  <c r="Q253" i="17"/>
  <c r="E252" i="17"/>
  <c r="I201" i="17"/>
  <c r="I250" i="17"/>
  <c r="Q203" i="16"/>
  <c r="B190" i="16"/>
  <c r="Q212" i="16"/>
  <c r="Q209" i="16"/>
  <c r="Q207" i="16"/>
  <c r="P257" i="16"/>
  <c r="P212" i="16"/>
  <c r="P209" i="16"/>
  <c r="D255" i="16"/>
  <c r="Q202" i="16"/>
  <c r="L253" i="16"/>
  <c r="L204" i="16"/>
  <c r="P202" i="16"/>
  <c r="D196" i="16"/>
  <c r="D239" i="16"/>
  <c r="D187" i="16"/>
  <c r="D185" i="16"/>
  <c r="D190" i="16"/>
  <c r="D197" i="16"/>
  <c r="D171" i="16"/>
  <c r="D168" i="16"/>
  <c r="K250" i="17"/>
  <c r="C187" i="16"/>
  <c r="C185" i="16"/>
  <c r="C197" i="16"/>
  <c r="C171" i="16"/>
  <c r="C180" i="16"/>
  <c r="C168" i="16"/>
  <c r="B187" i="16"/>
  <c r="B194" i="16"/>
  <c r="B197" i="16"/>
  <c r="B171" i="16"/>
  <c r="B173" i="16"/>
  <c r="B180" i="16"/>
  <c r="B168" i="16"/>
  <c r="B170" i="16"/>
  <c r="B177" i="16"/>
  <c r="N163" i="16"/>
  <c r="N161" i="16"/>
  <c r="G203" i="17"/>
  <c r="L184" i="16"/>
  <c r="L240" i="16"/>
  <c r="H158" i="17"/>
  <c r="P87" i="14"/>
  <c r="D86" i="14"/>
  <c r="H84" i="14"/>
  <c r="N253" i="16"/>
  <c r="B252" i="16"/>
  <c r="F250" i="16"/>
  <c r="J224" i="16"/>
  <c r="J162" i="15"/>
  <c r="N222" i="16"/>
  <c r="N160" i="15"/>
  <c r="B221" i="16"/>
  <c r="B159" i="15"/>
  <c r="P211" i="16"/>
  <c r="C178" i="16"/>
  <c r="C175" i="16"/>
  <c r="K152" i="12"/>
  <c r="G149" i="12"/>
  <c r="K147" i="12"/>
  <c r="O145" i="12"/>
  <c r="G143" i="12"/>
  <c r="G142" i="12"/>
  <c r="C140" i="12"/>
  <c r="O138" i="12"/>
  <c r="C137" i="12"/>
  <c r="G135" i="12"/>
  <c r="E99" i="14"/>
  <c r="E160" i="6" s="1"/>
  <c r="C92" i="14"/>
  <c r="O162" i="15"/>
  <c r="M204" i="15"/>
  <c r="Q202" i="15"/>
  <c r="M195" i="15"/>
  <c r="D247" i="16"/>
  <c r="O211" i="16"/>
  <c r="L205" i="16"/>
  <c r="B185" i="16"/>
  <c r="N205" i="16"/>
  <c r="N211" i="16"/>
  <c r="B178" i="16"/>
  <c r="B175" i="16"/>
  <c r="F135" i="12"/>
  <c r="L148" i="13"/>
  <c r="P146" i="13"/>
  <c r="H244" i="16"/>
  <c r="P240" i="16"/>
  <c r="H234" i="16"/>
  <c r="L232" i="16"/>
  <c r="P230" i="16"/>
  <c r="D229" i="16"/>
  <c r="B198" i="16"/>
  <c r="D188" i="16"/>
  <c r="N162" i="16"/>
  <c r="Q205" i="16"/>
  <c r="M163" i="16"/>
  <c r="I239" i="19"/>
  <c r="I98" i="18"/>
  <c r="I245" i="19"/>
  <c r="M215" i="19"/>
  <c r="M90" i="18"/>
  <c r="M217" i="19"/>
  <c r="M218" i="19"/>
  <c r="M219" i="19"/>
  <c r="M220" i="19"/>
  <c r="M221" i="19"/>
  <c r="M84" i="18"/>
  <c r="M222" i="19"/>
  <c r="M223" i="19"/>
  <c r="F152" i="12"/>
  <c r="N150" i="12"/>
  <c r="B149" i="12"/>
  <c r="F147" i="12"/>
  <c r="O48" i="6"/>
  <c r="G45" i="6"/>
  <c r="O41" i="6"/>
  <c r="G38" i="6"/>
  <c r="O34" i="6"/>
  <c r="G29" i="6"/>
  <c r="G127" i="6" s="1"/>
  <c r="Q85" i="14"/>
  <c r="O220" i="17"/>
  <c r="O160" i="15"/>
  <c r="Q213" i="16"/>
  <c r="B195" i="16"/>
  <c r="C188" i="16"/>
  <c r="G183" i="16"/>
  <c r="C170" i="16"/>
  <c r="D257" i="16"/>
  <c r="D256" i="16"/>
  <c r="P205" i="16"/>
  <c r="P200" i="16" s="1"/>
  <c r="D192" i="16"/>
  <c r="D189" i="16"/>
  <c r="D242" i="16"/>
  <c r="H163" i="16"/>
  <c r="H158" i="16" s="1"/>
  <c r="H159" i="16"/>
  <c r="B241" i="17"/>
  <c r="F76" i="14"/>
  <c r="F105" i="6" s="1"/>
  <c r="N233" i="17"/>
  <c r="N171" i="17"/>
  <c r="B232" i="17"/>
  <c r="B170" i="17"/>
  <c r="F230" i="17"/>
  <c r="F168" i="17"/>
  <c r="L224" i="17"/>
  <c r="L162" i="17"/>
  <c r="P160" i="17"/>
  <c r="P158" i="17" s="1"/>
  <c r="P222" i="17"/>
  <c r="B136" i="6"/>
  <c r="F134" i="6"/>
  <c r="P150" i="13"/>
  <c r="D143" i="13"/>
  <c r="D142" i="13"/>
  <c r="P141" i="13"/>
  <c r="M129" i="12"/>
  <c r="I63" i="10"/>
  <c r="Q62" i="10"/>
  <c r="F152" i="13"/>
  <c r="L87" i="14"/>
  <c r="P85" i="14"/>
  <c r="D84" i="14"/>
  <c r="C191" i="15"/>
  <c r="J253" i="16"/>
  <c r="N251" i="16"/>
  <c r="B250" i="16"/>
  <c r="J247" i="16"/>
  <c r="J246" i="16"/>
  <c r="J245" i="16"/>
  <c r="J242" i="16"/>
  <c r="N240" i="16"/>
  <c r="J235" i="16"/>
  <c r="F234" i="16"/>
  <c r="J232" i="16"/>
  <c r="N230" i="16"/>
  <c r="B229" i="16"/>
  <c r="B168" i="15"/>
  <c r="N227" i="16"/>
  <c r="F224" i="16"/>
  <c r="J222" i="16"/>
  <c r="N220" i="16"/>
  <c r="N162" i="15"/>
  <c r="B188" i="16"/>
  <c r="D177" i="16"/>
  <c r="D172" i="16"/>
  <c r="O205" i="16"/>
  <c r="C192" i="16"/>
  <c r="C173" i="16"/>
  <c r="Q252" i="17"/>
  <c r="Q203" i="17"/>
  <c r="E251" i="17"/>
  <c r="Q184" i="17"/>
  <c r="Q183" i="17" s="1"/>
  <c r="Q240" i="17"/>
  <c r="M171" i="17"/>
  <c r="M233" i="17"/>
  <c r="Q169" i="17"/>
  <c r="Q231" i="17"/>
  <c r="E168" i="17"/>
  <c r="E230" i="17"/>
  <c r="O160" i="17"/>
  <c r="O222" i="17"/>
  <c r="G119" i="11"/>
  <c r="C99" i="14"/>
  <c r="C160" i="6" s="1"/>
  <c r="B93" i="14"/>
  <c r="D245" i="16"/>
  <c r="Q210" i="16"/>
  <c r="D184" i="16"/>
  <c r="C177" i="16"/>
  <c r="C172" i="16"/>
  <c r="O158" i="16"/>
  <c r="B257" i="16"/>
  <c r="P179" i="17"/>
  <c r="L171" i="17"/>
  <c r="L233" i="17"/>
  <c r="P169" i="17"/>
  <c r="P231" i="17"/>
  <c r="D168" i="17"/>
  <c r="D230" i="17"/>
  <c r="J224" i="17"/>
  <c r="J162" i="17"/>
  <c r="J158" i="17" s="1"/>
  <c r="N222" i="17"/>
  <c r="N160" i="17"/>
  <c r="B221" i="17"/>
  <c r="B159" i="17"/>
  <c r="K164" i="15"/>
  <c r="H247" i="16"/>
  <c r="H246" i="16"/>
  <c r="H245" i="16"/>
  <c r="H242" i="16"/>
  <c r="H235" i="16"/>
  <c r="H173" i="15"/>
  <c r="C184" i="16"/>
  <c r="B172" i="16"/>
  <c r="N159" i="16"/>
  <c r="O231" i="17"/>
  <c r="O169" i="17"/>
  <c r="C168" i="17"/>
  <c r="C230" i="17"/>
  <c r="I224" i="17"/>
  <c r="I162" i="17"/>
  <c r="M160" i="17"/>
  <c r="M222" i="17"/>
  <c r="J129" i="12"/>
  <c r="N120" i="12"/>
  <c r="N115" i="12" s="1"/>
  <c r="B119" i="12"/>
  <c r="F117" i="12"/>
  <c r="N154" i="12"/>
  <c r="N153" i="12"/>
  <c r="B152" i="12"/>
  <c r="N151" i="12"/>
  <c r="J150" i="12"/>
  <c r="N148" i="12"/>
  <c r="K88" i="14"/>
  <c r="O46" i="6"/>
  <c r="G43" i="6"/>
  <c r="G36" i="6"/>
  <c r="O31" i="6"/>
  <c r="B206" i="15"/>
  <c r="D162" i="15"/>
  <c r="D160" i="15"/>
  <c r="C175" i="15"/>
  <c r="K220" i="17"/>
  <c r="K162" i="15"/>
  <c r="B191" i="16"/>
  <c r="B184" i="16"/>
  <c r="D174" i="16"/>
  <c r="C233" i="17"/>
  <c r="N240" i="17"/>
  <c r="N184" i="17"/>
  <c r="B76" i="14"/>
  <c r="B74" i="14" s="1"/>
  <c r="B72" i="14" s="1"/>
  <c r="Q94" i="18"/>
  <c r="H87" i="14"/>
  <c r="L85" i="14"/>
  <c r="C187" i="15"/>
  <c r="D164" i="15"/>
  <c r="C162" i="15"/>
  <c r="C160" i="15"/>
  <c r="J220" i="16"/>
  <c r="J164" i="15"/>
  <c r="J158" i="15" s="1"/>
  <c r="L213" i="16"/>
  <c r="C174" i="16"/>
  <c r="M169" i="17"/>
  <c r="M231" i="17"/>
  <c r="K160" i="17"/>
  <c r="K158" i="17" s="1"/>
  <c r="K222" i="17"/>
  <c r="F87" i="14"/>
  <c r="I88" i="14"/>
  <c r="C81" i="14"/>
  <c r="C180" i="15"/>
  <c r="G172" i="15"/>
  <c r="C164" i="15"/>
  <c r="C158" i="15" s="1"/>
  <c r="D179" i="16"/>
  <c r="B174" i="16"/>
  <c r="I163" i="17"/>
  <c r="D210" i="17"/>
  <c r="D216" i="17"/>
  <c r="L183" i="17"/>
  <c r="L231" i="17"/>
  <c r="L169" i="17"/>
  <c r="D75" i="14"/>
  <c r="D74" i="14" s="1"/>
  <c r="D229" i="17"/>
  <c r="D181" i="17"/>
  <c r="D178" i="17"/>
  <c r="D179" i="17"/>
  <c r="D172" i="17"/>
  <c r="B87" i="14"/>
  <c r="C178" i="15"/>
  <c r="H220" i="16"/>
  <c r="H164" i="15"/>
  <c r="H158" i="15" s="1"/>
  <c r="Q201" i="16"/>
  <c r="C179" i="16"/>
  <c r="K169" i="17"/>
  <c r="K231" i="17"/>
  <c r="Q163" i="17"/>
  <c r="I160" i="17"/>
  <c r="I158" i="17" s="1"/>
  <c r="I222" i="17"/>
  <c r="E94" i="18"/>
  <c r="F122" i="12"/>
  <c r="J120" i="12"/>
  <c r="J154" i="12"/>
  <c r="J153" i="12"/>
  <c r="J151" i="12"/>
  <c r="F150" i="12"/>
  <c r="J148" i="12"/>
  <c r="N146" i="12"/>
  <c r="B63" i="10"/>
  <c r="G132" i="6"/>
  <c r="K86" i="14"/>
  <c r="G48" i="6"/>
  <c r="O44" i="6"/>
  <c r="G41" i="6"/>
  <c r="O37" i="6"/>
  <c r="G34" i="6"/>
  <c r="C176" i="15"/>
  <c r="P159" i="15"/>
  <c r="C192" i="15"/>
  <c r="G220" i="17"/>
  <c r="G164" i="15"/>
  <c r="G158" i="15" s="1"/>
  <c r="Q215" i="16"/>
  <c r="P201" i="16"/>
  <c r="B179" i="16"/>
  <c r="C176" i="16"/>
  <c r="L211" i="16"/>
  <c r="H183" i="17"/>
  <c r="F233" i="17"/>
  <c r="F171" i="17"/>
  <c r="L163" i="17"/>
  <c r="L164" i="17"/>
  <c r="L120" i="11"/>
  <c r="I62" i="10"/>
  <c r="B81" i="14"/>
  <c r="D172" i="15"/>
  <c r="O161" i="15"/>
  <c r="F230" i="16"/>
  <c r="F168" i="15"/>
  <c r="F167" i="15" s="1"/>
  <c r="F220" i="16"/>
  <c r="F164" i="15"/>
  <c r="F159" i="15"/>
  <c r="F158" i="15" s="1"/>
  <c r="L186" i="16"/>
  <c r="B176" i="16"/>
  <c r="K211" i="16"/>
  <c r="G240" i="17"/>
  <c r="Q243" i="17"/>
  <c r="Q187" i="17"/>
  <c r="I169" i="17"/>
  <c r="I231" i="17"/>
  <c r="O163" i="17"/>
  <c r="G160" i="17"/>
  <c r="G222" i="17"/>
  <c r="Q160" i="17"/>
  <c r="Q158" i="17" s="1"/>
  <c r="Q222" i="17"/>
  <c r="C181" i="19"/>
  <c r="O209" i="19"/>
  <c r="O224" i="20"/>
  <c r="O172" i="19"/>
  <c r="C167" i="19"/>
  <c r="C165" i="19"/>
  <c r="K164" i="19"/>
  <c r="K221" i="21"/>
  <c r="G172" i="19"/>
  <c r="G160" i="19"/>
  <c r="G158" i="19"/>
  <c r="C209" i="20"/>
  <c r="C205" i="20"/>
  <c r="G195" i="20"/>
  <c r="G201" i="20"/>
  <c r="G198" i="20"/>
  <c r="O182" i="20"/>
  <c r="O181" i="20"/>
  <c r="O178" i="20"/>
  <c r="O188" i="20"/>
  <c r="O185" i="20"/>
  <c r="I241" i="20"/>
  <c r="I241" i="19"/>
  <c r="Q237" i="20"/>
  <c r="Q208" i="19"/>
  <c r="Q199" i="19"/>
  <c r="Q206" i="19"/>
  <c r="Q197" i="19"/>
  <c r="Q204" i="19"/>
  <c r="I227" i="20"/>
  <c r="I227" i="19"/>
  <c r="M224" i="20"/>
  <c r="M224" i="19"/>
  <c r="E195" i="20"/>
  <c r="E202" i="20"/>
  <c r="P208" i="19"/>
  <c r="P199" i="19"/>
  <c r="P206" i="19"/>
  <c r="D229" i="20"/>
  <c r="D178" i="19"/>
  <c r="L223" i="21"/>
  <c r="L223" i="20"/>
  <c r="H221" i="21"/>
  <c r="H164" i="19"/>
  <c r="H219" i="21"/>
  <c r="H162" i="19"/>
  <c r="L217" i="20"/>
  <c r="L160" i="19"/>
  <c r="D162" i="19"/>
  <c r="D160" i="19"/>
  <c r="D172" i="19"/>
  <c r="L245" i="20"/>
  <c r="L206" i="20"/>
  <c r="H242" i="20"/>
  <c r="H199" i="20"/>
  <c r="L197" i="20"/>
  <c r="L240" i="20"/>
  <c r="D195" i="20"/>
  <c r="D202" i="20"/>
  <c r="D237" i="20"/>
  <c r="E241" i="21"/>
  <c r="E198" i="21"/>
  <c r="I196" i="21"/>
  <c r="I239" i="21"/>
  <c r="M203" i="21"/>
  <c r="M206" i="21"/>
  <c r="M201" i="21"/>
  <c r="M204" i="21"/>
  <c r="M200" i="21"/>
  <c r="M207" i="21"/>
  <c r="Q191" i="21"/>
  <c r="Q235" i="21"/>
  <c r="O237" i="20"/>
  <c r="O208" i="19"/>
  <c r="O199" i="19"/>
  <c r="O206" i="19"/>
  <c r="O195" i="19"/>
  <c r="O202" i="19"/>
  <c r="C229" i="20"/>
  <c r="C178" i="19"/>
  <c r="G219" i="20"/>
  <c r="G219" i="21"/>
  <c r="G162" i="19"/>
  <c r="C162" i="19"/>
  <c r="C160" i="19"/>
  <c r="C172" i="19"/>
  <c r="C163" i="19"/>
  <c r="C170" i="19"/>
  <c r="C195" i="20"/>
  <c r="C202" i="20"/>
  <c r="C208" i="20"/>
  <c r="C199" i="20"/>
  <c r="J233" i="17"/>
  <c r="J171" i="17"/>
  <c r="N231" i="17"/>
  <c r="N169" i="17"/>
  <c r="B230" i="17"/>
  <c r="B168" i="17"/>
  <c r="L160" i="17"/>
  <c r="L222" i="17"/>
  <c r="H245" i="20"/>
  <c r="H206" i="20"/>
  <c r="L238" i="20"/>
  <c r="L195" i="20"/>
  <c r="Q202" i="19"/>
  <c r="O198" i="19"/>
  <c r="D235" i="20"/>
  <c r="P202" i="19"/>
  <c r="P179" i="19"/>
  <c r="D166" i="19"/>
  <c r="C191" i="19"/>
  <c r="D203" i="20"/>
  <c r="B134" i="6"/>
  <c r="I224" i="19"/>
  <c r="Q209" i="19"/>
  <c r="P204" i="19"/>
  <c r="P197" i="19"/>
  <c r="P194" i="19" s="1"/>
  <c r="P209" i="19"/>
  <c r="Q205" i="19"/>
  <c r="I198" i="19"/>
  <c r="O204" i="19"/>
  <c r="O197" i="19"/>
  <c r="D233" i="20"/>
  <c r="P205" i="19"/>
  <c r="H198" i="19"/>
  <c r="D232" i="20"/>
  <c r="D196" i="20"/>
  <c r="O205" i="19"/>
  <c r="G198" i="19"/>
  <c r="L231" i="20"/>
  <c r="C214" i="21"/>
  <c r="G193" i="17"/>
  <c r="J135" i="6"/>
  <c r="E89" i="18"/>
  <c r="E217" i="19"/>
  <c r="E219" i="19"/>
  <c r="D170" i="19"/>
  <c r="D182" i="19"/>
  <c r="D158" i="19"/>
  <c r="G207" i="20"/>
  <c r="J254" i="17"/>
  <c r="I94" i="14"/>
  <c r="M196" i="16"/>
  <c r="M193" i="16"/>
  <c r="M190" i="16"/>
  <c r="M187" i="16"/>
  <c r="M164" i="16"/>
  <c r="I163" i="16"/>
  <c r="M161" i="16"/>
  <c r="P216" i="17"/>
  <c r="D173" i="17"/>
  <c r="Q70" i="18"/>
  <c r="Q89" i="18"/>
  <c r="C184" i="19"/>
  <c r="D161" i="19"/>
  <c r="C182" i="19"/>
  <c r="C179" i="19"/>
  <c r="K169" i="19"/>
  <c r="E207" i="20"/>
  <c r="P88" i="14"/>
  <c r="D87" i="14"/>
  <c r="H85" i="14"/>
  <c r="L178" i="16"/>
  <c r="P176" i="16"/>
  <c r="G202" i="17"/>
  <c r="C173" i="17"/>
  <c r="O91" i="18"/>
  <c r="E246" i="19"/>
  <c r="I222" i="19"/>
  <c r="P168" i="19"/>
  <c r="I165" i="19"/>
  <c r="L255" i="17"/>
  <c r="H243" i="16"/>
  <c r="H237" i="16"/>
  <c r="H236" i="16"/>
  <c r="H233" i="16"/>
  <c r="L231" i="16"/>
  <c r="H226" i="16"/>
  <c r="D225" i="16"/>
  <c r="H223" i="16"/>
  <c r="L221" i="16"/>
  <c r="K178" i="16"/>
  <c r="K167" i="16" s="1"/>
  <c r="O176" i="16"/>
  <c r="O167" i="16" s="1"/>
  <c r="C190" i="19"/>
  <c r="O168" i="19"/>
  <c r="G164" i="19"/>
  <c r="I246" i="20"/>
  <c r="I245" i="20"/>
  <c r="I206" i="19"/>
  <c r="I243" i="20"/>
  <c r="I243" i="19"/>
  <c r="I200" i="19"/>
  <c r="E242" i="20"/>
  <c r="E242" i="19"/>
  <c r="I240" i="20"/>
  <c r="I197" i="19"/>
  <c r="M238" i="20"/>
  <c r="M238" i="19"/>
  <c r="M195" i="19"/>
  <c r="Q235" i="20"/>
  <c r="E190" i="19"/>
  <c r="Q234" i="20"/>
  <c r="E186" i="19"/>
  <c r="E233" i="20"/>
  <c r="Q232" i="20"/>
  <c r="E228" i="20"/>
  <c r="E228" i="19"/>
  <c r="M171" i="19"/>
  <c r="I169" i="19"/>
  <c r="M167" i="19"/>
  <c r="D226" i="20"/>
  <c r="L200" i="20"/>
  <c r="O179" i="20"/>
  <c r="J178" i="16"/>
  <c r="N176" i="16"/>
  <c r="F135" i="6"/>
  <c r="M228" i="19"/>
  <c r="M230" i="19"/>
  <c r="Q200" i="19"/>
  <c r="P196" i="19"/>
  <c r="D177" i="19"/>
  <c r="H240" i="20"/>
  <c r="H197" i="19"/>
  <c r="P235" i="20"/>
  <c r="P191" i="19"/>
  <c r="D186" i="19"/>
  <c r="P229" i="20"/>
  <c r="P178" i="19"/>
  <c r="H226" i="20"/>
  <c r="H188" i="19"/>
  <c r="H182" i="19"/>
  <c r="H179" i="19"/>
  <c r="H186" i="19"/>
  <c r="L171" i="19"/>
  <c r="H169" i="19"/>
  <c r="L167" i="19"/>
  <c r="P214" i="20"/>
  <c r="P159" i="19"/>
  <c r="P171" i="19"/>
  <c r="P169" i="19"/>
  <c r="L224" i="20"/>
  <c r="P206" i="20"/>
  <c r="J255" i="17"/>
  <c r="E94" i="14"/>
  <c r="M194" i="16"/>
  <c r="M191" i="16"/>
  <c r="M185" i="16"/>
  <c r="Q93" i="14"/>
  <c r="I164" i="16"/>
  <c r="M159" i="16"/>
  <c r="Q171" i="17"/>
  <c r="I84" i="18"/>
  <c r="M244" i="19"/>
  <c r="E221" i="19"/>
  <c r="P200" i="19"/>
  <c r="O196" i="19"/>
  <c r="C177" i="19"/>
  <c r="L168" i="19"/>
  <c r="D164" i="19"/>
  <c r="G243" i="20"/>
  <c r="G200" i="19"/>
  <c r="G240" i="20"/>
  <c r="G197" i="19"/>
  <c r="C186" i="19"/>
  <c r="G226" i="20"/>
  <c r="G179" i="19"/>
  <c r="G175" i="19" s="1"/>
  <c r="K171" i="19"/>
  <c r="G169" i="19"/>
  <c r="K167" i="19"/>
  <c r="O159" i="19"/>
  <c r="O171" i="19"/>
  <c r="O169" i="19"/>
  <c r="L179" i="20"/>
  <c r="L175" i="20" s="1"/>
  <c r="O200" i="19"/>
  <c r="M196" i="19"/>
  <c r="K168" i="19"/>
  <c r="C164" i="19"/>
  <c r="F169" i="19"/>
  <c r="F161" i="19"/>
  <c r="J159" i="19"/>
  <c r="D206" i="20"/>
  <c r="H200" i="20"/>
  <c r="O171" i="17"/>
  <c r="L196" i="19"/>
  <c r="O175" i="19"/>
  <c r="Q201" i="19"/>
  <c r="E243" i="20"/>
  <c r="E200" i="19"/>
  <c r="Q241" i="20"/>
  <c r="Q241" i="19"/>
  <c r="E240" i="20"/>
  <c r="E197" i="19"/>
  <c r="E240" i="19"/>
  <c r="I238" i="20"/>
  <c r="I195" i="19"/>
  <c r="M229" i="20"/>
  <c r="M229" i="19"/>
  <c r="Q221" i="20"/>
  <c r="Q164" i="19"/>
  <c r="Q219" i="20"/>
  <c r="Q162" i="19"/>
  <c r="I216" i="20"/>
  <c r="I216" i="19"/>
  <c r="M166" i="19"/>
  <c r="M160" i="19"/>
  <c r="C206" i="20"/>
  <c r="G200" i="20"/>
  <c r="E201" i="20"/>
  <c r="E198" i="20"/>
  <c r="M198" i="20"/>
  <c r="M194" i="20" s="1"/>
  <c r="M205" i="20"/>
  <c r="Q177" i="20"/>
  <c r="O234" i="17"/>
  <c r="P201" i="19"/>
  <c r="D200" i="19"/>
  <c r="D243" i="20"/>
  <c r="D197" i="19"/>
  <c r="D240" i="20"/>
  <c r="H238" i="20"/>
  <c r="H195" i="19"/>
  <c r="L232" i="20"/>
  <c r="L181" i="19"/>
  <c r="D169" i="19"/>
  <c r="H222" i="21"/>
  <c r="H165" i="19"/>
  <c r="P221" i="21"/>
  <c r="P164" i="19"/>
  <c r="P219" i="21"/>
  <c r="P162" i="19"/>
  <c r="L214" i="20"/>
  <c r="L210" i="20"/>
  <c r="D200" i="20"/>
  <c r="D201" i="20"/>
  <c r="P242" i="20"/>
  <c r="P199" i="20"/>
  <c r="D198" i="20"/>
  <c r="D241" i="20"/>
  <c r="L201" i="20"/>
  <c r="L237" i="20"/>
  <c r="L198" i="20"/>
  <c r="L205" i="20"/>
  <c r="L209" i="20"/>
  <c r="Q203" i="19"/>
  <c r="O201" i="19"/>
  <c r="C200" i="19"/>
  <c r="C243" i="21"/>
  <c r="G238" i="20"/>
  <c r="G195" i="19"/>
  <c r="K229" i="20"/>
  <c r="K178" i="19"/>
  <c r="C169" i="19"/>
  <c r="G222" i="20"/>
  <c r="G165" i="19"/>
  <c r="O221" i="20"/>
  <c r="O164" i="19"/>
  <c r="O219" i="20"/>
  <c r="O162" i="19"/>
  <c r="C200" i="20"/>
  <c r="G209" i="20"/>
  <c r="G205" i="20"/>
  <c r="C198" i="20"/>
  <c r="K195" i="20"/>
  <c r="K202" i="20"/>
  <c r="K201" i="20"/>
  <c r="K198" i="20"/>
  <c r="K205" i="20"/>
  <c r="K209" i="20"/>
  <c r="O184" i="20"/>
  <c r="O177" i="20"/>
  <c r="B243" i="17"/>
  <c r="F241" i="17"/>
  <c r="J76" i="14"/>
  <c r="J105" i="6" s="1"/>
  <c r="J190" i="17"/>
  <c r="D164" i="17"/>
  <c r="D226" i="17"/>
  <c r="P203" i="19"/>
  <c r="H176" i="19"/>
  <c r="F171" i="19"/>
  <c r="F167" i="19"/>
  <c r="F159" i="19"/>
  <c r="F209" i="20"/>
  <c r="B207" i="20"/>
  <c r="F205" i="20"/>
  <c r="B201" i="20"/>
  <c r="C241" i="17"/>
  <c r="E98" i="18"/>
  <c r="Q207" i="19"/>
  <c r="O203" i="19"/>
  <c r="D168" i="19"/>
  <c r="L163" i="19"/>
  <c r="Q239" i="20"/>
  <c r="Q239" i="19"/>
  <c r="E238" i="20"/>
  <c r="E238" i="19"/>
  <c r="E195" i="19"/>
  <c r="I229" i="20"/>
  <c r="I229" i="19"/>
  <c r="M227" i="20"/>
  <c r="M227" i="19"/>
  <c r="Q224" i="20"/>
  <c r="Q224" i="19"/>
  <c r="E222" i="20"/>
  <c r="E165" i="19"/>
  <c r="M221" i="20"/>
  <c r="M164" i="19"/>
  <c r="M219" i="20"/>
  <c r="M162" i="19"/>
  <c r="Q217" i="20"/>
  <c r="Q217" i="19"/>
  <c r="I164" i="19"/>
  <c r="I162" i="19"/>
  <c r="I160" i="19"/>
  <c r="H210" i="20"/>
  <c r="D199" i="20"/>
  <c r="E209" i="20"/>
  <c r="E205" i="20"/>
  <c r="I201" i="20"/>
  <c r="I198" i="20"/>
  <c r="Q182" i="20"/>
  <c r="Q179" i="20"/>
  <c r="Q188" i="20"/>
  <c r="D241" i="17"/>
  <c r="D183" i="17"/>
  <c r="P174" i="17"/>
  <c r="N224" i="17"/>
  <c r="N162" i="17"/>
  <c r="B223" i="17"/>
  <c r="B161" i="17"/>
  <c r="F221" i="17"/>
  <c r="F159" i="17"/>
  <c r="F158" i="17" s="1"/>
  <c r="E234" i="19"/>
  <c r="Q210" i="19"/>
  <c r="M203" i="19"/>
  <c r="C168" i="19"/>
  <c r="D238" i="20"/>
  <c r="D195" i="19"/>
  <c r="H229" i="20"/>
  <c r="H178" i="19"/>
  <c r="P224" i="20"/>
  <c r="P172" i="19"/>
  <c r="D167" i="19"/>
  <c r="D222" i="21"/>
  <c r="D222" i="20"/>
  <c r="D165" i="19"/>
  <c r="L221" i="21"/>
  <c r="L164" i="19"/>
  <c r="L221" i="20"/>
  <c r="L219" i="21"/>
  <c r="L219" i="20"/>
  <c r="L162" i="19"/>
  <c r="H214" i="20"/>
  <c r="H172" i="19"/>
  <c r="H160" i="19"/>
  <c r="H158" i="19"/>
  <c r="G210" i="20"/>
  <c r="P246" i="20"/>
  <c r="P210" i="20"/>
  <c r="D209" i="20"/>
  <c r="D205" i="20"/>
  <c r="L242" i="20"/>
  <c r="L199" i="20"/>
  <c r="H201" i="20"/>
  <c r="H198" i="20"/>
  <c r="H195" i="20"/>
  <c r="H202" i="20"/>
  <c r="L228" i="20"/>
  <c r="L177" i="20"/>
  <c r="P188" i="20"/>
  <c r="P182" i="20"/>
  <c r="D168" i="20"/>
  <c r="D223" i="20"/>
  <c r="D163" i="20"/>
  <c r="D214" i="20"/>
  <c r="D220" i="20"/>
  <c r="J209" i="20"/>
  <c r="F207" i="20"/>
  <c r="J205" i="20"/>
  <c r="J203" i="20"/>
  <c r="F201" i="20"/>
  <c r="N188" i="20"/>
  <c r="N182" i="20"/>
  <c r="N179" i="20"/>
  <c r="G239" i="21"/>
  <c r="H69" i="22"/>
  <c r="H50" i="22"/>
  <c r="H64" i="6" s="1"/>
  <c r="H137" i="6" s="1"/>
  <c r="O197" i="23"/>
  <c r="M211" i="23"/>
  <c r="M175" i="23"/>
  <c r="E168" i="23"/>
  <c r="E208" i="23"/>
  <c r="I150" i="23"/>
  <c r="I152" i="23"/>
  <c r="I156" i="23"/>
  <c r="M183" i="23"/>
  <c r="M132" i="23"/>
  <c r="E130" i="23"/>
  <c r="E138" i="23"/>
  <c r="E133" i="23"/>
  <c r="E139" i="23"/>
  <c r="L158" i="20"/>
  <c r="L215" i="20"/>
  <c r="F77" i="22"/>
  <c r="F168" i="6" s="1"/>
  <c r="F69" i="22"/>
  <c r="K211" i="23"/>
  <c r="K175" i="23"/>
  <c r="O166" i="23"/>
  <c r="O206" i="23"/>
  <c r="O194" i="23"/>
  <c r="O146" i="23"/>
  <c r="O143" i="23" s="1"/>
  <c r="C193" i="23"/>
  <c r="C191" i="23" s="1"/>
  <c r="C145" i="23"/>
  <c r="G150" i="23"/>
  <c r="G156" i="23"/>
  <c r="G152" i="23"/>
  <c r="O129" i="23"/>
  <c r="C130" i="23"/>
  <c r="C138" i="23"/>
  <c r="C132" i="23"/>
  <c r="C133" i="23"/>
  <c r="C139" i="23"/>
  <c r="K79" i="18"/>
  <c r="K108" i="6" s="1"/>
  <c r="K168" i="21"/>
  <c r="K192" i="23"/>
  <c r="K65" i="22"/>
  <c r="N197" i="24"/>
  <c r="N149" i="23"/>
  <c r="N194" i="24"/>
  <c r="N146" i="23"/>
  <c r="B193" i="24"/>
  <c r="B145" i="23"/>
  <c r="B143" i="23" s="1"/>
  <c r="F191" i="24"/>
  <c r="F146" i="23"/>
  <c r="F149" i="23"/>
  <c r="H239" i="21"/>
  <c r="H196" i="21"/>
  <c r="L81" i="18"/>
  <c r="L110" i="6" s="1"/>
  <c r="L203" i="21"/>
  <c r="L201" i="21"/>
  <c r="C162" i="21"/>
  <c r="C168" i="21"/>
  <c r="F158" i="23"/>
  <c r="C198" i="21"/>
  <c r="C241" i="21"/>
  <c r="I65" i="22"/>
  <c r="I192" i="23"/>
  <c r="I195" i="23"/>
  <c r="I196" i="23"/>
  <c r="F239" i="21"/>
  <c r="F196" i="21"/>
  <c r="J203" i="21"/>
  <c r="J206" i="21"/>
  <c r="J201" i="21"/>
  <c r="J204" i="21"/>
  <c r="M208" i="21"/>
  <c r="G193" i="23"/>
  <c r="G65" i="22"/>
  <c r="C177" i="21"/>
  <c r="L208" i="21"/>
  <c r="L70" i="22"/>
  <c r="L78" i="22"/>
  <c r="L169" i="6" s="1"/>
  <c r="P68" i="22"/>
  <c r="P50" i="22"/>
  <c r="P64" i="6" s="1"/>
  <c r="P137" i="6" s="1"/>
  <c r="P76" i="22"/>
  <c r="P167" i="6" s="1"/>
  <c r="O171" i="23"/>
  <c r="Q180" i="20"/>
  <c r="B177" i="21"/>
  <c r="L187" i="20"/>
  <c r="L178" i="20"/>
  <c r="L185" i="20"/>
  <c r="L191" i="20"/>
  <c r="G244" i="21"/>
  <c r="D74" i="22"/>
  <c r="D164" i="24"/>
  <c r="D175" i="24"/>
  <c r="D165" i="24"/>
  <c r="D170" i="24"/>
  <c r="D163" i="24"/>
  <c r="P154" i="24"/>
  <c r="P156" i="24"/>
  <c r="P146" i="24"/>
  <c r="L131" i="24"/>
  <c r="L138" i="24"/>
  <c r="L133" i="24"/>
  <c r="L72" i="22"/>
  <c r="L140" i="24"/>
  <c r="L135" i="24"/>
  <c r="L206" i="21"/>
  <c r="C74" i="22"/>
  <c r="C164" i="24"/>
  <c r="C171" i="24"/>
  <c r="C169" i="24"/>
  <c r="C175" i="24"/>
  <c r="C168" i="24"/>
  <c r="C165" i="24"/>
  <c r="C170" i="24"/>
  <c r="C163" i="24"/>
  <c r="C166" i="24"/>
  <c r="Q160" i="20"/>
  <c r="Q158" i="20"/>
  <c r="Q172" i="20"/>
  <c r="Q163" i="20"/>
  <c r="P191" i="21"/>
  <c r="B164" i="24"/>
  <c r="B171" i="24"/>
  <c r="B169" i="24"/>
  <c r="B175" i="24"/>
  <c r="B165" i="24"/>
  <c r="B163" i="24"/>
  <c r="B166" i="24"/>
  <c r="D228" i="20"/>
  <c r="H187" i="20"/>
  <c r="H178" i="20"/>
  <c r="H185" i="20"/>
  <c r="O191" i="21"/>
  <c r="Q178" i="21"/>
  <c r="B191" i="19"/>
  <c r="B185" i="19"/>
  <c r="F183" i="19"/>
  <c r="B178" i="19"/>
  <c r="F176" i="19"/>
  <c r="J172" i="19"/>
  <c r="F170" i="19"/>
  <c r="D179" i="20"/>
  <c r="G206" i="20"/>
  <c r="G204" i="20"/>
  <c r="G197" i="20"/>
  <c r="O191" i="20"/>
  <c r="K189" i="20"/>
  <c r="B198" i="21"/>
  <c r="N191" i="21"/>
  <c r="P178" i="21"/>
  <c r="G185" i="23"/>
  <c r="F144" i="23"/>
  <c r="D174" i="24"/>
  <c r="D172" i="24"/>
  <c r="D167" i="24"/>
  <c r="P157" i="24"/>
  <c r="M188" i="16"/>
  <c r="Q186" i="16"/>
  <c r="I93" i="14"/>
  <c r="M162" i="16"/>
  <c r="E159" i="16"/>
  <c r="E158" i="16" s="1"/>
  <c r="N190" i="17"/>
  <c r="J185" i="17"/>
  <c r="J183" i="17" s="1"/>
  <c r="H227" i="17"/>
  <c r="H220" i="17"/>
  <c r="J81" i="18"/>
  <c r="J110" i="6" s="1"/>
  <c r="N136" i="6"/>
  <c r="B135" i="6"/>
  <c r="Q218" i="19"/>
  <c r="C198" i="19"/>
  <c r="Q169" i="19"/>
  <c r="P172" i="20"/>
  <c r="B208" i="20"/>
  <c r="F204" i="20"/>
  <c r="J202" i="20"/>
  <c r="Q197" i="21"/>
  <c r="O178" i="21"/>
  <c r="M73" i="22"/>
  <c r="I151" i="23"/>
  <c r="C174" i="24"/>
  <c r="C172" i="24"/>
  <c r="C167" i="24"/>
  <c r="K162" i="24"/>
  <c r="M92" i="18"/>
  <c r="M102" i="18"/>
  <c r="M165" i="6" s="1"/>
  <c r="Q90" i="18"/>
  <c r="M242" i="19"/>
  <c r="H239" i="20"/>
  <c r="L222" i="20"/>
  <c r="E206" i="20"/>
  <c r="E204" i="20"/>
  <c r="E200" i="20"/>
  <c r="E197" i="20"/>
  <c r="M191" i="20"/>
  <c r="M175" i="20" s="1"/>
  <c r="I189" i="20"/>
  <c r="M187" i="20"/>
  <c r="I180" i="20"/>
  <c r="E180" i="20"/>
  <c r="E187" i="20"/>
  <c r="Q170" i="20"/>
  <c r="Q162" i="20"/>
  <c r="M160" i="20"/>
  <c r="M172" i="20"/>
  <c r="M163" i="20"/>
  <c r="M170" i="20"/>
  <c r="M157" i="20" s="1"/>
  <c r="N178" i="21"/>
  <c r="K170" i="21"/>
  <c r="L73" i="22"/>
  <c r="G151" i="23"/>
  <c r="B174" i="24"/>
  <c r="B172" i="24"/>
  <c r="B167" i="24"/>
  <c r="F205" i="24"/>
  <c r="N200" i="24"/>
  <c r="B198" i="24"/>
  <c r="B150" i="24"/>
  <c r="J147" i="24"/>
  <c r="J144" i="24"/>
  <c r="J158" i="24"/>
  <c r="J149" i="24"/>
  <c r="J156" i="24"/>
  <c r="J150" i="24"/>
  <c r="G102" i="18"/>
  <c r="G165" i="6" s="1"/>
  <c r="G91" i="18"/>
  <c r="I218" i="19"/>
  <c r="E207" i="19"/>
  <c r="D246" i="20"/>
  <c r="D245" i="20"/>
  <c r="D204" i="20"/>
  <c r="D197" i="20"/>
  <c r="H189" i="20"/>
  <c r="H180" i="20"/>
  <c r="L229" i="20"/>
  <c r="K231" i="21"/>
  <c r="L200" i="21"/>
  <c r="G173" i="21"/>
  <c r="C170" i="21"/>
  <c r="K73" i="22"/>
  <c r="F151" i="23"/>
  <c r="E140" i="23"/>
  <c r="E170" i="24"/>
  <c r="E168" i="24"/>
  <c r="E165" i="24"/>
  <c r="Q155" i="24"/>
  <c r="Q149" i="24"/>
  <c r="Q146" i="24"/>
  <c r="I73" i="22"/>
  <c r="F209" i="19"/>
  <c r="N208" i="19"/>
  <c r="B207" i="19"/>
  <c r="F205" i="19"/>
  <c r="C204" i="20"/>
  <c r="G202" i="20"/>
  <c r="C197" i="20"/>
  <c r="J200" i="21"/>
  <c r="H73" i="22"/>
  <c r="G159" i="23"/>
  <c r="F154" i="23"/>
  <c r="C140" i="23"/>
  <c r="C173" i="24"/>
  <c r="D168" i="24"/>
  <c r="P149" i="24"/>
  <c r="L139" i="24"/>
  <c r="L132" i="24"/>
  <c r="M186" i="16"/>
  <c r="Q184" i="16"/>
  <c r="E93" i="14"/>
  <c r="M160" i="16"/>
  <c r="H225" i="17"/>
  <c r="N134" i="6"/>
  <c r="M197" i="19"/>
  <c r="K185" i="20"/>
  <c r="N207" i="20"/>
  <c r="B204" i="20"/>
  <c r="F202" i="20"/>
  <c r="N201" i="20"/>
  <c r="N198" i="20"/>
  <c r="J191" i="20"/>
  <c r="J208" i="21"/>
  <c r="G73" i="22"/>
  <c r="F159" i="23"/>
  <c r="B173" i="24"/>
  <c r="C102" i="18"/>
  <c r="C165" i="6" s="1"/>
  <c r="I92" i="18"/>
  <c r="P240" i="20"/>
  <c r="I185" i="20"/>
  <c r="K178" i="20"/>
  <c r="M201" i="20"/>
  <c r="O175" i="23"/>
  <c r="C154" i="23"/>
  <c r="B168" i="24"/>
  <c r="L51" i="18"/>
  <c r="O246" i="20"/>
  <c r="O245" i="20"/>
  <c r="O243" i="20"/>
  <c r="O240" i="20"/>
  <c r="K233" i="20"/>
  <c r="K228" i="20"/>
  <c r="O226" i="20"/>
  <c r="O218" i="20"/>
  <c r="G215" i="20"/>
  <c r="I178" i="20"/>
  <c r="L204" i="21"/>
  <c r="M139" i="23"/>
  <c r="G101" i="18"/>
  <c r="G164" i="6" s="1"/>
  <c r="Q216" i="19"/>
  <c r="N210" i="19"/>
  <c r="N204" i="19"/>
  <c r="N197" i="19"/>
  <c r="F188" i="19"/>
  <c r="F182" i="19"/>
  <c r="F179" i="19"/>
  <c r="N226" i="20"/>
  <c r="N169" i="19"/>
  <c r="N161" i="19"/>
  <c r="F158" i="19"/>
  <c r="K191" i="20"/>
  <c r="L181" i="20"/>
  <c r="D162" i="20"/>
  <c r="C203" i="23"/>
  <c r="C66" i="22"/>
  <c r="G189" i="23"/>
  <c r="G182" i="23"/>
  <c r="G64" i="22"/>
  <c r="J205" i="24"/>
  <c r="N203" i="24"/>
  <c r="B202" i="24"/>
  <c r="F156" i="23"/>
  <c r="F150" i="23"/>
  <c r="J193" i="24"/>
  <c r="J145" i="23"/>
  <c r="N191" i="24"/>
  <c r="N145" i="23"/>
  <c r="N150" i="23"/>
  <c r="N156" i="23"/>
  <c r="B140" i="23"/>
  <c r="H226" i="17"/>
  <c r="I89" i="18"/>
  <c r="C101" i="18"/>
  <c r="C164" i="6" s="1"/>
  <c r="F136" i="6"/>
  <c r="M216" i="19"/>
  <c r="M246" i="20"/>
  <c r="M245" i="20"/>
  <c r="M243" i="20"/>
  <c r="I242" i="20"/>
  <c r="M240" i="20"/>
  <c r="Q238" i="20"/>
  <c r="E237" i="20"/>
  <c r="I190" i="19"/>
  <c r="E188" i="19"/>
  <c r="I186" i="19"/>
  <c r="I233" i="20"/>
  <c r="E182" i="19"/>
  <c r="Q231" i="20"/>
  <c r="E230" i="20"/>
  <c r="I228" i="20"/>
  <c r="M226" i="20"/>
  <c r="Q171" i="19"/>
  <c r="Q157" i="19" s="1"/>
  <c r="Q222" i="20"/>
  <c r="M218" i="20"/>
  <c r="Q216" i="20"/>
  <c r="E215" i="20"/>
  <c r="I191" i="20"/>
  <c r="Q168" i="20"/>
  <c r="F64" i="22"/>
  <c r="F68" i="22"/>
  <c r="M203" i="23"/>
  <c r="M163" i="23"/>
  <c r="I199" i="23"/>
  <c r="I193" i="23"/>
  <c r="I145" i="23"/>
  <c r="M145" i="23"/>
  <c r="M150" i="23"/>
  <c r="M156" i="23"/>
  <c r="E182" i="23"/>
  <c r="E131" i="23"/>
  <c r="I133" i="23"/>
  <c r="I138" i="23"/>
  <c r="G79" i="18"/>
  <c r="G78" i="18" s="1"/>
  <c r="I90" i="18"/>
  <c r="P238" i="20"/>
  <c r="H228" i="20"/>
  <c r="P216" i="20"/>
  <c r="L218" i="20"/>
  <c r="H191" i="20"/>
  <c r="I181" i="20"/>
  <c r="P168" i="20"/>
  <c r="G226" i="21"/>
  <c r="K69" i="22"/>
  <c r="Q192" i="23"/>
  <c r="Q69" i="22"/>
  <c r="Q193" i="23"/>
  <c r="Q65" i="22"/>
  <c r="Q195" i="23"/>
  <c r="E181" i="23"/>
  <c r="E184" i="23"/>
  <c r="E64" i="22"/>
  <c r="I198" i="23"/>
  <c r="H145" i="23"/>
  <c r="D131" i="23"/>
  <c r="L136" i="24"/>
  <c r="G242" i="20"/>
  <c r="O238" i="20"/>
  <c r="C237" i="20"/>
  <c r="C237" i="21"/>
  <c r="C230" i="20"/>
  <c r="K226" i="20"/>
  <c r="O222" i="20"/>
  <c r="O216" i="20"/>
  <c r="C158" i="19"/>
  <c r="H181" i="20"/>
  <c r="Q164" i="20"/>
  <c r="P158" i="20"/>
  <c r="K203" i="23"/>
  <c r="K163" i="23"/>
  <c r="O200" i="23"/>
  <c r="O157" i="23"/>
  <c r="G145" i="23"/>
  <c r="K145" i="23"/>
  <c r="K152" i="23"/>
  <c r="K150" i="23"/>
  <c r="K156" i="23"/>
  <c r="K146" i="23"/>
  <c r="C182" i="23"/>
  <c r="C131" i="23"/>
  <c r="G133" i="23"/>
  <c r="G140" i="23"/>
  <c r="G138" i="23"/>
  <c r="G139" i="23"/>
  <c r="F165" i="24"/>
  <c r="M159" i="19"/>
  <c r="N202" i="19"/>
  <c r="N195" i="19"/>
  <c r="F190" i="19"/>
  <c r="B188" i="19"/>
  <c r="F186" i="19"/>
  <c r="B182" i="19"/>
  <c r="B179" i="19"/>
  <c r="F177" i="19"/>
  <c r="N171" i="19"/>
  <c r="J169" i="19"/>
  <c r="N167" i="19"/>
  <c r="N159" i="19"/>
  <c r="P164" i="20"/>
  <c r="P157" i="20" s="1"/>
  <c r="I69" i="22"/>
  <c r="O199" i="23"/>
  <c r="O65" i="22"/>
  <c r="O193" i="23"/>
  <c r="O195" i="23"/>
  <c r="C181" i="23"/>
  <c r="C189" i="23"/>
  <c r="C184" i="23"/>
  <c r="C64" i="22"/>
  <c r="Q197" i="23"/>
  <c r="N200" i="25"/>
  <c r="N157" i="23"/>
  <c r="B198" i="25"/>
  <c r="B150" i="23"/>
  <c r="N196" i="25"/>
  <c r="N148" i="23"/>
  <c r="F193" i="24"/>
  <c r="F145" i="23"/>
  <c r="J191" i="24"/>
  <c r="J150" i="23"/>
  <c r="J152" i="23"/>
  <c r="J156" i="23"/>
  <c r="H230" i="20"/>
  <c r="P226" i="20"/>
  <c r="P218" i="20"/>
  <c r="H215" i="20"/>
  <c r="L69" i="22"/>
  <c r="F139" i="24"/>
  <c r="F132" i="24"/>
  <c r="B209" i="25"/>
  <c r="B171" i="25"/>
  <c r="J77" i="22"/>
  <c r="J168" i="6" s="1"/>
  <c r="F195" i="24"/>
  <c r="N147" i="24"/>
  <c r="N154" i="24"/>
  <c r="N158" i="24"/>
  <c r="B189" i="24"/>
  <c r="F131" i="24"/>
  <c r="J131" i="24"/>
  <c r="J138" i="24"/>
  <c r="H77" i="22"/>
  <c r="H168" i="6" s="1"/>
  <c r="Q148" i="24"/>
  <c r="I145" i="24"/>
  <c r="M137" i="24"/>
  <c r="M134" i="24"/>
  <c r="E131" i="24"/>
  <c r="P151" i="24"/>
  <c r="P148" i="24"/>
  <c r="L147" i="24"/>
  <c r="L144" i="24"/>
  <c r="L158" i="24"/>
  <c r="L137" i="24"/>
  <c r="L134" i="24"/>
  <c r="H138" i="24"/>
  <c r="H72" i="22"/>
  <c r="G72" i="22"/>
  <c r="E176" i="25"/>
  <c r="E150" i="25"/>
  <c r="E154" i="25"/>
  <c r="E158" i="25"/>
  <c r="N183" i="24"/>
  <c r="L205" i="25"/>
  <c r="L165" i="25"/>
  <c r="D77" i="22"/>
  <c r="D168" i="6" s="1"/>
  <c r="M135" i="24"/>
  <c r="M132" i="24"/>
  <c r="E72" i="22"/>
  <c r="E65" i="22"/>
  <c r="E203" i="23"/>
  <c r="E163" i="23"/>
  <c r="I157" i="23"/>
  <c r="I200" i="23"/>
  <c r="M155" i="23"/>
  <c r="I148" i="23"/>
  <c r="E155" i="23"/>
  <c r="E146" i="23"/>
  <c r="E143" i="23" s="1"/>
  <c r="E144" i="23"/>
  <c r="E158" i="23"/>
  <c r="E137" i="23"/>
  <c r="E134" i="23"/>
  <c r="E185" i="25"/>
  <c r="M181" i="23"/>
  <c r="M130" i="23"/>
  <c r="P155" i="24"/>
  <c r="L151" i="24"/>
  <c r="L148" i="24"/>
  <c r="H134" i="24"/>
  <c r="D138" i="24"/>
  <c r="D72" i="22"/>
  <c r="D135" i="24"/>
  <c r="F199" i="21"/>
  <c r="H159" i="23"/>
  <c r="L155" i="23"/>
  <c r="H151" i="23"/>
  <c r="L149" i="23"/>
  <c r="L146" i="23"/>
  <c r="D137" i="23"/>
  <c r="H135" i="23"/>
  <c r="H132" i="23"/>
  <c r="K159" i="24"/>
  <c r="K157" i="24"/>
  <c r="O155" i="24"/>
  <c r="K151" i="24"/>
  <c r="O149" i="24"/>
  <c r="K148" i="24"/>
  <c r="O146" i="24"/>
  <c r="K139" i="24"/>
  <c r="G137" i="24"/>
  <c r="K135" i="24"/>
  <c r="G134" i="24"/>
  <c r="K132" i="24"/>
  <c r="C72" i="22"/>
  <c r="J195" i="20"/>
  <c r="J189" i="20"/>
  <c r="N187" i="20"/>
  <c r="N185" i="20"/>
  <c r="N181" i="20"/>
  <c r="J180" i="20"/>
  <c r="J159" i="20"/>
  <c r="I204" i="21"/>
  <c r="K208" i="21"/>
  <c r="K199" i="21"/>
  <c r="G189" i="21"/>
  <c r="G157" i="23"/>
  <c r="K155" i="23"/>
  <c r="G148" i="23"/>
  <c r="O192" i="23"/>
  <c r="C155" i="23"/>
  <c r="C146" i="23"/>
  <c r="C144" i="23"/>
  <c r="C158" i="23"/>
  <c r="C137" i="23"/>
  <c r="C134" i="23"/>
  <c r="G183" i="23"/>
  <c r="K129" i="23"/>
  <c r="N155" i="24"/>
  <c r="N143" i="24" s="1"/>
  <c r="J151" i="24"/>
  <c r="J148" i="24"/>
  <c r="F144" i="24"/>
  <c r="F158" i="24"/>
  <c r="F155" i="24"/>
  <c r="J135" i="24"/>
  <c r="F134" i="24"/>
  <c r="B138" i="24"/>
  <c r="B135" i="24"/>
  <c r="B132" i="24"/>
  <c r="B139" i="24"/>
  <c r="B163" i="23"/>
  <c r="F157" i="23"/>
  <c r="J155" i="23"/>
  <c r="F148" i="23"/>
  <c r="J194" i="24"/>
  <c r="J146" i="23"/>
  <c r="B191" i="24"/>
  <c r="B148" i="23"/>
  <c r="B155" i="23"/>
  <c r="B146" i="23"/>
  <c r="B144" i="23"/>
  <c r="B151" i="23"/>
  <c r="B137" i="23"/>
  <c r="F135" i="23"/>
  <c r="J140" i="24"/>
  <c r="E163" i="24"/>
  <c r="I159" i="24"/>
  <c r="I157" i="24"/>
  <c r="M155" i="24"/>
  <c r="Q153" i="24"/>
  <c r="I151" i="24"/>
  <c r="M149" i="24"/>
  <c r="I148" i="24"/>
  <c r="M146" i="24"/>
  <c r="Q144" i="24"/>
  <c r="I139" i="24"/>
  <c r="E137" i="24"/>
  <c r="I135" i="24"/>
  <c r="E134" i="24"/>
  <c r="I132" i="24"/>
  <c r="M130" i="24"/>
  <c r="F204" i="21"/>
  <c r="I155" i="23"/>
  <c r="E151" i="23"/>
  <c r="E148" i="23"/>
  <c r="I146" i="23"/>
  <c r="I194" i="23"/>
  <c r="I130" i="23"/>
  <c r="N156" i="24"/>
  <c r="H140" i="24"/>
  <c r="H159" i="24"/>
  <c r="H143" i="24" s="1"/>
  <c r="L155" i="24"/>
  <c r="H151" i="24"/>
  <c r="H148" i="24"/>
  <c r="P144" i="24"/>
  <c r="D144" i="24"/>
  <c r="D148" i="24"/>
  <c r="D155" i="24"/>
  <c r="D159" i="24"/>
  <c r="H135" i="24"/>
  <c r="D134" i="24"/>
  <c r="L130" i="24"/>
  <c r="L77" i="22"/>
  <c r="L168" i="6" s="1"/>
  <c r="H155" i="23"/>
  <c r="H149" i="23"/>
  <c r="H146" i="23"/>
  <c r="L144" i="23"/>
  <c r="D135" i="23"/>
  <c r="D132" i="23"/>
  <c r="H130" i="23"/>
  <c r="L156" i="24"/>
  <c r="F140" i="24"/>
  <c r="J133" i="24"/>
  <c r="K155" i="24"/>
  <c r="K149" i="24"/>
  <c r="K146" i="24"/>
  <c r="O144" i="24"/>
  <c r="G139" i="24"/>
  <c r="G135" i="24"/>
  <c r="G132" i="24"/>
  <c r="K130" i="24"/>
  <c r="J185" i="20"/>
  <c r="N183" i="20"/>
  <c r="J178" i="20"/>
  <c r="B169" i="20"/>
  <c r="I201" i="21"/>
  <c r="B196" i="21"/>
  <c r="B194" i="21" s="1"/>
  <c r="K206" i="21"/>
  <c r="K204" i="21"/>
  <c r="K200" i="21"/>
  <c r="G199" i="21"/>
  <c r="C165" i="21"/>
  <c r="O165" i="23"/>
  <c r="O172" i="23"/>
  <c r="G155" i="23"/>
  <c r="C151" i="23"/>
  <c r="C148" i="23"/>
  <c r="G146" i="23"/>
  <c r="C183" i="23"/>
  <c r="G181" i="23"/>
  <c r="N149" i="24"/>
  <c r="H133" i="24"/>
  <c r="J155" i="24"/>
  <c r="F151" i="24"/>
  <c r="F148" i="24"/>
  <c r="N144" i="24"/>
  <c r="F186" i="24"/>
  <c r="J130" i="24"/>
  <c r="J166" i="19"/>
  <c r="J163" i="19"/>
  <c r="J160" i="19"/>
  <c r="H201" i="21"/>
  <c r="O174" i="23"/>
  <c r="F155" i="23"/>
  <c r="B140" i="24"/>
  <c r="F133" i="24"/>
  <c r="I244" i="20"/>
  <c r="Q242" i="20"/>
  <c r="E241" i="20"/>
  <c r="I239" i="20"/>
  <c r="M237" i="20"/>
  <c r="M188" i="19"/>
  <c r="Q233" i="20"/>
  <c r="E183" i="19"/>
  <c r="M182" i="19"/>
  <c r="M230" i="20"/>
  <c r="Q228" i="20"/>
  <c r="E227" i="20"/>
  <c r="I224" i="20"/>
  <c r="I223" i="20"/>
  <c r="E221" i="20"/>
  <c r="I220" i="20"/>
  <c r="E219" i="20"/>
  <c r="I217" i="20"/>
  <c r="M215" i="20"/>
  <c r="C185" i="20"/>
  <c r="P244" i="20"/>
  <c r="F201" i="21"/>
  <c r="P195" i="21"/>
  <c r="Q163" i="23"/>
  <c r="J149" i="23"/>
  <c r="Q172" i="23"/>
  <c r="D173" i="24"/>
  <c r="P158" i="24"/>
  <c r="H155" i="24"/>
  <c r="D151" i="24"/>
  <c r="P228" i="20"/>
  <c r="H224" i="20"/>
  <c r="H220" i="20"/>
  <c r="H217" i="20"/>
  <c r="O240" i="21"/>
  <c r="M235" i="21"/>
  <c r="D208" i="21"/>
  <c r="D199" i="21"/>
  <c r="H240" i="21"/>
  <c r="H197" i="21"/>
  <c r="O163" i="23"/>
  <c r="H149" i="24"/>
  <c r="G244" i="20"/>
  <c r="O242" i="20"/>
  <c r="G239" i="20"/>
  <c r="K237" i="20"/>
  <c r="K230" i="20"/>
  <c r="C227" i="20"/>
  <c r="G224" i="20"/>
  <c r="G223" i="20"/>
  <c r="G220" i="20"/>
  <c r="G217" i="20"/>
  <c r="N209" i="20"/>
  <c r="J207" i="20"/>
  <c r="N205" i="20"/>
  <c r="B202" i="20"/>
  <c r="J201" i="20"/>
  <c r="N196" i="20"/>
  <c r="B189" i="20"/>
  <c r="F185" i="20"/>
  <c r="J183" i="20"/>
  <c r="J176" i="20"/>
  <c r="B171" i="20"/>
  <c r="J170" i="20"/>
  <c r="N168" i="20"/>
  <c r="B167" i="20"/>
  <c r="N166" i="20"/>
  <c r="N160" i="20"/>
  <c r="M240" i="21"/>
  <c r="O163" i="21"/>
  <c r="C208" i="21"/>
  <c r="G206" i="21"/>
  <c r="G204" i="21"/>
  <c r="G200" i="21"/>
  <c r="C199" i="21"/>
  <c r="G164" i="21"/>
  <c r="G132" i="23"/>
  <c r="F149" i="24"/>
  <c r="F204" i="25"/>
  <c r="Q165" i="25"/>
  <c r="B201" i="19"/>
  <c r="B198" i="19"/>
  <c r="F196" i="19"/>
  <c r="J237" i="21"/>
  <c r="N190" i="19"/>
  <c r="J188" i="19"/>
  <c r="N186" i="19"/>
  <c r="B183" i="19"/>
  <c r="J182" i="19"/>
  <c r="J179" i="19"/>
  <c r="B176" i="19"/>
  <c r="F172" i="19"/>
  <c r="B170" i="19"/>
  <c r="F166" i="19"/>
  <c r="F163" i="19"/>
  <c r="F160" i="19"/>
  <c r="J158" i="19"/>
  <c r="D187" i="20"/>
  <c r="K240" i="21"/>
  <c r="F200" i="21"/>
  <c r="N69" i="22"/>
  <c r="K206" i="23"/>
  <c r="N152" i="23"/>
  <c r="D149" i="24"/>
  <c r="N132" i="24"/>
  <c r="E204" i="25"/>
  <c r="Q246" i="20"/>
  <c r="Q245" i="20"/>
  <c r="E244" i="20"/>
  <c r="Q243" i="20"/>
  <c r="M242" i="20"/>
  <c r="Q240" i="20"/>
  <c r="E239" i="20"/>
  <c r="I237" i="20"/>
  <c r="M190" i="19"/>
  <c r="I188" i="19"/>
  <c r="M186" i="19"/>
  <c r="M233" i="20"/>
  <c r="I182" i="19"/>
  <c r="I230" i="20"/>
  <c r="M228" i="20"/>
  <c r="Q226" i="20"/>
  <c r="E224" i="20"/>
  <c r="E223" i="20"/>
  <c r="E220" i="20"/>
  <c r="Q218" i="20"/>
  <c r="E217" i="20"/>
  <c r="I215" i="20"/>
  <c r="L244" i="20"/>
  <c r="J195" i="21"/>
  <c r="M69" i="22"/>
  <c r="E206" i="23"/>
  <c r="E149" i="23"/>
  <c r="Q165" i="23"/>
  <c r="Q162" i="23" s="1"/>
  <c r="M152" i="23"/>
  <c r="I140" i="23"/>
  <c r="D171" i="24"/>
  <c r="D169" i="24"/>
  <c r="D166" i="24"/>
  <c r="P150" i="24"/>
  <c r="P147" i="24"/>
  <c r="H144" i="24"/>
  <c r="E151" i="25"/>
  <c r="E148" i="25"/>
  <c r="I146" i="25"/>
  <c r="I194" i="25"/>
  <c r="M144" i="25"/>
  <c r="M192" i="25"/>
  <c r="H68" i="26"/>
  <c r="C125" i="27"/>
  <c r="H119" i="27"/>
  <c r="E155" i="27"/>
  <c r="D151" i="28"/>
  <c r="N78" i="22"/>
  <c r="N169" i="6" s="1"/>
  <c r="G197" i="25"/>
  <c r="G149" i="25"/>
  <c r="M139" i="27"/>
  <c r="D112" i="27"/>
  <c r="E169" i="25"/>
  <c r="M124" i="27"/>
  <c r="E155" i="25"/>
  <c r="E197" i="25"/>
  <c r="E149" i="25"/>
  <c r="B112" i="27"/>
  <c r="M105" i="27"/>
  <c r="K106" i="32"/>
  <c r="K94" i="32"/>
  <c r="K101" i="32"/>
  <c r="K89" i="32"/>
  <c r="K96" i="32"/>
  <c r="K103" i="32"/>
  <c r="K84" i="32"/>
  <c r="K36" i="30"/>
  <c r="K95" i="32"/>
  <c r="K90" i="32"/>
  <c r="K93" i="32"/>
  <c r="K107" i="32"/>
  <c r="K88" i="32"/>
  <c r="K91" i="32"/>
  <c r="K102" i="32"/>
  <c r="K105" i="32"/>
  <c r="K86" i="32"/>
  <c r="K100" i="32"/>
  <c r="D197" i="25"/>
  <c r="D149" i="25"/>
  <c r="E130" i="25"/>
  <c r="E181" i="25"/>
  <c r="C74" i="26"/>
  <c r="C171" i="6" s="1"/>
  <c r="F68" i="26"/>
  <c r="J66" i="26"/>
  <c r="M137" i="27"/>
  <c r="P111" i="27"/>
  <c r="E119" i="28"/>
  <c r="G120" i="33"/>
  <c r="G97" i="31"/>
  <c r="K119" i="33"/>
  <c r="K93" i="31"/>
  <c r="O118" i="33"/>
  <c r="O89" i="31"/>
  <c r="K117" i="33"/>
  <c r="K88" i="31"/>
  <c r="G112" i="33"/>
  <c r="G102" i="31"/>
  <c r="G90" i="31"/>
  <c r="G104" i="31"/>
  <c r="G85" i="31"/>
  <c r="G92" i="31"/>
  <c r="G106" i="31"/>
  <c r="G94" i="31"/>
  <c r="G96" i="31"/>
  <c r="G108" i="31"/>
  <c r="G100" i="31"/>
  <c r="G98" i="31"/>
  <c r="G86" i="31"/>
  <c r="G84" i="31"/>
  <c r="G101" i="31"/>
  <c r="G87" i="31"/>
  <c r="G89" i="31"/>
  <c r="G93" i="31"/>
  <c r="G103" i="31"/>
  <c r="G91" i="31"/>
  <c r="G105" i="31"/>
  <c r="G107" i="31"/>
  <c r="L189" i="25"/>
  <c r="L140" i="25"/>
  <c r="C143" i="29"/>
  <c r="C121" i="27"/>
  <c r="C116" i="27"/>
  <c r="C111" i="27"/>
  <c r="C99" i="27"/>
  <c r="K133" i="29"/>
  <c r="K102" i="27"/>
  <c r="K99" i="27"/>
  <c r="C130" i="25"/>
  <c r="C181" i="25"/>
  <c r="J149" i="28"/>
  <c r="J113" i="27"/>
  <c r="J146" i="28"/>
  <c r="J110" i="27"/>
  <c r="N144" i="28"/>
  <c r="N108" i="27"/>
  <c r="N107" i="27" s="1"/>
  <c r="B143" i="28"/>
  <c r="B121" i="27"/>
  <c r="B116" i="27"/>
  <c r="B111" i="27"/>
  <c r="F104" i="27"/>
  <c r="I159" i="27"/>
  <c r="I129" i="27"/>
  <c r="I156" i="27"/>
  <c r="I126" i="27"/>
  <c r="I149" i="29"/>
  <c r="I149" i="27"/>
  <c r="Q141" i="27"/>
  <c r="Q105" i="27"/>
  <c r="Q139" i="27"/>
  <c r="Q136" i="27"/>
  <c r="Q98" i="27"/>
  <c r="I133" i="29"/>
  <c r="I102" i="27"/>
  <c r="I99" i="27"/>
  <c r="K37" i="30"/>
  <c r="K174" i="6" s="1"/>
  <c r="K34" i="30"/>
  <c r="K35" i="30"/>
  <c r="E59" i="22"/>
  <c r="E112" i="6" s="1"/>
  <c r="E137" i="25"/>
  <c r="D128" i="27"/>
  <c r="D158" i="28"/>
  <c r="H126" i="27"/>
  <c r="H156" i="28"/>
  <c r="L124" i="27"/>
  <c r="L154" i="28"/>
  <c r="H149" i="28"/>
  <c r="H113" i="27"/>
  <c r="H146" i="28"/>
  <c r="H110" i="27"/>
  <c r="L144" i="28"/>
  <c r="L108" i="27"/>
  <c r="D104" i="27"/>
  <c r="P144" i="29"/>
  <c r="P108" i="29"/>
  <c r="G133" i="29"/>
  <c r="G102" i="27"/>
  <c r="G99" i="27"/>
  <c r="G96" i="27"/>
  <c r="J144" i="28"/>
  <c r="J108" i="27"/>
  <c r="C159" i="28"/>
  <c r="C129" i="28"/>
  <c r="O157" i="28"/>
  <c r="O127" i="28"/>
  <c r="C156" i="28"/>
  <c r="C126" i="28"/>
  <c r="G154" i="28"/>
  <c r="G124" i="28"/>
  <c r="G151" i="28"/>
  <c r="C149" i="28"/>
  <c r="C113" i="28"/>
  <c r="O147" i="28"/>
  <c r="O111" i="28"/>
  <c r="C146" i="28"/>
  <c r="C110" i="28"/>
  <c r="G144" i="28"/>
  <c r="G108" i="28"/>
  <c r="K141" i="28"/>
  <c r="K139" i="28"/>
  <c r="G138" i="28"/>
  <c r="K136" i="28"/>
  <c r="O134" i="28"/>
  <c r="C97" i="28"/>
  <c r="C104" i="28"/>
  <c r="C99" i="28"/>
  <c r="I154" i="27"/>
  <c r="I151" i="29"/>
  <c r="I151" i="27"/>
  <c r="Q134" i="27"/>
  <c r="E133" i="29"/>
  <c r="E99" i="27"/>
  <c r="E96" i="27"/>
  <c r="D126" i="27"/>
  <c r="D156" i="28"/>
  <c r="H124" i="27"/>
  <c r="H154" i="28"/>
  <c r="D149" i="28"/>
  <c r="D113" i="27"/>
  <c r="H144" i="28"/>
  <c r="H108" i="27"/>
  <c r="M157" i="28"/>
  <c r="M127" i="28"/>
  <c r="Q155" i="28"/>
  <c r="Q125" i="28"/>
  <c r="E154" i="28"/>
  <c r="E124" i="28"/>
  <c r="Q150" i="28"/>
  <c r="Q116" i="28"/>
  <c r="M147" i="28"/>
  <c r="M111" i="28"/>
  <c r="Q145" i="28"/>
  <c r="Q109" i="28"/>
  <c r="E144" i="28"/>
  <c r="E108" i="28"/>
  <c r="E107" i="28" s="1"/>
  <c r="C133" i="29"/>
  <c r="C96" i="27"/>
  <c r="L127" i="28"/>
  <c r="L157" i="28"/>
  <c r="E134" i="25"/>
  <c r="J131" i="25"/>
  <c r="C64" i="26"/>
  <c r="G62" i="26"/>
  <c r="G98" i="27"/>
  <c r="F151" i="28"/>
  <c r="B149" i="28"/>
  <c r="B113" i="27"/>
  <c r="N147" i="28"/>
  <c r="B146" i="28"/>
  <c r="F144" i="28"/>
  <c r="F103" i="27"/>
  <c r="C105" i="28"/>
  <c r="C103" i="28"/>
  <c r="K98" i="28"/>
  <c r="K157" i="28"/>
  <c r="K127" i="28"/>
  <c r="O155" i="28"/>
  <c r="O125" i="28"/>
  <c r="C154" i="28"/>
  <c r="C124" i="28"/>
  <c r="C151" i="28"/>
  <c r="O150" i="28"/>
  <c r="O116" i="28"/>
  <c r="K147" i="28"/>
  <c r="K111" i="28"/>
  <c r="O145" i="28"/>
  <c r="O109" i="28"/>
  <c r="C144" i="28"/>
  <c r="C108" i="28"/>
  <c r="G141" i="28"/>
  <c r="G139" i="28"/>
  <c r="C138" i="28"/>
  <c r="G136" i="28"/>
  <c r="K134" i="28"/>
  <c r="F65" i="22"/>
  <c r="B173" i="23"/>
  <c r="B200" i="25"/>
  <c r="B196" i="25"/>
  <c r="J138" i="23"/>
  <c r="N187" i="25"/>
  <c r="E175" i="24"/>
  <c r="E173" i="24"/>
  <c r="Q202" i="24"/>
  <c r="E159" i="24"/>
  <c r="Q158" i="24"/>
  <c r="E157" i="24"/>
  <c r="I155" i="24"/>
  <c r="E151" i="24"/>
  <c r="I149" i="24"/>
  <c r="E148" i="24"/>
  <c r="I146" i="24"/>
  <c r="M144" i="24"/>
  <c r="E139" i="24"/>
  <c r="M138" i="24"/>
  <c r="E135" i="24"/>
  <c r="E132" i="24"/>
  <c r="I130" i="24"/>
  <c r="L192" i="25"/>
  <c r="D175" i="25"/>
  <c r="C171" i="25"/>
  <c r="Q133" i="25"/>
  <c r="I131" i="25"/>
  <c r="B64" i="26"/>
  <c r="E98" i="27"/>
  <c r="M157" i="27"/>
  <c r="Q150" i="29"/>
  <c r="Q150" i="27"/>
  <c r="E103" i="27"/>
  <c r="E138" i="29"/>
  <c r="E100" i="27"/>
  <c r="J127" i="28"/>
  <c r="J111" i="28"/>
  <c r="E126" i="29"/>
  <c r="E156" i="29"/>
  <c r="D206" i="21"/>
  <c r="D204" i="21"/>
  <c r="D200" i="21"/>
  <c r="N192" i="24"/>
  <c r="F135" i="24"/>
  <c r="F129" i="24" s="1"/>
  <c r="K192" i="25"/>
  <c r="C175" i="25"/>
  <c r="O133" i="25"/>
  <c r="Q148" i="27"/>
  <c r="Q149" i="27"/>
  <c r="Q151" i="27"/>
  <c r="D110" i="27"/>
  <c r="C98" i="27"/>
  <c r="P125" i="27"/>
  <c r="P150" i="28"/>
  <c r="L147" i="28"/>
  <c r="P145" i="28"/>
  <c r="D144" i="28"/>
  <c r="D108" i="27"/>
  <c r="D103" i="27"/>
  <c r="I98" i="28"/>
  <c r="I157" i="28"/>
  <c r="I127" i="28"/>
  <c r="M155" i="28"/>
  <c r="M125" i="28"/>
  <c r="M150" i="28"/>
  <c r="M116" i="28"/>
  <c r="I147" i="28"/>
  <c r="I111" i="28"/>
  <c r="M145" i="28"/>
  <c r="M109" i="28"/>
  <c r="Q119" i="28"/>
  <c r="Q114" i="28"/>
  <c r="Q121" i="28"/>
  <c r="E141" i="28"/>
  <c r="E139" i="28"/>
  <c r="Q137" i="28"/>
  <c r="E136" i="28"/>
  <c r="I134" i="28"/>
  <c r="P174" i="23"/>
  <c r="L158" i="23"/>
  <c r="D155" i="23"/>
  <c r="D149" i="23"/>
  <c r="D146" i="23"/>
  <c r="H144" i="23"/>
  <c r="H138" i="23"/>
  <c r="D130" i="23"/>
  <c r="B159" i="24"/>
  <c r="C159" i="24"/>
  <c r="O158" i="24"/>
  <c r="C157" i="24"/>
  <c r="G155" i="24"/>
  <c r="C151" i="24"/>
  <c r="G149" i="24"/>
  <c r="C148" i="24"/>
  <c r="G146" i="24"/>
  <c r="K144" i="24"/>
  <c r="C139" i="24"/>
  <c r="K138" i="24"/>
  <c r="C135" i="24"/>
  <c r="C132" i="24"/>
  <c r="G130" i="24"/>
  <c r="H194" i="25"/>
  <c r="J192" i="25"/>
  <c r="N133" i="25"/>
  <c r="P63" i="26"/>
  <c r="M159" i="27"/>
  <c r="C114" i="27"/>
  <c r="C108" i="27"/>
  <c r="C107" i="27" s="1"/>
  <c r="C103" i="27"/>
  <c r="C100" i="27"/>
  <c r="K96" i="27"/>
  <c r="H159" i="28"/>
  <c r="H127" i="28"/>
  <c r="H157" i="28"/>
  <c r="L125" i="28"/>
  <c r="L155" i="28"/>
  <c r="P119" i="28"/>
  <c r="P114" i="28"/>
  <c r="P121" i="28"/>
  <c r="G154" i="29"/>
  <c r="G124" i="29"/>
  <c r="I192" i="25"/>
  <c r="G144" i="25"/>
  <c r="M133" i="25"/>
  <c r="C76" i="26"/>
  <c r="C173" i="6" s="1"/>
  <c r="O63" i="26"/>
  <c r="C62" i="26"/>
  <c r="E159" i="27"/>
  <c r="B114" i="27"/>
  <c r="B110" i="27"/>
  <c r="B151" i="28"/>
  <c r="B119" i="27"/>
  <c r="B144" i="28"/>
  <c r="B108" i="27"/>
  <c r="B103" i="27"/>
  <c r="D159" i="28"/>
  <c r="G100" i="28"/>
  <c r="G98" i="28"/>
  <c r="G95" i="28" s="1"/>
  <c r="G157" i="28"/>
  <c r="G127" i="28"/>
  <c r="G123" i="28" s="1"/>
  <c r="K155" i="28"/>
  <c r="K125" i="28"/>
  <c r="K150" i="28"/>
  <c r="K116" i="28"/>
  <c r="G147" i="28"/>
  <c r="G111" i="28"/>
  <c r="K145" i="28"/>
  <c r="K109" i="28"/>
  <c r="O140" i="28"/>
  <c r="O102" i="28"/>
  <c r="C139" i="28"/>
  <c r="C101" i="28"/>
  <c r="N66" i="22"/>
  <c r="B65" i="22"/>
  <c r="B169" i="23"/>
  <c r="N198" i="25"/>
  <c r="F138" i="23"/>
  <c r="B130" i="23"/>
  <c r="E171" i="24"/>
  <c r="E169" i="24"/>
  <c r="E166" i="24"/>
  <c r="M158" i="24"/>
  <c r="Q156" i="24"/>
  <c r="E155" i="24"/>
  <c r="Q152" i="24"/>
  <c r="Q150" i="24"/>
  <c r="E149" i="24"/>
  <c r="Q147" i="24"/>
  <c r="E146" i="24"/>
  <c r="I144" i="24"/>
  <c r="M140" i="24"/>
  <c r="I138" i="24"/>
  <c r="M136" i="24"/>
  <c r="M133" i="24"/>
  <c r="E130" i="24"/>
  <c r="H192" i="25"/>
  <c r="F144" i="25"/>
  <c r="K133" i="25"/>
  <c r="M158" i="27"/>
  <c r="C120" i="27"/>
  <c r="I157" i="27"/>
  <c r="M125" i="27"/>
  <c r="M155" i="27"/>
  <c r="Q153" i="29"/>
  <c r="Q129" i="27"/>
  <c r="Q140" i="29"/>
  <c r="Q102" i="27"/>
  <c r="Q137" i="27"/>
  <c r="Q99" i="27"/>
  <c r="I96" i="27"/>
  <c r="J125" i="28"/>
  <c r="J116" i="28"/>
  <c r="J109" i="28"/>
  <c r="E70" i="22"/>
  <c r="M204" i="23"/>
  <c r="B197" i="25"/>
  <c r="E194" i="25"/>
  <c r="D144" i="25"/>
  <c r="J133" i="25"/>
  <c r="Q147" i="27"/>
  <c r="B120" i="27"/>
  <c r="K97" i="27"/>
  <c r="H147" i="28"/>
  <c r="H111" i="27"/>
  <c r="P143" i="28"/>
  <c r="P112" i="27"/>
  <c r="P115" i="27"/>
  <c r="P110" i="27"/>
  <c r="P107" i="27" s="1"/>
  <c r="P113" i="27"/>
  <c r="E100" i="28"/>
  <c r="E95" i="28" s="1"/>
  <c r="Q158" i="28"/>
  <c r="Q128" i="28"/>
  <c r="E157" i="28"/>
  <c r="E127" i="28"/>
  <c r="I155" i="28"/>
  <c r="I125" i="28"/>
  <c r="I123" i="28" s="1"/>
  <c r="I150" i="28"/>
  <c r="I116" i="28"/>
  <c r="Q148" i="28"/>
  <c r="Q112" i="28"/>
  <c r="E147" i="28"/>
  <c r="E111" i="28"/>
  <c r="I145" i="28"/>
  <c r="I109" i="28"/>
  <c r="I107" i="28" s="1"/>
  <c r="M140" i="28"/>
  <c r="M102" i="28"/>
  <c r="K207" i="21"/>
  <c r="K201" i="21"/>
  <c r="D70" i="22"/>
  <c r="H68" i="22"/>
  <c r="L174" i="23"/>
  <c r="P170" i="23"/>
  <c r="H158" i="23"/>
  <c r="L156" i="23"/>
  <c r="L152" i="23"/>
  <c r="L147" i="23"/>
  <c r="D144" i="23"/>
  <c r="H140" i="23"/>
  <c r="D138" i="23"/>
  <c r="H133" i="23"/>
  <c r="P168" i="24"/>
  <c r="B155" i="24"/>
  <c r="B148" i="24"/>
  <c r="K158" i="24"/>
  <c r="O156" i="24"/>
  <c r="C155" i="24"/>
  <c r="O152" i="24"/>
  <c r="O150" i="24"/>
  <c r="C149" i="24"/>
  <c r="O147" i="24"/>
  <c r="C146" i="24"/>
  <c r="G144" i="24"/>
  <c r="K140" i="24"/>
  <c r="G138" i="24"/>
  <c r="K136" i="24"/>
  <c r="K133" i="24"/>
  <c r="O131" i="24"/>
  <c r="C130" i="24"/>
  <c r="E196" i="25"/>
  <c r="L164" i="25"/>
  <c r="C144" i="25"/>
  <c r="I133" i="25"/>
  <c r="P119" i="27"/>
  <c r="E102" i="27"/>
  <c r="I97" i="27"/>
  <c r="D154" i="28"/>
  <c r="D127" i="28"/>
  <c r="D157" i="28"/>
  <c r="H125" i="28"/>
  <c r="H155" i="28"/>
  <c r="C154" i="29"/>
  <c r="C124" i="29"/>
  <c r="C123" i="29" s="1"/>
  <c r="C70" i="22"/>
  <c r="G130" i="23"/>
  <c r="Q195" i="25"/>
  <c r="E192" i="25"/>
  <c r="H164" i="25"/>
  <c r="B144" i="25"/>
  <c r="E133" i="25"/>
  <c r="Q146" i="27"/>
  <c r="C127" i="27"/>
  <c r="P116" i="27"/>
  <c r="L109" i="27"/>
  <c r="L107" i="27" s="1"/>
  <c r="C102" i="28"/>
  <c r="C100" i="28"/>
  <c r="C98" i="28"/>
  <c r="C96" i="28"/>
  <c r="K140" i="28"/>
  <c r="K102" i="28"/>
  <c r="N125" i="29"/>
  <c r="N155" i="29"/>
  <c r="J66" i="22"/>
  <c r="N64" i="22"/>
  <c r="J174" i="23"/>
  <c r="N170" i="23"/>
  <c r="B138" i="23"/>
  <c r="M172" i="24"/>
  <c r="Q170" i="24"/>
  <c r="Q168" i="24"/>
  <c r="M167" i="24"/>
  <c r="M162" i="24" s="1"/>
  <c r="Q165" i="24"/>
  <c r="E164" i="24"/>
  <c r="I74" i="22"/>
  <c r="I158" i="24"/>
  <c r="M156" i="24"/>
  <c r="Q154" i="24"/>
  <c r="M152" i="24"/>
  <c r="M150" i="24"/>
  <c r="M147" i="24"/>
  <c r="Q145" i="24"/>
  <c r="E144" i="24"/>
  <c r="I140" i="24"/>
  <c r="E138" i="24"/>
  <c r="I136" i="24"/>
  <c r="I133" i="24"/>
  <c r="M131" i="24"/>
  <c r="F211" i="25"/>
  <c r="P195" i="25"/>
  <c r="B194" i="25"/>
  <c r="E141" i="25"/>
  <c r="Q145" i="27"/>
  <c r="Q126" i="27"/>
  <c r="N119" i="27"/>
  <c r="Q101" i="27"/>
  <c r="E97" i="27"/>
  <c r="E157" i="27"/>
  <c r="J72" i="26"/>
  <c r="I147" i="29"/>
  <c r="I111" i="29"/>
  <c r="Q113" i="29"/>
  <c r="Q119" i="29"/>
  <c r="Q120" i="29"/>
  <c r="Q107" i="29" s="1"/>
  <c r="Q117" i="29"/>
  <c r="Q112" i="29"/>
  <c r="E105" i="29"/>
  <c r="E95" i="29" s="1"/>
  <c r="E141" i="29"/>
  <c r="K104" i="32"/>
  <c r="K98" i="32"/>
  <c r="E50" i="35"/>
  <c r="Q199" i="23"/>
  <c r="O195" i="25"/>
  <c r="Q193" i="25"/>
  <c r="G184" i="25"/>
  <c r="Q140" i="25"/>
  <c r="L119" i="27"/>
  <c r="N116" i="27"/>
  <c r="I140" i="28"/>
  <c r="I102" i="28"/>
  <c r="Q96" i="28"/>
  <c r="Q103" i="28"/>
  <c r="Q98" i="28"/>
  <c r="Q105" i="28"/>
  <c r="Q100" i="28"/>
  <c r="J157" i="29"/>
  <c r="G207" i="21"/>
  <c r="K203" i="21"/>
  <c r="G201" i="21"/>
  <c r="B77" i="22"/>
  <c r="B168" i="6" s="1"/>
  <c r="P69" i="22"/>
  <c r="H174" i="23"/>
  <c r="L170" i="23"/>
  <c r="P163" i="23"/>
  <c r="D158" i="23"/>
  <c r="H156" i="23"/>
  <c r="H152" i="23"/>
  <c r="H147" i="23"/>
  <c r="L145" i="23"/>
  <c r="D140" i="23"/>
  <c r="P137" i="23"/>
  <c r="D133" i="23"/>
  <c r="H131" i="23"/>
  <c r="B151" i="24"/>
  <c r="G158" i="24"/>
  <c r="K156" i="24"/>
  <c r="O154" i="24"/>
  <c r="K152" i="24"/>
  <c r="K150" i="24"/>
  <c r="K147" i="24"/>
  <c r="O145" i="24"/>
  <c r="C144" i="24"/>
  <c r="G140" i="24"/>
  <c r="C138" i="24"/>
  <c r="G136" i="24"/>
  <c r="G133" i="24"/>
  <c r="K131" i="24"/>
  <c r="I204" i="25"/>
  <c r="N195" i="25"/>
  <c r="F184" i="25"/>
  <c r="N140" i="25"/>
  <c r="Q144" i="27"/>
  <c r="Q96" i="27"/>
  <c r="P96" i="28"/>
  <c r="P95" i="28" s="1"/>
  <c r="P103" i="28"/>
  <c r="P98" i="28"/>
  <c r="P105" i="28"/>
  <c r="P100" i="28"/>
  <c r="I157" i="29"/>
  <c r="O69" i="22"/>
  <c r="K181" i="23"/>
  <c r="M195" i="25"/>
  <c r="O193" i="25"/>
  <c r="J68" i="26"/>
  <c r="P66" i="26"/>
  <c r="J119" i="27"/>
  <c r="K119" i="28"/>
  <c r="C111" i="28"/>
  <c r="K108" i="28"/>
  <c r="O99" i="28"/>
  <c r="O95" i="28" s="1"/>
  <c r="O97" i="28"/>
  <c r="D34" i="34"/>
  <c r="D35" i="34"/>
  <c r="Q89" i="31"/>
  <c r="E56" i="35"/>
  <c r="L35" i="30"/>
  <c r="E106" i="33"/>
  <c r="E100" i="33"/>
  <c r="E83" i="33" s="1"/>
  <c r="I65" i="35"/>
  <c r="I80" i="37"/>
  <c r="H51" i="37"/>
  <c r="H72" i="37"/>
  <c r="C53" i="37"/>
  <c r="C74" i="37"/>
  <c r="L103" i="29"/>
  <c r="H35" i="30"/>
  <c r="C100" i="33"/>
  <c r="C90" i="33"/>
  <c r="C104" i="33"/>
  <c r="J67" i="37"/>
  <c r="J82" i="37"/>
  <c r="M54" i="37"/>
  <c r="M75" i="37"/>
  <c r="Q73" i="37"/>
  <c r="Q52" i="37"/>
  <c r="E51" i="37"/>
  <c r="E72" i="37"/>
  <c r="E93" i="33"/>
  <c r="L54" i="37"/>
  <c r="L75" i="37"/>
  <c r="P73" i="37"/>
  <c r="P52" i="37"/>
  <c r="P50" i="37" s="1"/>
  <c r="D51" i="37"/>
  <c r="D72" i="37"/>
  <c r="K108" i="32"/>
  <c r="K92" i="32"/>
  <c r="K87" i="32"/>
  <c r="D99" i="33"/>
  <c r="D93" i="33"/>
  <c r="D88" i="33"/>
  <c r="J66" i="36"/>
  <c r="Q75" i="48"/>
  <c r="Q58" i="47"/>
  <c r="M53" i="47"/>
  <c r="M51" i="47" s="1"/>
  <c r="M70" i="48"/>
  <c r="Q57" i="47"/>
  <c r="Q68" i="48"/>
  <c r="Q54" i="47"/>
  <c r="Q55" i="47"/>
  <c r="Q61" i="47"/>
  <c r="Q56" i="47"/>
  <c r="Q52" i="47"/>
  <c r="Q62" i="47"/>
  <c r="D117" i="29"/>
  <c r="Q59" i="35"/>
  <c r="Q76" i="37"/>
  <c r="Q37" i="30"/>
  <c r="Q174" i="6" s="1"/>
  <c r="Q102" i="32"/>
  <c r="Q90" i="32"/>
  <c r="Q104" i="32"/>
  <c r="Q85" i="32"/>
  <c r="Q92" i="32"/>
  <c r="Q106" i="32"/>
  <c r="D37" i="34"/>
  <c r="D175" i="6" s="1"/>
  <c r="B80" i="36"/>
  <c r="B80" i="35"/>
  <c r="Q71" i="37"/>
  <c r="D87" i="44"/>
  <c r="D87" i="43"/>
  <c r="L86" i="44"/>
  <c r="L86" i="43"/>
  <c r="L65" i="43"/>
  <c r="L83" i="43"/>
  <c r="B113" i="29"/>
  <c r="F103" i="29"/>
  <c r="P36" i="30"/>
  <c r="P90" i="32"/>
  <c r="P104" i="32"/>
  <c r="P92" i="32"/>
  <c r="P106" i="32"/>
  <c r="P87" i="32"/>
  <c r="P94" i="32"/>
  <c r="P101" i="32"/>
  <c r="P108" i="32"/>
  <c r="E88" i="33"/>
  <c r="E89" i="33"/>
  <c r="K85" i="32"/>
  <c r="O90" i="32"/>
  <c r="O104" i="32"/>
  <c r="O92" i="32"/>
  <c r="O106" i="32"/>
  <c r="O87" i="32"/>
  <c r="O94" i="32"/>
  <c r="O101" i="32"/>
  <c r="O108" i="32"/>
  <c r="D89" i="33"/>
  <c r="P75" i="37"/>
  <c r="J85" i="31"/>
  <c r="J92" i="31"/>
  <c r="J106" i="31"/>
  <c r="N90" i="32"/>
  <c r="N104" i="32"/>
  <c r="N92" i="32"/>
  <c r="N106" i="32"/>
  <c r="C89" i="33"/>
  <c r="C86" i="33"/>
  <c r="C115" i="33"/>
  <c r="I112" i="33"/>
  <c r="I85" i="31"/>
  <c r="I92" i="31"/>
  <c r="I106" i="31"/>
  <c r="M90" i="32"/>
  <c r="M104" i="32"/>
  <c r="M92" i="32"/>
  <c r="M106" i="32"/>
  <c r="M87" i="32"/>
  <c r="M94" i="32"/>
  <c r="M101" i="32"/>
  <c r="M108" i="32"/>
  <c r="M63" i="35"/>
  <c r="D53" i="37"/>
  <c r="L36" i="30"/>
  <c r="L106" i="32"/>
  <c r="L94" i="32"/>
  <c r="L101" i="32"/>
  <c r="L89" i="32"/>
  <c r="L96" i="32"/>
  <c r="L103" i="32"/>
  <c r="Q85" i="33"/>
  <c r="Q114" i="33"/>
  <c r="B101" i="52"/>
  <c r="B78" i="52"/>
  <c r="N76" i="52"/>
  <c r="N99" i="52"/>
  <c r="B75" i="52"/>
  <c r="B98" i="52"/>
  <c r="F73" i="52"/>
  <c r="F96" i="52"/>
  <c r="B78" i="22"/>
  <c r="B169" i="6" s="1"/>
  <c r="K75" i="26"/>
  <c r="K172" i="6" s="1"/>
  <c r="O159" i="28"/>
  <c r="K158" i="28"/>
  <c r="O156" i="28"/>
  <c r="C155" i="28"/>
  <c r="C150" i="28"/>
  <c r="O149" i="28"/>
  <c r="K148" i="28"/>
  <c r="O146" i="28"/>
  <c r="C145" i="28"/>
  <c r="G140" i="28"/>
  <c r="G137" i="28"/>
  <c r="K135" i="28"/>
  <c r="M154" i="29"/>
  <c r="I126" i="29"/>
  <c r="P111" i="29"/>
  <c r="J84" i="31"/>
  <c r="J99" i="31"/>
  <c r="F87" i="31"/>
  <c r="F94" i="31"/>
  <c r="F101" i="31"/>
  <c r="F83" i="31" s="1"/>
  <c r="P98" i="32"/>
  <c r="N95" i="32"/>
  <c r="N99" i="32"/>
  <c r="B98" i="32"/>
  <c r="J36" i="30"/>
  <c r="J106" i="32"/>
  <c r="J94" i="32"/>
  <c r="J101" i="32"/>
  <c r="J83" i="32" s="1"/>
  <c r="G115" i="33"/>
  <c r="G35" i="34"/>
  <c r="P34" i="34"/>
  <c r="B73" i="35"/>
  <c r="Q54" i="36"/>
  <c r="N153" i="28"/>
  <c r="J150" i="28"/>
  <c r="F147" i="28"/>
  <c r="J145" i="28"/>
  <c r="N143" i="28"/>
  <c r="F157" i="29"/>
  <c r="K154" i="29"/>
  <c r="G126" i="29"/>
  <c r="O111" i="29"/>
  <c r="J37" i="30"/>
  <c r="J174" i="6" s="1"/>
  <c r="I37" i="30"/>
  <c r="I174" i="6" s="1"/>
  <c r="C35" i="30"/>
  <c r="I84" i="31"/>
  <c r="I99" i="31"/>
  <c r="E120" i="33"/>
  <c r="E112" i="33"/>
  <c r="E87" i="31"/>
  <c r="E94" i="31"/>
  <c r="E101" i="31"/>
  <c r="O98" i="32"/>
  <c r="M95" i="32"/>
  <c r="M99" i="32"/>
  <c r="I106" i="32"/>
  <c r="I94" i="32"/>
  <c r="I101" i="32"/>
  <c r="I89" i="32"/>
  <c r="I96" i="32"/>
  <c r="I103" i="32"/>
  <c r="E115" i="33"/>
  <c r="C35" i="34"/>
  <c r="H82" i="37"/>
  <c r="G72" i="37"/>
  <c r="M66" i="37"/>
  <c r="M81" i="37"/>
  <c r="I79" i="37"/>
  <c r="I62" i="37"/>
  <c r="Q77" i="37"/>
  <c r="Q56" i="37"/>
  <c r="Q53" i="37"/>
  <c r="Q74" i="37"/>
  <c r="E52" i="37"/>
  <c r="E73" i="37"/>
  <c r="I65" i="37"/>
  <c r="I56" i="37"/>
  <c r="I63" i="37"/>
  <c r="I71" i="37"/>
  <c r="I57" i="37"/>
  <c r="I50" i="37" s="1"/>
  <c r="I55" i="37"/>
  <c r="K63" i="26"/>
  <c r="I155" i="27"/>
  <c r="Q135" i="27"/>
  <c r="M159" i="28"/>
  <c r="I158" i="28"/>
  <c r="M156" i="28"/>
  <c r="Q154" i="28"/>
  <c r="Q151" i="28"/>
  <c r="M149" i="28"/>
  <c r="I148" i="28"/>
  <c r="M146" i="28"/>
  <c r="Q144" i="28"/>
  <c r="E140" i="28"/>
  <c r="Q138" i="28"/>
  <c r="E137" i="28"/>
  <c r="I135" i="28"/>
  <c r="M111" i="29"/>
  <c r="J86" i="31"/>
  <c r="H84" i="31"/>
  <c r="H83" i="31" s="1"/>
  <c r="H88" i="31"/>
  <c r="N98" i="32"/>
  <c r="L95" i="32"/>
  <c r="L99" i="32"/>
  <c r="H101" i="32"/>
  <c r="H89" i="32"/>
  <c r="H103" i="32"/>
  <c r="H84" i="32"/>
  <c r="H91" i="32"/>
  <c r="H105" i="32"/>
  <c r="N34" i="34"/>
  <c r="Q58" i="35"/>
  <c r="G67" i="41"/>
  <c r="G82" i="41"/>
  <c r="K54" i="41"/>
  <c r="K75" i="41"/>
  <c r="O52" i="41"/>
  <c r="O73" i="41"/>
  <c r="C72" i="41"/>
  <c r="C51" i="41"/>
  <c r="C50" i="41" s="1"/>
  <c r="O76" i="26"/>
  <c r="O173" i="6" s="1"/>
  <c r="P128" i="27"/>
  <c r="D127" i="27"/>
  <c r="H125" i="27"/>
  <c r="H123" i="27" s="1"/>
  <c r="P148" i="28"/>
  <c r="D147" i="28"/>
  <c r="H145" i="28"/>
  <c r="L143" i="28"/>
  <c r="K111" i="29"/>
  <c r="O108" i="29"/>
  <c r="O107" i="29" s="1"/>
  <c r="I86" i="31"/>
  <c r="G99" i="31"/>
  <c r="C120" i="33"/>
  <c r="C97" i="31"/>
  <c r="G95" i="31"/>
  <c r="G119" i="33"/>
  <c r="K118" i="33"/>
  <c r="G117" i="33"/>
  <c r="G88" i="31"/>
  <c r="C112" i="33"/>
  <c r="C90" i="31"/>
  <c r="C104" i="31"/>
  <c r="C92" i="31"/>
  <c r="C106" i="31"/>
  <c r="C87" i="31"/>
  <c r="C94" i="31"/>
  <c r="C101" i="31"/>
  <c r="C108" i="31"/>
  <c r="M98" i="32"/>
  <c r="Q87" i="32"/>
  <c r="Q84" i="32"/>
  <c r="K99" i="32"/>
  <c r="G101" i="32"/>
  <c r="G89" i="32"/>
  <c r="G103" i="32"/>
  <c r="G84" i="32"/>
  <c r="G83" i="32" s="1"/>
  <c r="G91" i="32"/>
  <c r="G105" i="32"/>
  <c r="D106" i="33"/>
  <c r="D94" i="33"/>
  <c r="Q59" i="47"/>
  <c r="C58" i="26"/>
  <c r="C56" i="26" s="1"/>
  <c r="C115" i="6" s="1"/>
  <c r="L156" i="28"/>
  <c r="K159" i="28"/>
  <c r="G158" i="28"/>
  <c r="K156" i="28"/>
  <c r="O154" i="28"/>
  <c r="O151" i="28"/>
  <c r="K149" i="28"/>
  <c r="G148" i="28"/>
  <c r="K146" i="28"/>
  <c r="O144" i="28"/>
  <c r="C140" i="28"/>
  <c r="O138" i="28"/>
  <c r="C137" i="28"/>
  <c r="G135" i="28"/>
  <c r="E154" i="29"/>
  <c r="C120" i="29"/>
  <c r="C107" i="29" s="1"/>
  <c r="M108" i="29"/>
  <c r="M107" i="29" s="1"/>
  <c r="D114" i="29"/>
  <c r="J98" i="31"/>
  <c r="M88" i="31"/>
  <c r="H86" i="31"/>
  <c r="B120" i="31"/>
  <c r="B89" i="31"/>
  <c r="B96" i="31"/>
  <c r="B103" i="31"/>
  <c r="N87" i="32"/>
  <c r="P84" i="32"/>
  <c r="F36" i="30"/>
  <c r="F101" i="32"/>
  <c r="F89" i="32"/>
  <c r="F103" i="32"/>
  <c r="L34" i="34"/>
  <c r="J66" i="37"/>
  <c r="J81" i="37"/>
  <c r="N74" i="37"/>
  <c r="N53" i="37"/>
  <c r="M67" i="44"/>
  <c r="M85" i="44"/>
  <c r="E64" i="44"/>
  <c r="E82" i="44"/>
  <c r="J153" i="28"/>
  <c r="F150" i="28"/>
  <c r="N148" i="28"/>
  <c r="B147" i="28"/>
  <c r="F145" i="28"/>
  <c r="J143" i="28"/>
  <c r="B99" i="28"/>
  <c r="K108" i="29"/>
  <c r="E37" i="30"/>
  <c r="E174" i="6" s="1"/>
  <c r="J104" i="31"/>
  <c r="J100" i="31"/>
  <c r="I98" i="31"/>
  <c r="E119" i="33"/>
  <c r="E117" i="33"/>
  <c r="B93" i="32"/>
  <c r="O84" i="32"/>
  <c r="E101" i="32"/>
  <c r="E89" i="32"/>
  <c r="E103" i="32"/>
  <c r="E84" i="32"/>
  <c r="E91" i="32"/>
  <c r="E105" i="32"/>
  <c r="K34" i="34"/>
  <c r="E35" i="34"/>
  <c r="L67" i="37"/>
  <c r="L68" i="26"/>
  <c r="G63" i="26"/>
  <c r="Q117" i="27"/>
  <c r="Q110" i="27"/>
  <c r="I159" i="28"/>
  <c r="E158" i="28"/>
  <c r="I156" i="28"/>
  <c r="M154" i="28"/>
  <c r="M151" i="28"/>
  <c r="I149" i="28"/>
  <c r="E148" i="28"/>
  <c r="I146" i="28"/>
  <c r="M144" i="28"/>
  <c r="Q141" i="28"/>
  <c r="Q139" i="28"/>
  <c r="M138" i="28"/>
  <c r="Q136" i="28"/>
  <c r="E135" i="28"/>
  <c r="B149" i="29"/>
  <c r="I108" i="29"/>
  <c r="B114" i="29"/>
  <c r="B107" i="29" s="1"/>
  <c r="I104" i="31"/>
  <c r="J102" i="31"/>
  <c r="I100" i="31"/>
  <c r="H98" i="31"/>
  <c r="J96" i="31"/>
  <c r="J90" i="31"/>
  <c r="J88" i="31"/>
  <c r="Q103" i="32"/>
  <c r="Q83" i="32" s="1"/>
  <c r="Q100" i="32"/>
  <c r="J34" i="34"/>
  <c r="Q65" i="35"/>
  <c r="Q51" i="35"/>
  <c r="K67" i="37"/>
  <c r="D37" i="38"/>
  <c r="D176" i="6" s="1"/>
  <c r="O74" i="26"/>
  <c r="O171" i="6" s="1"/>
  <c r="P129" i="27"/>
  <c r="P126" i="27"/>
  <c r="D150" i="28"/>
  <c r="P149" i="28"/>
  <c r="L148" i="28"/>
  <c r="P146" i="28"/>
  <c r="D145" i="28"/>
  <c r="H143" i="28"/>
  <c r="P133" i="28"/>
  <c r="H108" i="29"/>
  <c r="M128" i="29"/>
  <c r="M123" i="29" s="1"/>
  <c r="H104" i="31"/>
  <c r="I102" i="31"/>
  <c r="H100" i="31"/>
  <c r="I96" i="31"/>
  <c r="J94" i="31"/>
  <c r="H92" i="31"/>
  <c r="I90" i="31"/>
  <c r="I88" i="31"/>
  <c r="C119" i="33"/>
  <c r="G118" i="33"/>
  <c r="C117" i="33"/>
  <c r="I120" i="32"/>
  <c r="P100" i="32"/>
  <c r="B90" i="32"/>
  <c r="M84" i="32"/>
  <c r="J57" i="36"/>
  <c r="J54" i="36"/>
  <c r="I67" i="37"/>
  <c r="G69" i="45"/>
  <c r="G87" i="45"/>
  <c r="O68" i="45"/>
  <c r="O86" i="45"/>
  <c r="O83" i="45"/>
  <c r="O65" i="45"/>
  <c r="C82" i="45"/>
  <c r="C64" i="45"/>
  <c r="G68" i="45"/>
  <c r="G73" i="45"/>
  <c r="G80" i="45"/>
  <c r="G71" i="45"/>
  <c r="G67" i="45"/>
  <c r="G159" i="28"/>
  <c r="C158" i="28"/>
  <c r="G156" i="28"/>
  <c r="K154" i="28"/>
  <c r="K151" i="28"/>
  <c r="G149" i="28"/>
  <c r="C148" i="28"/>
  <c r="G146" i="28"/>
  <c r="K144" i="28"/>
  <c r="O141" i="28"/>
  <c r="O139" i="28"/>
  <c r="K138" i="28"/>
  <c r="O136" i="28"/>
  <c r="C135" i="28"/>
  <c r="G144" i="29"/>
  <c r="D120" i="29"/>
  <c r="N36" i="30"/>
  <c r="H102" i="31"/>
  <c r="I94" i="31"/>
  <c r="M117" i="32"/>
  <c r="O103" i="32"/>
  <c r="O100" i="32"/>
  <c r="Q89" i="32"/>
  <c r="Q86" i="32"/>
  <c r="L84" i="32"/>
  <c r="B36" i="30"/>
  <c r="B89" i="32"/>
  <c r="B103" i="32"/>
  <c r="B91" i="32"/>
  <c r="B105" i="32"/>
  <c r="C52" i="35"/>
  <c r="C50" i="35" s="1"/>
  <c r="C59" i="35"/>
  <c r="J104" i="27"/>
  <c r="B104" i="28"/>
  <c r="B95" i="28" s="1"/>
  <c r="J156" i="29"/>
  <c r="E144" i="29"/>
  <c r="Q122" i="33"/>
  <c r="E118" i="33"/>
  <c r="N103" i="32"/>
  <c r="N100" i="32"/>
  <c r="P89" i="32"/>
  <c r="P86" i="32"/>
  <c r="M56" i="35"/>
  <c r="D61" i="36"/>
  <c r="F58" i="22"/>
  <c r="F111" i="6" s="1"/>
  <c r="O64" i="26"/>
  <c r="C63" i="26"/>
  <c r="Q128" i="27"/>
  <c r="I125" i="27"/>
  <c r="Q115" i="27"/>
  <c r="M110" i="27"/>
  <c r="Q108" i="27"/>
  <c r="E159" i="28"/>
  <c r="Q157" i="28"/>
  <c r="E156" i="28"/>
  <c r="I154" i="28"/>
  <c r="I151" i="28"/>
  <c r="E149" i="28"/>
  <c r="Q147" i="28"/>
  <c r="E146" i="28"/>
  <c r="I144" i="28"/>
  <c r="M141" i="28"/>
  <c r="M139" i="28"/>
  <c r="I138" i="28"/>
  <c r="M136" i="28"/>
  <c r="Q134" i="28"/>
  <c r="C144" i="29"/>
  <c r="B120" i="29"/>
  <c r="I112" i="32"/>
  <c r="M103" i="32"/>
  <c r="M100" i="32"/>
  <c r="O89" i="32"/>
  <c r="O86" i="32"/>
  <c r="F34" i="34"/>
  <c r="F35" i="34"/>
  <c r="M65" i="35"/>
  <c r="Q61" i="35"/>
  <c r="M51" i="35"/>
  <c r="G76" i="26"/>
  <c r="G173" i="6" s="1"/>
  <c r="G125" i="27"/>
  <c r="P124" i="27"/>
  <c r="H104" i="27"/>
  <c r="Q141" i="29"/>
  <c r="O122" i="33"/>
  <c r="O121" i="33"/>
  <c r="O98" i="31"/>
  <c r="C118" i="33"/>
  <c r="Q108" i="32"/>
  <c r="N89" i="32"/>
  <c r="N86" i="32"/>
  <c r="P61" i="35"/>
  <c r="J66" i="41"/>
  <c r="J81" i="41"/>
  <c r="K90" i="44"/>
  <c r="K76" i="43"/>
  <c r="K88" i="44"/>
  <c r="K70" i="43"/>
  <c r="O82" i="44"/>
  <c r="O64" i="43"/>
  <c r="C81" i="44"/>
  <c r="C63" i="43"/>
  <c r="N84" i="45"/>
  <c r="N66" i="45"/>
  <c r="B83" i="45"/>
  <c r="B65" i="45"/>
  <c r="F81" i="45"/>
  <c r="F63" i="45"/>
  <c r="F62" i="45" s="1"/>
  <c r="M53" i="41"/>
  <c r="M74" i="41"/>
  <c r="Q51" i="41"/>
  <c r="Q72" i="41"/>
  <c r="O34" i="42"/>
  <c r="O37" i="42"/>
  <c r="O177" i="6" s="1"/>
  <c r="M84" i="45"/>
  <c r="M66" i="45"/>
  <c r="Q82" i="45"/>
  <c r="Q64" i="45"/>
  <c r="E81" i="45"/>
  <c r="E63" i="45"/>
  <c r="E62" i="45" s="1"/>
  <c r="C61" i="47"/>
  <c r="C55" i="47"/>
  <c r="C52" i="47"/>
  <c r="C68" i="49"/>
  <c r="P55" i="48"/>
  <c r="P53" i="48"/>
  <c r="P57" i="48"/>
  <c r="P54" i="48"/>
  <c r="N34" i="42"/>
  <c r="N37" i="42"/>
  <c r="N177" i="6" s="1"/>
  <c r="N76" i="45"/>
  <c r="L84" i="45"/>
  <c r="L66" i="45"/>
  <c r="P82" i="45"/>
  <c r="P64" i="45"/>
  <c r="D81" i="45"/>
  <c r="D63" i="45"/>
  <c r="M67" i="39"/>
  <c r="M61" i="39"/>
  <c r="M34" i="42"/>
  <c r="M37" i="42"/>
  <c r="M177" i="6" s="1"/>
  <c r="D72" i="43"/>
  <c r="L64" i="43"/>
  <c r="L82" i="43"/>
  <c r="K84" i="45"/>
  <c r="K66" i="45"/>
  <c r="O82" i="45"/>
  <c r="O64" i="45"/>
  <c r="C81" i="45"/>
  <c r="C63" i="45"/>
  <c r="J100" i="52"/>
  <c r="J77" i="52"/>
  <c r="N75" i="52"/>
  <c r="N98" i="52"/>
  <c r="B74" i="52"/>
  <c r="B97" i="52"/>
  <c r="F60" i="41"/>
  <c r="F55" i="41"/>
  <c r="B55" i="41"/>
  <c r="B60" i="41"/>
  <c r="G90" i="44"/>
  <c r="G76" i="43"/>
  <c r="G88" i="44"/>
  <c r="G70" i="43"/>
  <c r="O87" i="44"/>
  <c r="O69" i="43"/>
  <c r="K82" i="44"/>
  <c r="K64" i="43"/>
  <c r="O80" i="44"/>
  <c r="O76" i="43"/>
  <c r="O63" i="43"/>
  <c r="O70" i="43"/>
  <c r="K76" i="45"/>
  <c r="J84" i="45"/>
  <c r="J66" i="45"/>
  <c r="N82" i="45"/>
  <c r="N64" i="45"/>
  <c r="B81" i="45"/>
  <c r="B63" i="45"/>
  <c r="M64" i="48"/>
  <c r="M77" i="48"/>
  <c r="M58" i="48"/>
  <c r="M75" i="48"/>
  <c r="F59" i="49"/>
  <c r="F76" i="49"/>
  <c r="N55" i="49"/>
  <c r="N72" i="49"/>
  <c r="B54" i="49"/>
  <c r="B71" i="49"/>
  <c r="F52" i="49"/>
  <c r="F69" i="49"/>
  <c r="J52" i="36"/>
  <c r="C82" i="37"/>
  <c r="O57" i="39"/>
  <c r="C58" i="40"/>
  <c r="K37" i="42"/>
  <c r="K177" i="6" s="1"/>
  <c r="K35" i="42"/>
  <c r="J74" i="43"/>
  <c r="J64" i="43"/>
  <c r="J76" i="45"/>
  <c r="J62" i="45" s="1"/>
  <c r="C53" i="47"/>
  <c r="P56" i="48"/>
  <c r="Q55" i="36"/>
  <c r="I52" i="36"/>
  <c r="I50" i="36" s="1"/>
  <c r="J82" i="40"/>
  <c r="J61" i="39"/>
  <c r="D67" i="41"/>
  <c r="D50" i="41" s="1"/>
  <c r="N53" i="41"/>
  <c r="J37" i="42"/>
  <c r="J177" i="6" s="1"/>
  <c r="J35" i="42"/>
  <c r="Q73" i="43"/>
  <c r="P35" i="46"/>
  <c r="B62" i="47"/>
  <c r="P62" i="48"/>
  <c r="P60" i="36"/>
  <c r="D57" i="36"/>
  <c r="Q36" i="38"/>
  <c r="M74" i="39"/>
  <c r="D86" i="43"/>
  <c r="D76" i="43"/>
  <c r="P73" i="43"/>
  <c r="D70" i="43"/>
  <c r="D66" i="43"/>
  <c r="D84" i="43"/>
  <c r="H64" i="43"/>
  <c r="M80" i="44"/>
  <c r="E57" i="47"/>
  <c r="E74" i="48"/>
  <c r="O60" i="36"/>
  <c r="O55" i="36"/>
  <c r="D54" i="40"/>
  <c r="D61" i="40"/>
  <c r="F63" i="41"/>
  <c r="O67" i="43"/>
  <c r="C90" i="44"/>
  <c r="C76" i="43"/>
  <c r="O89" i="44"/>
  <c r="O71" i="43"/>
  <c r="C88" i="44"/>
  <c r="C70" i="43"/>
  <c r="K87" i="44"/>
  <c r="K69" i="43"/>
  <c r="K80" i="44"/>
  <c r="K63" i="43"/>
  <c r="H90" i="44"/>
  <c r="H76" i="44"/>
  <c r="P66" i="44"/>
  <c r="P64" i="44"/>
  <c r="P76" i="44"/>
  <c r="N72" i="45"/>
  <c r="N68" i="45"/>
  <c r="M76" i="48"/>
  <c r="M62" i="48"/>
  <c r="O50" i="40"/>
  <c r="C54" i="40"/>
  <c r="C61" i="40"/>
  <c r="C52" i="40"/>
  <c r="C59" i="40"/>
  <c r="F66" i="41"/>
  <c r="J53" i="41"/>
  <c r="G35" i="42"/>
  <c r="D85" i="43"/>
  <c r="O66" i="44"/>
  <c r="O64" i="44"/>
  <c r="C57" i="47"/>
  <c r="C74" i="49"/>
  <c r="C54" i="47"/>
  <c r="I76" i="48"/>
  <c r="D96" i="51"/>
  <c r="D106" i="51"/>
  <c r="D36" i="50"/>
  <c r="D98" i="51"/>
  <c r="D99" i="51"/>
  <c r="Q56" i="36"/>
  <c r="Q53" i="36"/>
  <c r="F59" i="37"/>
  <c r="F57" i="37"/>
  <c r="D34" i="38"/>
  <c r="J57" i="39"/>
  <c r="F56" i="41"/>
  <c r="F35" i="42"/>
  <c r="P34" i="42"/>
  <c r="Q65" i="43"/>
  <c r="N66" i="44"/>
  <c r="N64" i="44"/>
  <c r="C62" i="47"/>
  <c r="K90" i="51"/>
  <c r="K105" i="51"/>
  <c r="G82" i="51"/>
  <c r="G103" i="52"/>
  <c r="O99" i="51"/>
  <c r="O76" i="51"/>
  <c r="P58" i="36"/>
  <c r="C34" i="38"/>
  <c r="B63" i="41"/>
  <c r="D83" i="43"/>
  <c r="D74" i="43"/>
  <c r="P65" i="43"/>
  <c r="D64" i="43"/>
  <c r="D82" i="43"/>
  <c r="I74" i="44"/>
  <c r="I64" i="44"/>
  <c r="O87" i="45"/>
  <c r="Q60" i="47"/>
  <c r="Q53" i="47"/>
  <c r="O58" i="36"/>
  <c r="O56" i="36"/>
  <c r="O53" i="36"/>
  <c r="H75" i="41"/>
  <c r="F59" i="41"/>
  <c r="O66" i="43"/>
  <c r="K89" i="44"/>
  <c r="K71" i="43"/>
  <c r="G87" i="44"/>
  <c r="G69" i="43"/>
  <c r="C82" i="44"/>
  <c r="C64" i="43"/>
  <c r="G80" i="44"/>
  <c r="G63" i="43"/>
  <c r="P89" i="44"/>
  <c r="P71" i="44"/>
  <c r="D61" i="47"/>
  <c r="P61" i="48"/>
  <c r="J60" i="36"/>
  <c r="M72" i="39"/>
  <c r="P65" i="41"/>
  <c r="B56" i="41"/>
  <c r="C35" i="42"/>
  <c r="K66" i="43"/>
  <c r="F68" i="44"/>
  <c r="O71" i="44"/>
  <c r="O85" i="45"/>
  <c r="M72" i="48"/>
  <c r="P59" i="48"/>
  <c r="P52" i="48"/>
  <c r="Q51" i="36"/>
  <c r="Q82" i="39"/>
  <c r="B60" i="40"/>
  <c r="B55" i="40"/>
  <c r="G66" i="43"/>
  <c r="F74" i="44"/>
  <c r="N73" i="44"/>
  <c r="N71" i="44"/>
  <c r="D36" i="30"/>
  <c r="F106" i="33"/>
  <c r="F94" i="33"/>
  <c r="G66" i="36"/>
  <c r="O65" i="36"/>
  <c r="O63" i="36"/>
  <c r="G60" i="36"/>
  <c r="K58" i="36"/>
  <c r="K56" i="36"/>
  <c r="G55" i="36"/>
  <c r="K53" i="36"/>
  <c r="O51" i="36"/>
  <c r="B35" i="38"/>
  <c r="E82" i="39"/>
  <c r="E71" i="39" s="1"/>
  <c r="J67" i="39"/>
  <c r="P60" i="39"/>
  <c r="D57" i="40"/>
  <c r="D58" i="40"/>
  <c r="D56" i="40"/>
  <c r="B65" i="41"/>
  <c r="O65" i="43"/>
  <c r="F71" i="44"/>
  <c r="O63" i="44"/>
  <c r="L71" i="44"/>
  <c r="L67" i="44"/>
  <c r="F66" i="45"/>
  <c r="M61" i="48"/>
  <c r="M59" i="48"/>
  <c r="I74" i="48"/>
  <c r="E56" i="48"/>
  <c r="E73" i="48"/>
  <c r="I71" i="48"/>
  <c r="J58" i="49"/>
  <c r="J75" i="49"/>
  <c r="B55" i="49"/>
  <c r="B72" i="49"/>
  <c r="F53" i="49"/>
  <c r="F70" i="49"/>
  <c r="M121" i="33"/>
  <c r="B67" i="35"/>
  <c r="B61" i="35"/>
  <c r="N65" i="36"/>
  <c r="N63" i="36"/>
  <c r="F60" i="36"/>
  <c r="J58" i="36"/>
  <c r="J56" i="36"/>
  <c r="N51" i="36"/>
  <c r="Q63" i="37"/>
  <c r="I72" i="39"/>
  <c r="I81" i="39"/>
  <c r="O60" i="39"/>
  <c r="C57" i="39"/>
  <c r="C57" i="40"/>
  <c r="C56" i="40"/>
  <c r="I59" i="41"/>
  <c r="I57" i="41"/>
  <c r="K65" i="43"/>
  <c r="N63" i="44"/>
  <c r="K71" i="44"/>
  <c r="K67" i="44"/>
  <c r="G65" i="44"/>
  <c r="G62" i="44" s="1"/>
  <c r="G72" i="44"/>
  <c r="B69" i="47"/>
  <c r="B76" i="47"/>
  <c r="N69" i="47"/>
  <c r="C56" i="47"/>
  <c r="N34" i="38"/>
  <c r="P59" i="41"/>
  <c r="P57" i="41"/>
  <c r="P60" i="48"/>
  <c r="K122" i="33"/>
  <c r="K121" i="33"/>
  <c r="Q35" i="34"/>
  <c r="E34" i="34"/>
  <c r="P60" i="35"/>
  <c r="L71" i="37"/>
  <c r="L63" i="36"/>
  <c r="P61" i="36"/>
  <c r="D60" i="36"/>
  <c r="H58" i="36"/>
  <c r="O63" i="37"/>
  <c r="O56" i="37"/>
  <c r="Q80" i="39"/>
  <c r="M66" i="39"/>
  <c r="M60" i="39"/>
  <c r="Q58" i="39"/>
  <c r="H65" i="41"/>
  <c r="O35" i="42"/>
  <c r="K63" i="44"/>
  <c r="I73" i="44"/>
  <c r="I71" i="44"/>
  <c r="M68" i="44"/>
  <c r="I67" i="44"/>
  <c r="M65" i="44"/>
  <c r="E36" i="42"/>
  <c r="E80" i="44"/>
  <c r="C66" i="45"/>
  <c r="F34" i="46"/>
  <c r="Q70" i="48"/>
  <c r="J61" i="48"/>
  <c r="J59" i="48"/>
  <c r="J52" i="48"/>
  <c r="O54" i="49"/>
  <c r="O71" i="49"/>
  <c r="C53" i="49"/>
  <c r="C51" i="49" s="1"/>
  <c r="C70" i="49"/>
  <c r="G68" i="49"/>
  <c r="B106" i="33"/>
  <c r="F104" i="33"/>
  <c r="F100" i="33"/>
  <c r="F98" i="33"/>
  <c r="B94" i="33"/>
  <c r="F90" i="33"/>
  <c r="O67" i="36"/>
  <c r="K65" i="36"/>
  <c r="K63" i="36"/>
  <c r="O61" i="36"/>
  <c r="G58" i="36"/>
  <c r="G56" i="36"/>
  <c r="G53" i="36"/>
  <c r="K51" i="36"/>
  <c r="C66" i="37"/>
  <c r="M63" i="37"/>
  <c r="M56" i="37"/>
  <c r="P58" i="39"/>
  <c r="E66" i="40"/>
  <c r="D65" i="40"/>
  <c r="D63" i="40"/>
  <c r="D51" i="40"/>
  <c r="F82" i="41"/>
  <c r="B52" i="41"/>
  <c r="F57" i="41"/>
  <c r="N59" i="41"/>
  <c r="N57" i="41"/>
  <c r="N35" i="42"/>
  <c r="G64" i="43"/>
  <c r="H88" i="44"/>
  <c r="P70" i="44"/>
  <c r="H71" i="44"/>
  <c r="H89" i="44"/>
  <c r="H67" i="44"/>
  <c r="O71" i="45"/>
  <c r="M68" i="45"/>
  <c r="B66" i="45"/>
  <c r="I116" i="32"/>
  <c r="M114" i="32"/>
  <c r="J79" i="36"/>
  <c r="B57" i="35"/>
  <c r="B54" i="35"/>
  <c r="N67" i="36"/>
  <c r="J63" i="36"/>
  <c r="N61" i="36"/>
  <c r="F58" i="36"/>
  <c r="O82" i="37"/>
  <c r="C72" i="37"/>
  <c r="Q65" i="37"/>
  <c r="L63" i="37"/>
  <c r="L56" i="37"/>
  <c r="O58" i="39"/>
  <c r="C63" i="40"/>
  <c r="E59" i="41"/>
  <c r="E57" i="41"/>
  <c r="Q55" i="41"/>
  <c r="M35" i="42"/>
  <c r="P87" i="44"/>
  <c r="O70" i="44"/>
  <c r="L66" i="44"/>
  <c r="G67" i="44"/>
  <c r="C67" i="44"/>
  <c r="C65" i="44"/>
  <c r="P105" i="33"/>
  <c r="D104" i="33"/>
  <c r="D100" i="33"/>
  <c r="P99" i="33"/>
  <c r="D98" i="33"/>
  <c r="P93" i="33"/>
  <c r="D90" i="33"/>
  <c r="P88" i="33"/>
  <c r="B34" i="34"/>
  <c r="M67" i="36"/>
  <c r="I63" i="36"/>
  <c r="M61" i="36"/>
  <c r="Q59" i="36"/>
  <c r="E58" i="36"/>
  <c r="Q57" i="36"/>
  <c r="E53" i="36"/>
  <c r="I51" i="36"/>
  <c r="K63" i="37"/>
  <c r="K56" i="37"/>
  <c r="N65" i="37"/>
  <c r="N63" i="37"/>
  <c r="F60" i="37"/>
  <c r="J56" i="37"/>
  <c r="F55" i="37"/>
  <c r="J34" i="38"/>
  <c r="J60" i="39"/>
  <c r="N58" i="39"/>
  <c r="D53" i="40"/>
  <c r="B65" i="40"/>
  <c r="B63" i="40"/>
  <c r="N52" i="40"/>
  <c r="B51" i="40"/>
  <c r="C82" i="41"/>
  <c r="P66" i="41"/>
  <c r="P81" i="41"/>
  <c r="I35" i="42"/>
  <c r="H87" i="44"/>
  <c r="P74" i="44"/>
  <c r="N70" i="44"/>
  <c r="K66" i="44"/>
  <c r="F67" i="44"/>
  <c r="B65" i="44"/>
  <c r="B63" i="44"/>
  <c r="C34" i="46"/>
  <c r="K91" i="51"/>
  <c r="K106" i="51"/>
  <c r="K79" i="51"/>
  <c r="K102" i="51"/>
  <c r="C99" i="51"/>
  <c r="C76" i="51"/>
  <c r="K85" i="51"/>
  <c r="K82" i="51"/>
  <c r="K83" i="51"/>
  <c r="K73" i="51"/>
  <c r="K77" i="51"/>
  <c r="M35" i="34"/>
  <c r="P58" i="35"/>
  <c r="H63" i="36"/>
  <c r="L61" i="36"/>
  <c r="D58" i="36"/>
  <c r="P57" i="36"/>
  <c r="L54" i="39"/>
  <c r="Q63" i="39"/>
  <c r="I60" i="39"/>
  <c r="M58" i="39"/>
  <c r="C53" i="40"/>
  <c r="Q55" i="40"/>
  <c r="Q53" i="40"/>
  <c r="Q60" i="40"/>
  <c r="Q51" i="40"/>
  <c r="Q58" i="40"/>
  <c r="Q65" i="40"/>
  <c r="B82" i="41"/>
  <c r="N51" i="41"/>
  <c r="O66" i="41"/>
  <c r="O81" i="41"/>
  <c r="K34" i="42"/>
  <c r="G73" i="43"/>
  <c r="M86" i="44"/>
  <c r="O74" i="44"/>
  <c r="L70" i="44"/>
  <c r="J66" i="44"/>
  <c r="F63" i="44"/>
  <c r="F62" i="44" s="1"/>
  <c r="E73" i="44"/>
  <c r="E71" i="44"/>
  <c r="I68" i="44"/>
  <c r="E67" i="44"/>
  <c r="I65" i="44"/>
  <c r="M63" i="44"/>
  <c r="B34" i="46"/>
  <c r="B35" i="46"/>
  <c r="G55" i="47"/>
  <c r="B104" i="33"/>
  <c r="B100" i="33"/>
  <c r="B98" i="33"/>
  <c r="B90" i="33"/>
  <c r="N81" i="35"/>
  <c r="K67" i="36"/>
  <c r="G65" i="36"/>
  <c r="G63" i="36"/>
  <c r="K61" i="36"/>
  <c r="O59" i="36"/>
  <c r="O57" i="36"/>
  <c r="O54" i="36"/>
  <c r="G51" i="36"/>
  <c r="L52" i="39"/>
  <c r="P65" i="39"/>
  <c r="P63" i="39"/>
  <c r="H60" i="39"/>
  <c r="L58" i="39"/>
  <c r="P72" i="40"/>
  <c r="J34" i="42"/>
  <c r="N74" i="44"/>
  <c r="K70" i="44"/>
  <c r="D62" i="44"/>
  <c r="J71" i="45"/>
  <c r="I63" i="45"/>
  <c r="I62" i="45" s="1"/>
  <c r="I114" i="32"/>
  <c r="B52" i="35"/>
  <c r="F63" i="36"/>
  <c r="J61" i="36"/>
  <c r="N59" i="36"/>
  <c r="N57" i="36"/>
  <c r="O63" i="39"/>
  <c r="Q53" i="41"/>
  <c r="Q74" i="41"/>
  <c r="E52" i="41"/>
  <c r="E73" i="41"/>
  <c r="O72" i="43"/>
  <c r="N76" i="43"/>
  <c r="J72" i="43"/>
  <c r="N70" i="43"/>
  <c r="N66" i="43"/>
  <c r="J70" i="44"/>
  <c r="M72" i="45"/>
  <c r="K74" i="49"/>
  <c r="P103" i="51"/>
  <c r="P96" i="51"/>
  <c r="P89" i="33"/>
  <c r="P37" i="34"/>
  <c r="P175" i="6" s="1"/>
  <c r="J72" i="35"/>
  <c r="I67" i="36"/>
  <c r="E65" i="36"/>
  <c r="E63" i="36"/>
  <c r="M59" i="36"/>
  <c r="M57" i="36"/>
  <c r="M54" i="36"/>
  <c r="M50" i="36" s="1"/>
  <c r="Q52" i="36"/>
  <c r="E51" i="36"/>
  <c r="J65" i="37"/>
  <c r="J63" i="37"/>
  <c r="F56" i="37"/>
  <c r="N37" i="38"/>
  <c r="N176" i="6" s="1"/>
  <c r="F34" i="38"/>
  <c r="N63" i="39"/>
  <c r="J58" i="39"/>
  <c r="B71" i="40"/>
  <c r="C65" i="40"/>
  <c r="B67" i="40"/>
  <c r="B61" i="40"/>
  <c r="L66" i="41"/>
  <c r="L50" i="41" s="1"/>
  <c r="L81" i="41"/>
  <c r="G34" i="42"/>
  <c r="L35" i="42"/>
  <c r="L81" i="43"/>
  <c r="L90" i="43"/>
  <c r="K72" i="43"/>
  <c r="Q74" i="43"/>
  <c r="I72" i="43"/>
  <c r="M66" i="43"/>
  <c r="Q64" i="43"/>
  <c r="L73" i="44"/>
  <c r="F65" i="44"/>
  <c r="O80" i="45"/>
  <c r="L72" i="45"/>
  <c r="P84" i="45"/>
  <c r="P66" i="45"/>
  <c r="D83" i="45"/>
  <c r="D65" i="45"/>
  <c r="H81" i="45"/>
  <c r="H63" i="45"/>
  <c r="P36" i="46"/>
  <c r="B60" i="47"/>
  <c r="B53" i="47"/>
  <c r="I53" i="48"/>
  <c r="I35" i="34"/>
  <c r="P63" i="35"/>
  <c r="D63" i="36"/>
  <c r="H61" i="36"/>
  <c r="L57" i="36"/>
  <c r="Q67" i="39"/>
  <c r="M63" i="39"/>
  <c r="Q61" i="39"/>
  <c r="K66" i="41"/>
  <c r="K50" i="41" s="1"/>
  <c r="K81" i="41"/>
  <c r="G55" i="41"/>
  <c r="G60" i="41"/>
  <c r="F34" i="42"/>
  <c r="Q34" i="42"/>
  <c r="Q37" i="42"/>
  <c r="Q177" i="6" s="1"/>
  <c r="D90" i="43"/>
  <c r="L76" i="43"/>
  <c r="P74" i="43"/>
  <c r="H72" i="43"/>
  <c r="L70" i="43"/>
  <c r="L66" i="43"/>
  <c r="P64" i="43"/>
  <c r="D63" i="43"/>
  <c r="D81" i="43"/>
  <c r="M84" i="44"/>
  <c r="K73" i="44"/>
  <c r="K72" i="45"/>
  <c r="O84" i="45"/>
  <c r="O66" i="45"/>
  <c r="C83" i="45"/>
  <c r="C65" i="45"/>
  <c r="G81" i="45"/>
  <c r="G63" i="45"/>
  <c r="E60" i="47"/>
  <c r="E55" i="47"/>
  <c r="G68" i="48"/>
  <c r="F105" i="52"/>
  <c r="J60" i="48"/>
  <c r="G61" i="49"/>
  <c r="G59" i="49"/>
  <c r="H88" i="51"/>
  <c r="H84" i="51"/>
  <c r="H80" i="51"/>
  <c r="C74" i="52"/>
  <c r="I88" i="53"/>
  <c r="I84" i="53"/>
  <c r="I82" i="53"/>
  <c r="I80" i="53"/>
  <c r="M36" i="50"/>
  <c r="G98" i="51"/>
  <c r="I90" i="53"/>
  <c r="I86" i="53"/>
  <c r="M56" i="48"/>
  <c r="L97" i="51"/>
  <c r="K76" i="51"/>
  <c r="F89" i="52"/>
  <c r="F85" i="52"/>
  <c r="O71" i="48"/>
  <c r="D77" i="52"/>
  <c r="H75" i="52"/>
  <c r="J62" i="48"/>
  <c r="J56" i="48"/>
  <c r="C85" i="52"/>
  <c r="M57" i="48"/>
  <c r="M54" i="48"/>
  <c r="E68" i="48"/>
  <c r="J60" i="49"/>
  <c r="O106" i="51"/>
  <c r="J96" i="52"/>
  <c r="L83" i="53"/>
  <c r="G105" i="51"/>
  <c r="I80" i="52"/>
  <c r="N104" i="51"/>
  <c r="D78" i="52"/>
  <c r="D75" i="52"/>
  <c r="H73" i="52"/>
  <c r="J57" i="48"/>
  <c r="J54" i="48"/>
  <c r="G60" i="49"/>
  <c r="O56" i="49"/>
  <c r="H83" i="51"/>
  <c r="G84" i="52"/>
  <c r="G82" i="52"/>
  <c r="G80" i="52"/>
  <c r="I83" i="53"/>
  <c r="J73" i="43"/>
  <c r="N86" i="44"/>
  <c r="N65" i="43"/>
  <c r="N71" i="47"/>
  <c r="F72" i="49"/>
  <c r="J70" i="49"/>
  <c r="M64" i="49"/>
  <c r="M57" i="49"/>
  <c r="Q57" i="49"/>
  <c r="I37" i="50"/>
  <c r="I179" i="6" s="1"/>
  <c r="I90" i="52"/>
  <c r="O77" i="53"/>
  <c r="D55" i="39"/>
  <c r="I73" i="43"/>
  <c r="M65" i="43"/>
  <c r="Q63" i="43"/>
  <c r="G86" i="45"/>
  <c r="L73" i="45"/>
  <c r="L71" i="45"/>
  <c r="M72" i="47"/>
  <c r="B61" i="47"/>
  <c r="N53" i="47"/>
  <c r="B52" i="47"/>
  <c r="C62" i="48"/>
  <c r="K61" i="48"/>
  <c r="K59" i="48"/>
  <c r="C56" i="48"/>
  <c r="K52" i="48"/>
  <c r="I70" i="49"/>
  <c r="L57" i="49"/>
  <c r="B103" i="51"/>
  <c r="K103" i="51"/>
  <c r="M85" i="51"/>
  <c r="Q78" i="51"/>
  <c r="M77" i="51"/>
  <c r="Q98" i="52"/>
  <c r="E74" i="51"/>
  <c r="D88" i="52"/>
  <c r="D84" i="52"/>
  <c r="D82" i="52"/>
  <c r="D80" i="52"/>
  <c r="D73" i="52"/>
  <c r="F58" i="39"/>
  <c r="M65" i="41"/>
  <c r="M63" i="41"/>
  <c r="E60" i="41"/>
  <c r="I56" i="41"/>
  <c r="E55" i="41"/>
  <c r="L34" i="42"/>
  <c r="G89" i="44"/>
  <c r="C87" i="44"/>
  <c r="K86" i="44"/>
  <c r="G85" i="44"/>
  <c r="K83" i="44"/>
  <c r="O81" i="44"/>
  <c r="C80" i="44"/>
  <c r="M72" i="44"/>
  <c r="E68" i="44"/>
  <c r="Q66" i="44"/>
  <c r="E65" i="44"/>
  <c r="I63" i="44"/>
  <c r="G85" i="45"/>
  <c r="K36" i="46"/>
  <c r="I56" i="48"/>
  <c r="E57" i="48"/>
  <c r="E54" i="48"/>
  <c r="I69" i="48"/>
  <c r="G70" i="49"/>
  <c r="N57" i="49"/>
  <c r="O78" i="51"/>
  <c r="K89" i="51"/>
  <c r="O101" i="51"/>
  <c r="O75" i="51"/>
  <c r="G95" i="52"/>
  <c r="E73" i="52"/>
  <c r="F90" i="52"/>
  <c r="F86" i="52"/>
  <c r="F85" i="44"/>
  <c r="J65" i="43"/>
  <c r="N63" i="43"/>
  <c r="M74" i="48"/>
  <c r="Q61" i="49"/>
  <c r="Q59" i="49"/>
  <c r="Q90" i="51"/>
  <c r="N78" i="51"/>
  <c r="N72" i="51" s="1"/>
  <c r="E82" i="52"/>
  <c r="O78" i="53"/>
  <c r="K77" i="53"/>
  <c r="Q72" i="43"/>
  <c r="I65" i="43"/>
  <c r="M63" i="43"/>
  <c r="I72" i="47"/>
  <c r="N68" i="49"/>
  <c r="G61" i="48"/>
  <c r="C57" i="48"/>
  <c r="O72" i="48"/>
  <c r="C54" i="48"/>
  <c r="D34" i="50"/>
  <c r="N34" i="50"/>
  <c r="N82" i="51"/>
  <c r="Q84" i="51"/>
  <c r="M75" i="51"/>
  <c r="B82" i="52"/>
  <c r="D90" i="52"/>
  <c r="D86" i="52"/>
  <c r="N66" i="40"/>
  <c r="N60" i="40"/>
  <c r="B59" i="40"/>
  <c r="B57" i="40"/>
  <c r="N55" i="40"/>
  <c r="B54" i="40"/>
  <c r="D73" i="43"/>
  <c r="P72" i="43"/>
  <c r="H65" i="43"/>
  <c r="L63" i="43"/>
  <c r="N34" i="46"/>
  <c r="L59" i="48"/>
  <c r="D56" i="48"/>
  <c r="D51" i="48" s="1"/>
  <c r="L52" i="48"/>
  <c r="F61" i="48"/>
  <c r="B57" i="48"/>
  <c r="B54" i="48"/>
  <c r="F52" i="48"/>
  <c r="O61" i="49"/>
  <c r="O59" i="49"/>
  <c r="G56" i="49"/>
  <c r="C34" i="50"/>
  <c r="H89" i="51"/>
  <c r="P88" i="51"/>
  <c r="H85" i="51"/>
  <c r="P84" i="51"/>
  <c r="P80" i="51"/>
  <c r="C90" i="52"/>
  <c r="Q88" i="53"/>
  <c r="Q84" i="53"/>
  <c r="Q82" i="53"/>
  <c r="Q80" i="53"/>
  <c r="M78" i="53"/>
  <c r="I77" i="53"/>
  <c r="I65" i="41"/>
  <c r="I63" i="41"/>
  <c r="Q59" i="41"/>
  <c r="Q57" i="41"/>
  <c r="E56" i="41"/>
  <c r="H34" i="42"/>
  <c r="M76" i="44"/>
  <c r="I72" i="44"/>
  <c r="M70" i="44"/>
  <c r="M66" i="44"/>
  <c r="Q64" i="44"/>
  <c r="E63" i="44"/>
  <c r="G36" i="46"/>
  <c r="N75" i="47"/>
  <c r="I59" i="48"/>
  <c r="I52" i="48"/>
  <c r="E61" i="48"/>
  <c r="E59" i="48"/>
  <c r="M55" i="48"/>
  <c r="N61" i="49"/>
  <c r="C86" i="51"/>
  <c r="O88" i="51"/>
  <c r="O80" i="51"/>
  <c r="K78" i="51"/>
  <c r="E90" i="52"/>
  <c r="B104" i="52"/>
  <c r="N95" i="52"/>
  <c r="P88" i="53"/>
  <c r="P84" i="53"/>
  <c r="P80" i="53"/>
  <c r="M57" i="39"/>
  <c r="N72" i="43"/>
  <c r="F86" i="44"/>
  <c r="J63" i="43"/>
  <c r="M73" i="48"/>
  <c r="H59" i="48"/>
  <c r="N75" i="49"/>
  <c r="K101" i="51"/>
  <c r="B90" i="52"/>
  <c r="I83" i="52"/>
  <c r="I74" i="52"/>
  <c r="O88" i="53"/>
  <c r="O84" i="53"/>
  <c r="O82" i="53"/>
  <c r="O80" i="53"/>
  <c r="K78" i="53"/>
  <c r="G77" i="53"/>
  <c r="M72" i="43"/>
  <c r="Q66" i="43"/>
  <c r="I63" i="43"/>
  <c r="P72" i="45"/>
  <c r="B55" i="47"/>
  <c r="G59" i="48"/>
  <c r="O55" i="48"/>
  <c r="C61" i="48"/>
  <c r="C59" i="48"/>
  <c r="O70" i="48"/>
  <c r="C52" i="48"/>
  <c r="J34" i="50"/>
  <c r="I90" i="51"/>
  <c r="M88" i="51"/>
  <c r="Q86" i="51"/>
  <c r="M82" i="51"/>
  <c r="M80" i="51"/>
  <c r="M73" i="51"/>
  <c r="H83" i="52"/>
  <c r="P77" i="52"/>
  <c r="D76" i="52"/>
  <c r="N88" i="53"/>
  <c r="N84" i="53"/>
  <c r="N80" i="53"/>
  <c r="N58" i="40"/>
  <c r="N56" i="40"/>
  <c r="N53" i="40"/>
  <c r="B52" i="40"/>
  <c r="P76" i="43"/>
  <c r="L72" i="43"/>
  <c r="P70" i="43"/>
  <c r="P66" i="43"/>
  <c r="D65" i="43"/>
  <c r="H63" i="43"/>
  <c r="D74" i="47"/>
  <c r="D59" i="48"/>
  <c r="B61" i="48"/>
  <c r="N60" i="48"/>
  <c r="B59" i="48"/>
  <c r="B52" i="48"/>
  <c r="N85" i="51"/>
  <c r="L88" i="51"/>
  <c r="L84" i="51"/>
  <c r="L80" i="51"/>
  <c r="G83" i="52"/>
  <c r="Q90" i="53"/>
  <c r="M88" i="53"/>
  <c r="Q86" i="53"/>
  <c r="M84" i="53"/>
  <c r="M82" i="53"/>
  <c r="M80" i="53"/>
  <c r="I78" i="53"/>
  <c r="E77" i="53"/>
  <c r="E65" i="41"/>
  <c r="E63" i="41"/>
  <c r="M59" i="41"/>
  <c r="M57" i="41"/>
  <c r="P81" i="43"/>
  <c r="D34" i="42"/>
  <c r="P88" i="44"/>
  <c r="I76" i="44"/>
  <c r="M74" i="44"/>
  <c r="E72" i="44"/>
  <c r="I70" i="44"/>
  <c r="I66" i="44"/>
  <c r="M64" i="44"/>
  <c r="Q36" i="42"/>
  <c r="C36" i="46"/>
  <c r="D60" i="47"/>
  <c r="P74" i="48"/>
  <c r="I55" i="48"/>
  <c r="Q77" i="48"/>
  <c r="M60" i="48"/>
  <c r="I72" i="48"/>
  <c r="M53" i="48"/>
  <c r="J61" i="49"/>
  <c r="B56" i="49"/>
  <c r="B82" i="51"/>
  <c r="O105" i="51"/>
  <c r="K88" i="51"/>
  <c r="O104" i="51"/>
  <c r="K84" i="51"/>
  <c r="K80" i="51"/>
  <c r="J106" i="52"/>
  <c r="F83" i="52"/>
  <c r="J102" i="52"/>
  <c r="F74" i="52"/>
  <c r="L88" i="53"/>
  <c r="L84" i="53"/>
  <c r="L80" i="53"/>
  <c r="K93" i="6"/>
  <c r="M98" i="11"/>
  <c r="E154" i="12"/>
  <c r="E154" i="11"/>
  <c r="M151" i="12"/>
  <c r="M151" i="11"/>
  <c r="M150" i="12"/>
  <c r="M150" i="11"/>
  <c r="E150" i="12"/>
  <c r="E150" i="11"/>
  <c r="E149" i="12"/>
  <c r="E149" i="11"/>
  <c r="I148" i="12"/>
  <c r="I148" i="11"/>
  <c r="M147" i="12"/>
  <c r="M147" i="11"/>
  <c r="E147" i="12"/>
  <c r="E147" i="11"/>
  <c r="I146" i="12"/>
  <c r="I146" i="11"/>
  <c r="M143" i="12"/>
  <c r="M143" i="11"/>
  <c r="M142" i="12"/>
  <c r="M142" i="11"/>
  <c r="M141" i="12"/>
  <c r="M141" i="11"/>
  <c r="I140" i="12"/>
  <c r="I140" i="11"/>
  <c r="H213" i="17"/>
  <c r="H207" i="17"/>
  <c r="B93" i="6"/>
  <c r="N245" i="21"/>
  <c r="N206" i="19"/>
  <c r="B245" i="21"/>
  <c r="B206" i="19"/>
  <c r="F244" i="21"/>
  <c r="F203" i="19"/>
  <c r="N243" i="21"/>
  <c r="N200" i="19"/>
  <c r="F243" i="21"/>
  <c r="F200" i="19"/>
  <c r="J242" i="21"/>
  <c r="J199" i="19"/>
  <c r="B242" i="21"/>
  <c r="B199" i="19"/>
  <c r="F234" i="21"/>
  <c r="F187" i="19"/>
  <c r="N233" i="21"/>
  <c r="N184" i="19"/>
  <c r="F233" i="21"/>
  <c r="F184" i="19"/>
  <c r="N232" i="21"/>
  <c r="N181" i="19"/>
  <c r="N232" i="20"/>
  <c r="N231" i="21"/>
  <c r="N180" i="19"/>
  <c r="F231" i="21"/>
  <c r="F180" i="19"/>
  <c r="F223" i="21"/>
  <c r="F168" i="19"/>
  <c r="B222" i="21"/>
  <c r="B165" i="19"/>
  <c r="N221" i="21"/>
  <c r="N164" i="19"/>
  <c r="B221" i="21"/>
  <c r="B164" i="19"/>
  <c r="J219" i="21"/>
  <c r="J162" i="19"/>
  <c r="J214" i="20"/>
  <c r="L55" i="22"/>
  <c r="M93" i="6"/>
  <c r="H93" i="6"/>
  <c r="C93" i="6"/>
  <c r="J141" i="6"/>
  <c r="M136" i="6"/>
  <c r="M135" i="6"/>
  <c r="M134" i="6"/>
  <c r="I132" i="6"/>
  <c r="C131" i="6"/>
  <c r="I130" i="6"/>
  <c r="I127" i="6"/>
  <c r="P66" i="10"/>
  <c r="P155" i="6" s="1"/>
  <c r="P53" i="6"/>
  <c r="L66" i="10"/>
  <c r="L155" i="6" s="1"/>
  <c r="L53" i="6"/>
  <c r="H66" i="10"/>
  <c r="H155" i="6" s="1"/>
  <c r="H53" i="6"/>
  <c r="D66" i="10"/>
  <c r="D155" i="6" s="1"/>
  <c r="D53" i="6"/>
  <c r="P51" i="6"/>
  <c r="P65" i="10"/>
  <c r="P154" i="6" s="1"/>
  <c r="P52" i="6"/>
  <c r="L65" i="10"/>
  <c r="L154" i="6" s="1"/>
  <c r="L52" i="6"/>
  <c r="H51" i="6"/>
  <c r="H65" i="10"/>
  <c r="H154" i="6" s="1"/>
  <c r="H52" i="6"/>
  <c r="D65" i="10"/>
  <c r="D154" i="6" s="1"/>
  <c r="D52" i="6"/>
  <c r="D51" i="6"/>
  <c r="Q154" i="11"/>
  <c r="Q150" i="11"/>
  <c r="Q146" i="11"/>
  <c r="Q140" i="11"/>
  <c r="B145" i="12"/>
  <c r="N99" i="14"/>
  <c r="N160" i="6" s="1"/>
  <c r="O69" i="14"/>
  <c r="K69" i="14"/>
  <c r="G69" i="14"/>
  <c r="C69" i="14"/>
  <c r="O59" i="6"/>
  <c r="O132" i="6" s="1"/>
  <c r="O88" i="14"/>
  <c r="O99" i="14"/>
  <c r="O160" i="6" s="1"/>
  <c r="O58" i="6"/>
  <c r="O87" i="14"/>
  <c r="K87" i="14"/>
  <c r="K99" i="14"/>
  <c r="K160" i="6" s="1"/>
  <c r="G99" i="14"/>
  <c r="G160" i="6" s="1"/>
  <c r="G58" i="6"/>
  <c r="O57" i="6"/>
  <c r="O86" i="14"/>
  <c r="O96" i="14"/>
  <c r="O157" i="6" s="1"/>
  <c r="O55" i="6"/>
  <c r="O130" i="6" s="1"/>
  <c r="O84" i="14"/>
  <c r="K84" i="14"/>
  <c r="K96" i="14"/>
  <c r="K157" i="6" s="1"/>
  <c r="G96" i="14"/>
  <c r="G157" i="6" s="1"/>
  <c r="G55" i="6"/>
  <c r="G130" i="6" s="1"/>
  <c r="C84" i="14"/>
  <c r="C96" i="14"/>
  <c r="C157" i="6" s="1"/>
  <c r="Q253" i="15"/>
  <c r="Q257" i="15"/>
  <c r="Q88" i="14"/>
  <c r="Q250" i="15"/>
  <c r="Q254" i="15"/>
  <c r="M252" i="15"/>
  <c r="M256" i="15"/>
  <c r="M253" i="15"/>
  <c r="M257" i="15"/>
  <c r="E251" i="15"/>
  <c r="E255" i="15"/>
  <c r="E252" i="15"/>
  <c r="E256" i="15"/>
  <c r="E88" i="14"/>
  <c r="Q243" i="15"/>
  <c r="Q247" i="15"/>
  <c r="Q87" i="14"/>
  <c r="Q240" i="15"/>
  <c r="Q244" i="15"/>
  <c r="M242" i="15"/>
  <c r="M246" i="15"/>
  <c r="M243" i="15"/>
  <c r="M247" i="15"/>
  <c r="E241" i="15"/>
  <c r="E245" i="15"/>
  <c r="E242" i="15"/>
  <c r="E246" i="15"/>
  <c r="E87" i="14"/>
  <c r="Q233" i="15"/>
  <c r="Q237" i="15"/>
  <c r="Q86" i="14"/>
  <c r="Q230" i="15"/>
  <c r="Q234" i="15"/>
  <c r="M232" i="15"/>
  <c r="M236" i="15"/>
  <c r="M233" i="15"/>
  <c r="M237" i="15"/>
  <c r="E231" i="15"/>
  <c r="E235" i="15"/>
  <c r="E232" i="15"/>
  <c r="E236" i="15"/>
  <c r="E86" i="14"/>
  <c r="Q223" i="15"/>
  <c r="Q227" i="15"/>
  <c r="Q84" i="14"/>
  <c r="Q224" i="15"/>
  <c r="M222" i="15"/>
  <c r="M226" i="15"/>
  <c r="M223" i="15"/>
  <c r="M227" i="15"/>
  <c r="E221" i="15"/>
  <c r="E225" i="15"/>
  <c r="E222" i="15"/>
  <c r="E226" i="15"/>
  <c r="E84" i="14"/>
  <c r="Q82" i="14"/>
  <c r="I82" i="14"/>
  <c r="E82" i="14"/>
  <c r="Q81" i="14"/>
  <c r="I81" i="14"/>
  <c r="E81" i="14"/>
  <c r="Q80" i="14"/>
  <c r="I80" i="14"/>
  <c r="E80" i="14"/>
  <c r="Q252" i="15"/>
  <c r="M245" i="15"/>
  <c r="E240" i="15"/>
  <c r="Q232" i="15"/>
  <c r="M225" i="15"/>
  <c r="E257" i="15"/>
  <c r="Q255" i="15"/>
  <c r="M254" i="15"/>
  <c r="E247" i="15"/>
  <c r="Q245" i="15"/>
  <c r="M244" i="15"/>
  <c r="E237" i="15"/>
  <c r="M234" i="15"/>
  <c r="E227" i="15"/>
  <c r="Q225" i="15"/>
  <c r="P93" i="6"/>
  <c r="B10" i="7"/>
  <c r="I115" i="11"/>
  <c r="Q98" i="11"/>
  <c r="I98" i="11"/>
  <c r="M154" i="12"/>
  <c r="M154" i="11"/>
  <c r="M153" i="12"/>
  <c r="M153" i="11"/>
  <c r="E153" i="12"/>
  <c r="E153" i="11"/>
  <c r="I152" i="12"/>
  <c r="I152" i="11"/>
  <c r="E152" i="12"/>
  <c r="E152" i="11"/>
  <c r="I151" i="12"/>
  <c r="I151" i="11"/>
  <c r="I150" i="12"/>
  <c r="I150" i="11"/>
  <c r="M149" i="12"/>
  <c r="M149" i="11"/>
  <c r="E143" i="12"/>
  <c r="E143" i="11"/>
  <c r="E142" i="12"/>
  <c r="E142" i="11"/>
  <c r="I141" i="12"/>
  <c r="I141" i="11"/>
  <c r="M139" i="12"/>
  <c r="M139" i="11"/>
  <c r="I139" i="12"/>
  <c r="I139" i="11"/>
  <c r="E139" i="12"/>
  <c r="E139" i="11"/>
  <c r="Q138" i="12"/>
  <c r="M138" i="12"/>
  <c r="M138" i="11"/>
  <c r="I138" i="12"/>
  <c r="I138" i="11"/>
  <c r="E138" i="12"/>
  <c r="E138" i="11"/>
  <c r="Q137" i="12"/>
  <c r="M137" i="12"/>
  <c r="M137" i="11"/>
  <c r="I137" i="12"/>
  <c r="I137" i="11"/>
  <c r="E137" i="12"/>
  <c r="E137" i="11"/>
  <c r="Q136" i="12"/>
  <c r="M136" i="12"/>
  <c r="M136" i="11"/>
  <c r="I136" i="12"/>
  <c r="I136" i="11"/>
  <c r="E136" i="12"/>
  <c r="E136" i="11"/>
  <c r="Q135" i="12"/>
  <c r="M135" i="12"/>
  <c r="M135" i="11"/>
  <c r="I135" i="12"/>
  <c r="I135" i="11"/>
  <c r="E135" i="12"/>
  <c r="E135" i="11"/>
  <c r="N98" i="12"/>
  <c r="N63" i="10"/>
  <c r="N145" i="12"/>
  <c r="F63" i="10"/>
  <c r="F145" i="12"/>
  <c r="H249" i="17"/>
  <c r="H77" i="14"/>
  <c r="H106" i="6" s="1"/>
  <c r="H214" i="17"/>
  <c r="H209" i="17"/>
  <c r="H206" i="17"/>
  <c r="D77" i="14"/>
  <c r="D106" i="6" s="1"/>
  <c r="D249" i="17"/>
  <c r="D209" i="17"/>
  <c r="D212" i="17"/>
  <c r="D214" i="17"/>
  <c r="B99" i="14"/>
  <c r="B160" i="6" s="1"/>
  <c r="N104" i="6"/>
  <c r="N98" i="14"/>
  <c r="N159" i="6" s="1"/>
  <c r="N93" i="6"/>
  <c r="J93" i="6"/>
  <c r="J210" i="19"/>
  <c r="J246" i="20"/>
  <c r="J245" i="21"/>
  <c r="J206" i="19"/>
  <c r="J244" i="21"/>
  <c r="J203" i="19"/>
  <c r="J244" i="20"/>
  <c r="J243" i="21"/>
  <c r="J200" i="19"/>
  <c r="N242" i="21"/>
  <c r="N199" i="19"/>
  <c r="F242" i="21"/>
  <c r="F199" i="19"/>
  <c r="N198" i="19"/>
  <c r="N241" i="20"/>
  <c r="J197" i="19"/>
  <c r="J240" i="20"/>
  <c r="N237" i="21"/>
  <c r="N237" i="20"/>
  <c r="J191" i="19"/>
  <c r="J235" i="20"/>
  <c r="N234" i="21"/>
  <c r="N187" i="19"/>
  <c r="J232" i="21"/>
  <c r="J181" i="19"/>
  <c r="B232" i="21"/>
  <c r="B181" i="19"/>
  <c r="N177" i="19"/>
  <c r="N228" i="20"/>
  <c r="J223" i="21"/>
  <c r="J168" i="19"/>
  <c r="J222" i="21"/>
  <c r="J165" i="19"/>
  <c r="J222" i="20"/>
  <c r="F221" i="21"/>
  <c r="F164" i="19"/>
  <c r="N219" i="21"/>
  <c r="N162" i="19"/>
  <c r="N219" i="20"/>
  <c r="F219" i="21"/>
  <c r="F162" i="19"/>
  <c r="B219" i="21"/>
  <c r="B162" i="19"/>
  <c r="N158" i="19"/>
  <c r="N215" i="20"/>
  <c r="H55" i="22"/>
  <c r="Q93" i="6"/>
  <c r="G93" i="6"/>
  <c r="Q150" i="6"/>
  <c r="M150" i="6"/>
  <c r="I150" i="6"/>
  <c r="E150" i="6"/>
  <c r="Q149" i="6"/>
  <c r="M149" i="6"/>
  <c r="I149" i="6"/>
  <c r="E149" i="6"/>
  <c r="Q148" i="6"/>
  <c r="M148" i="6"/>
  <c r="I148" i="6"/>
  <c r="E148" i="6"/>
  <c r="Q147" i="6"/>
  <c r="M147" i="6"/>
  <c r="I147" i="6"/>
  <c r="E147" i="6"/>
  <c r="Q146" i="6"/>
  <c r="M146" i="6"/>
  <c r="I146" i="6"/>
  <c r="E146" i="6"/>
  <c r="Q145" i="6"/>
  <c r="M145" i="6"/>
  <c r="I145" i="6"/>
  <c r="E145" i="6"/>
  <c r="Q144" i="6"/>
  <c r="M144" i="6"/>
  <c r="I144" i="6"/>
  <c r="E144" i="6"/>
  <c r="Q143" i="6"/>
  <c r="M143" i="6"/>
  <c r="I143" i="6"/>
  <c r="E143" i="6"/>
  <c r="Q142" i="6"/>
  <c r="M142" i="6"/>
  <c r="I142" i="6"/>
  <c r="E142" i="6"/>
  <c r="Q140" i="6"/>
  <c r="M140" i="6"/>
  <c r="I140" i="6"/>
  <c r="E140" i="6"/>
  <c r="Q139" i="6"/>
  <c r="M139" i="6"/>
  <c r="I139" i="6"/>
  <c r="E139" i="6"/>
  <c r="Q138" i="6"/>
  <c r="M138" i="6"/>
  <c r="I138" i="6"/>
  <c r="E138" i="6"/>
  <c r="Q136" i="6"/>
  <c r="Q135" i="6"/>
  <c r="Q134" i="6"/>
  <c r="Q132" i="6"/>
  <c r="Q130" i="6"/>
  <c r="Q127" i="6"/>
  <c r="Q153" i="11"/>
  <c r="Q149" i="11"/>
  <c r="Q143" i="11"/>
  <c r="Q139" i="11"/>
  <c r="Q135" i="11"/>
  <c r="F100" i="14"/>
  <c r="F161" i="6" s="1"/>
  <c r="M87" i="14"/>
  <c r="G85" i="14"/>
  <c r="Q256" i="15"/>
  <c r="M251" i="15"/>
  <c r="E244" i="15"/>
  <c r="Q236" i="15"/>
  <c r="M231" i="15"/>
  <c r="E224" i="15"/>
  <c r="N235" i="17"/>
  <c r="J235" i="17"/>
  <c r="F235" i="17"/>
  <c r="B235" i="17"/>
  <c r="D213" i="17"/>
  <c r="N245" i="20"/>
  <c r="N239" i="20"/>
  <c r="J238" i="20"/>
  <c r="N230" i="20"/>
  <c r="J229" i="20"/>
  <c r="N221" i="20"/>
  <c r="J220" i="20"/>
  <c r="E93" i="6"/>
  <c r="B15" i="7"/>
  <c r="M115" i="11"/>
  <c r="E98" i="11"/>
  <c r="I154" i="12"/>
  <c r="I154" i="11"/>
  <c r="I153" i="12"/>
  <c r="I153" i="11"/>
  <c r="M152" i="12"/>
  <c r="M152" i="11"/>
  <c r="E151" i="12"/>
  <c r="E151" i="11"/>
  <c r="I149" i="12"/>
  <c r="I149" i="11"/>
  <c r="M148" i="12"/>
  <c r="M148" i="11"/>
  <c r="E148" i="12"/>
  <c r="E148" i="11"/>
  <c r="I147" i="12"/>
  <c r="I147" i="11"/>
  <c r="M146" i="12"/>
  <c r="M146" i="11"/>
  <c r="E146" i="12"/>
  <c r="E146" i="11"/>
  <c r="I143" i="12"/>
  <c r="I143" i="11"/>
  <c r="I142" i="12"/>
  <c r="I142" i="11"/>
  <c r="E141" i="12"/>
  <c r="E141" i="11"/>
  <c r="M140" i="12"/>
  <c r="M140" i="11"/>
  <c r="E140" i="12"/>
  <c r="E140" i="11"/>
  <c r="B115" i="12"/>
  <c r="J63" i="10"/>
  <c r="J145" i="12"/>
  <c r="L77" i="14"/>
  <c r="L106" i="6" s="1"/>
  <c r="L205" i="17"/>
  <c r="L206" i="17"/>
  <c r="L207" i="17"/>
  <c r="L209" i="17"/>
  <c r="L210" i="17"/>
  <c r="L212" i="17"/>
  <c r="L213" i="17"/>
  <c r="L214" i="17"/>
  <c r="L216" i="17"/>
  <c r="L249" i="17"/>
  <c r="H212" i="17"/>
  <c r="H210" i="17"/>
  <c r="H205" i="17"/>
  <c r="F93" i="6"/>
  <c r="F245" i="21"/>
  <c r="F206" i="19"/>
  <c r="N244" i="21"/>
  <c r="N203" i="19"/>
  <c r="B244" i="21"/>
  <c r="B203" i="19"/>
  <c r="B243" i="21"/>
  <c r="B200" i="19"/>
  <c r="J234" i="21"/>
  <c r="J187" i="19"/>
  <c r="B234" i="21"/>
  <c r="B187" i="19"/>
  <c r="J233" i="21"/>
  <c r="J184" i="19"/>
  <c r="B233" i="21"/>
  <c r="B184" i="19"/>
  <c r="F232" i="21"/>
  <c r="F181" i="19"/>
  <c r="J231" i="21"/>
  <c r="J180" i="19"/>
  <c r="J231" i="20"/>
  <c r="B231" i="21"/>
  <c r="B180" i="19"/>
  <c r="J176" i="19"/>
  <c r="J227" i="20"/>
  <c r="N223" i="21"/>
  <c r="N168" i="19"/>
  <c r="N223" i="20"/>
  <c r="B223" i="21"/>
  <c r="B168" i="19"/>
  <c r="N222" i="21"/>
  <c r="N165" i="19"/>
  <c r="F222" i="21"/>
  <c r="F165" i="19"/>
  <c r="J221" i="21"/>
  <c r="J164" i="19"/>
  <c r="J161" i="19"/>
  <c r="J218" i="20"/>
  <c r="P55" i="22"/>
  <c r="D55" i="22"/>
  <c r="O110" i="6"/>
  <c r="O93" i="6"/>
  <c r="I93" i="6"/>
  <c r="D93" i="6"/>
  <c r="K132" i="6"/>
  <c r="K130" i="6"/>
  <c r="K33" i="6"/>
  <c r="N53" i="10"/>
  <c r="N98" i="6" s="1"/>
  <c r="F53" i="10"/>
  <c r="F98" i="6" s="1"/>
  <c r="P50" i="10"/>
  <c r="H50" i="10"/>
  <c r="D50" i="10"/>
  <c r="Q151" i="11"/>
  <c r="Q147" i="11"/>
  <c r="Q141" i="11"/>
  <c r="Q137" i="11"/>
  <c r="B98" i="14"/>
  <c r="B159" i="6" s="1"/>
  <c r="H105" i="6"/>
  <c r="H99" i="14"/>
  <c r="H160" i="6" s="1"/>
  <c r="M200" i="16"/>
  <c r="I200" i="16"/>
  <c r="Q167" i="16"/>
  <c r="M167" i="16"/>
  <c r="I167" i="16"/>
  <c r="E167" i="16"/>
  <c r="I183" i="16"/>
  <c r="E183" i="16"/>
  <c r="Q91" i="14"/>
  <c r="Q92" i="14"/>
  <c r="I91" i="14"/>
  <c r="I92" i="14"/>
  <c r="E91" i="14"/>
  <c r="E92" i="14"/>
  <c r="Q162" i="16"/>
  <c r="I162" i="16"/>
  <c r="Q161" i="16"/>
  <c r="I161" i="16"/>
  <c r="Q160" i="16"/>
  <c r="I160" i="16"/>
  <c r="Q159" i="16"/>
  <c r="I159" i="16"/>
  <c r="Q90" i="14"/>
  <c r="I90" i="14"/>
  <c r="E90" i="14"/>
  <c r="J242" i="20"/>
  <c r="N234" i="20"/>
  <c r="J233" i="20"/>
  <c r="J224" i="20"/>
  <c r="N217" i="20"/>
  <c r="J216" i="20"/>
  <c r="J53" i="10"/>
  <c r="J98" i="6" s="1"/>
  <c r="B53" i="10"/>
  <c r="B98" i="6" s="1"/>
  <c r="N50" i="10"/>
  <c r="J50" i="10"/>
  <c r="F50" i="10"/>
  <c r="B50" i="10"/>
  <c r="F51" i="6"/>
  <c r="O115" i="11"/>
  <c r="K115" i="11"/>
  <c r="C115" i="11"/>
  <c r="O98" i="11"/>
  <c r="K98" i="11"/>
  <c r="G98" i="11"/>
  <c r="C98" i="11"/>
  <c r="P115" i="12"/>
  <c r="H115" i="12"/>
  <c r="D115" i="12"/>
  <c r="P98" i="12"/>
  <c r="L98" i="12"/>
  <c r="H98" i="12"/>
  <c r="D98" i="12"/>
  <c r="P154" i="12"/>
  <c r="L154" i="12"/>
  <c r="H154" i="12"/>
  <c r="D154" i="12"/>
  <c r="P153" i="12"/>
  <c r="L153" i="12"/>
  <c r="H153" i="12"/>
  <c r="D153" i="12"/>
  <c r="P152" i="12"/>
  <c r="L152" i="12"/>
  <c r="H152" i="12"/>
  <c r="D152" i="12"/>
  <c r="P151" i="12"/>
  <c r="L151" i="12"/>
  <c r="H151" i="12"/>
  <c r="D151" i="12"/>
  <c r="P150" i="12"/>
  <c r="L150" i="12"/>
  <c r="H150" i="12"/>
  <c r="D150" i="12"/>
  <c r="P149" i="12"/>
  <c r="L149" i="12"/>
  <c r="H149" i="12"/>
  <c r="D149" i="12"/>
  <c r="P148" i="12"/>
  <c r="L148" i="12"/>
  <c r="H148" i="12"/>
  <c r="D148" i="12"/>
  <c r="P147" i="12"/>
  <c r="L147" i="12"/>
  <c r="H147" i="12"/>
  <c r="D147" i="12"/>
  <c r="P146" i="12"/>
  <c r="L146" i="12"/>
  <c r="H146" i="12"/>
  <c r="D146" i="12"/>
  <c r="P145" i="12"/>
  <c r="L145" i="12"/>
  <c r="H145" i="12"/>
  <c r="D145" i="12"/>
  <c r="P143" i="12"/>
  <c r="L143" i="12"/>
  <c r="H143" i="12"/>
  <c r="D143" i="12"/>
  <c r="P142" i="12"/>
  <c r="L142" i="12"/>
  <c r="H142" i="12"/>
  <c r="D142" i="12"/>
  <c r="P141" i="12"/>
  <c r="L141" i="12"/>
  <c r="H141" i="12"/>
  <c r="D141" i="12"/>
  <c r="P140" i="12"/>
  <c r="L140" i="12"/>
  <c r="H140" i="12"/>
  <c r="D140" i="12"/>
  <c r="P139" i="12"/>
  <c r="L139" i="12"/>
  <c r="H139" i="12"/>
  <c r="D139" i="12"/>
  <c r="P138" i="12"/>
  <c r="H138" i="12"/>
  <c r="P137" i="12"/>
  <c r="H137" i="12"/>
  <c r="P136" i="12"/>
  <c r="H136" i="12"/>
  <c r="P135" i="12"/>
  <c r="H135" i="12"/>
  <c r="P134" i="12"/>
  <c r="L134" i="12"/>
  <c r="H134" i="12"/>
  <c r="D134" i="12"/>
  <c r="Q50" i="9"/>
  <c r="M50" i="9"/>
  <c r="I50" i="9"/>
  <c r="E50" i="9"/>
  <c r="M49" i="9"/>
  <c r="I49" i="9"/>
  <c r="E49" i="9"/>
  <c r="Q48" i="9"/>
  <c r="M48" i="9"/>
  <c r="I48" i="9"/>
  <c r="Q47" i="9"/>
  <c r="P105" i="6"/>
  <c r="P99" i="14"/>
  <c r="P160" i="6" s="1"/>
  <c r="Q69" i="14"/>
  <c r="M69" i="14"/>
  <c r="I69" i="14"/>
  <c r="E69" i="14"/>
  <c r="Q200" i="15"/>
  <c r="I200" i="15"/>
  <c r="E200" i="15"/>
  <c r="I183" i="15"/>
  <c r="E183" i="15"/>
  <c r="M167" i="15"/>
  <c r="I167" i="15"/>
  <c r="E167" i="15"/>
  <c r="Q158" i="15"/>
  <c r="M158" i="15"/>
  <c r="I158" i="15"/>
  <c r="E158" i="15"/>
  <c r="I257" i="15"/>
  <c r="I256" i="15"/>
  <c r="I255" i="15"/>
  <c r="I254" i="15"/>
  <c r="Q253" i="16"/>
  <c r="M253" i="16"/>
  <c r="I253" i="16"/>
  <c r="I253" i="15"/>
  <c r="E253" i="16"/>
  <c r="Q252" i="16"/>
  <c r="M252" i="16"/>
  <c r="I252" i="16"/>
  <c r="I252" i="15"/>
  <c r="E252" i="16"/>
  <c r="Q251" i="16"/>
  <c r="M251" i="16"/>
  <c r="I251" i="16"/>
  <c r="I251" i="15"/>
  <c r="E251" i="16"/>
  <c r="Q250" i="16"/>
  <c r="M250" i="16"/>
  <c r="I250" i="16"/>
  <c r="I250" i="15"/>
  <c r="E250" i="16"/>
  <c r="Q249" i="16"/>
  <c r="M249" i="16"/>
  <c r="I249" i="16"/>
  <c r="E249" i="16"/>
  <c r="I247" i="15"/>
  <c r="I246" i="15"/>
  <c r="I245" i="15"/>
  <c r="I244" i="15"/>
  <c r="Q243" i="16"/>
  <c r="M243" i="16"/>
  <c r="I243" i="16"/>
  <c r="I243" i="15"/>
  <c r="E243" i="16"/>
  <c r="Q242" i="16"/>
  <c r="M242" i="16"/>
  <c r="I242" i="16"/>
  <c r="I242" i="15"/>
  <c r="E242" i="16"/>
  <c r="Q241" i="16"/>
  <c r="M241" i="16"/>
  <c r="I241" i="16"/>
  <c r="I241" i="15"/>
  <c r="E241" i="16"/>
  <c r="Q240" i="16"/>
  <c r="M240" i="16"/>
  <c r="I240" i="16"/>
  <c r="I240" i="15"/>
  <c r="E240" i="16"/>
  <c r="I237" i="15"/>
  <c r="I236" i="15"/>
  <c r="Q235" i="16"/>
  <c r="M235" i="16"/>
  <c r="I235" i="16"/>
  <c r="I235" i="15"/>
  <c r="E235" i="16"/>
  <c r="I234" i="15"/>
  <c r="Q233" i="16"/>
  <c r="M233" i="16"/>
  <c r="I233" i="16"/>
  <c r="I233" i="15"/>
  <c r="E233" i="16"/>
  <c r="Q232" i="16"/>
  <c r="M232" i="16"/>
  <c r="I232" i="16"/>
  <c r="I232" i="15"/>
  <c r="E232" i="16"/>
  <c r="Q231" i="16"/>
  <c r="M231" i="16"/>
  <c r="I231" i="16"/>
  <c r="I231" i="15"/>
  <c r="E231" i="16"/>
  <c r="Q230" i="16"/>
  <c r="M230" i="16"/>
  <c r="I230" i="16"/>
  <c r="I230" i="15"/>
  <c r="E230" i="16"/>
  <c r="Q229" i="16"/>
  <c r="M229" i="16"/>
  <c r="I229" i="16"/>
  <c r="E229" i="16"/>
  <c r="I227" i="15"/>
  <c r="I226" i="15"/>
  <c r="I225" i="15"/>
  <c r="Q224" i="16"/>
  <c r="M224" i="16"/>
  <c r="I224" i="16"/>
  <c r="I224" i="15"/>
  <c r="E224" i="16"/>
  <c r="Q223" i="16"/>
  <c r="M223" i="16"/>
  <c r="I223" i="16"/>
  <c r="I223" i="15"/>
  <c r="E223" i="16"/>
  <c r="Q222" i="16"/>
  <c r="M222" i="16"/>
  <c r="I222" i="16"/>
  <c r="I222" i="15"/>
  <c r="E222" i="16"/>
  <c r="Q221" i="16"/>
  <c r="M221" i="16"/>
  <c r="I221" i="16"/>
  <c r="I221" i="15"/>
  <c r="E221" i="16"/>
  <c r="H247" i="17"/>
  <c r="H246" i="17"/>
  <c r="H245" i="17"/>
  <c r="H244" i="17"/>
  <c r="H239" i="17"/>
  <c r="L75" i="14"/>
  <c r="L74" i="14" s="1"/>
  <c r="L103" i="6" s="1"/>
  <c r="L172" i="17"/>
  <c r="L174" i="17"/>
  <c r="L175" i="17"/>
  <c r="L177" i="17"/>
  <c r="L178" i="17"/>
  <c r="L179" i="17"/>
  <c r="L181" i="17"/>
  <c r="L229" i="17"/>
  <c r="H229" i="17"/>
  <c r="H75" i="14"/>
  <c r="H74" i="14" s="1"/>
  <c r="H179" i="17"/>
  <c r="H178" i="17"/>
  <c r="H177" i="17"/>
  <c r="H175" i="17"/>
  <c r="H174" i="17"/>
  <c r="H172" i="17"/>
  <c r="C78" i="18"/>
  <c r="C100" i="18"/>
  <c r="C163" i="6" s="1"/>
  <c r="N75" i="18"/>
  <c r="J75" i="18"/>
  <c r="F75" i="18"/>
  <c r="B75" i="18"/>
  <c r="D133" i="6"/>
  <c r="O239" i="19"/>
  <c r="O241" i="19"/>
  <c r="O243" i="19"/>
  <c r="O245" i="19"/>
  <c r="G239" i="19"/>
  <c r="G241" i="19"/>
  <c r="G243" i="19"/>
  <c r="G245" i="19"/>
  <c r="G238" i="19"/>
  <c r="G240" i="19"/>
  <c r="G242" i="19"/>
  <c r="G244" i="19"/>
  <c r="G246" i="19"/>
  <c r="G92" i="18"/>
  <c r="C92" i="18"/>
  <c r="C98" i="18"/>
  <c r="K91" i="18"/>
  <c r="K227" i="19"/>
  <c r="K229" i="19"/>
  <c r="K231" i="19"/>
  <c r="K233" i="19"/>
  <c r="K235" i="19"/>
  <c r="K228" i="19"/>
  <c r="K230" i="19"/>
  <c r="K232" i="19"/>
  <c r="K234" i="19"/>
  <c r="K97" i="18"/>
  <c r="C91" i="18"/>
  <c r="C97" i="18"/>
  <c r="C228" i="19"/>
  <c r="C230" i="19"/>
  <c r="C232" i="19"/>
  <c r="C234" i="19"/>
  <c r="O95" i="18"/>
  <c r="O96" i="18"/>
  <c r="O215" i="19"/>
  <c r="O217" i="19"/>
  <c r="O219" i="19"/>
  <c r="O221" i="19"/>
  <c r="O223" i="19"/>
  <c r="O216" i="19"/>
  <c r="O218" i="19"/>
  <c r="O220" i="19"/>
  <c r="O222" i="19"/>
  <c r="O224" i="19"/>
  <c r="K90" i="18"/>
  <c r="K95" i="18"/>
  <c r="G95" i="18"/>
  <c r="G96" i="18"/>
  <c r="G90" i="18"/>
  <c r="G216" i="19"/>
  <c r="G218" i="19"/>
  <c r="G220" i="19"/>
  <c r="G222" i="19"/>
  <c r="G224" i="19"/>
  <c r="C90" i="18"/>
  <c r="C95" i="18"/>
  <c r="C96" i="18"/>
  <c r="O86" i="18"/>
  <c r="K86" i="18"/>
  <c r="G86" i="18"/>
  <c r="C86" i="18"/>
  <c r="O85" i="18"/>
  <c r="K85" i="18"/>
  <c r="G85" i="18"/>
  <c r="O84" i="18"/>
  <c r="K84" i="18"/>
  <c r="G84" i="18"/>
  <c r="C84" i="18"/>
  <c r="O244" i="19"/>
  <c r="C229" i="19"/>
  <c r="G221" i="19"/>
  <c r="E194" i="19"/>
  <c r="P175" i="20"/>
  <c r="G157" i="20"/>
  <c r="H194" i="21"/>
  <c r="Q50" i="10"/>
  <c r="M50" i="10"/>
  <c r="I50" i="10"/>
  <c r="E50" i="10"/>
  <c r="Q51" i="6"/>
  <c r="Q128" i="6" s="1"/>
  <c r="M51" i="6"/>
  <c r="M128" i="6" s="1"/>
  <c r="I51" i="6"/>
  <c r="I128" i="6" s="1"/>
  <c r="E51" i="6"/>
  <c r="E128" i="6" s="1"/>
  <c r="M57" i="10"/>
  <c r="I61" i="10"/>
  <c r="N115" i="11"/>
  <c r="J115" i="11"/>
  <c r="F115" i="11"/>
  <c r="B115" i="11"/>
  <c r="N98" i="11"/>
  <c r="J98" i="11"/>
  <c r="N154" i="13"/>
  <c r="J154" i="13"/>
  <c r="F154" i="13"/>
  <c r="B154" i="13"/>
  <c r="N153" i="13"/>
  <c r="J153" i="13"/>
  <c r="F153" i="13"/>
  <c r="B153" i="13"/>
  <c r="N151" i="13"/>
  <c r="J151" i="13"/>
  <c r="F151" i="13"/>
  <c r="B151" i="13"/>
  <c r="N150" i="13"/>
  <c r="J150" i="13"/>
  <c r="F150" i="13"/>
  <c r="B150" i="13"/>
  <c r="N143" i="13"/>
  <c r="J143" i="13"/>
  <c r="F143" i="13"/>
  <c r="B143" i="13"/>
  <c r="N142" i="13"/>
  <c r="J142" i="13"/>
  <c r="F142" i="13"/>
  <c r="B142" i="13"/>
  <c r="N141" i="13"/>
  <c r="J141" i="13"/>
  <c r="F141" i="13"/>
  <c r="B141" i="13"/>
  <c r="N140" i="13"/>
  <c r="J140" i="13"/>
  <c r="F140" i="13"/>
  <c r="B140" i="13"/>
  <c r="N139" i="13"/>
  <c r="J139" i="13"/>
  <c r="F139" i="13"/>
  <c r="B139" i="13"/>
  <c r="F143" i="12"/>
  <c r="F142" i="12"/>
  <c r="F141" i="12"/>
  <c r="F140" i="12"/>
  <c r="F139" i="12"/>
  <c r="G115" i="12"/>
  <c r="C115" i="12"/>
  <c r="O98" i="12"/>
  <c r="K98" i="12"/>
  <c r="G98" i="12"/>
  <c r="N100" i="14"/>
  <c r="N161" i="6" s="1"/>
  <c r="J99" i="14"/>
  <c r="J160" i="6" s="1"/>
  <c r="F98" i="14"/>
  <c r="F159" i="6" s="1"/>
  <c r="N88" i="14"/>
  <c r="N87" i="14"/>
  <c r="N86" i="14"/>
  <c r="N85" i="14"/>
  <c r="N84" i="14"/>
  <c r="D105" i="6"/>
  <c r="D99" i="14"/>
  <c r="D160" i="6" s="1"/>
  <c r="E253" i="15"/>
  <c r="Q251" i="15"/>
  <c r="M250" i="15"/>
  <c r="E243" i="15"/>
  <c r="Q241" i="15"/>
  <c r="M240" i="15"/>
  <c r="Q235" i="15"/>
  <c r="E233" i="15"/>
  <c r="Q231" i="15"/>
  <c r="M230" i="15"/>
  <c r="M224" i="15"/>
  <c r="E223" i="15"/>
  <c r="Q221" i="15"/>
  <c r="P200" i="15"/>
  <c r="L200" i="15"/>
  <c r="H200" i="15"/>
  <c r="L183" i="15"/>
  <c r="H183" i="15"/>
  <c r="L167" i="15"/>
  <c r="H167" i="15"/>
  <c r="D167" i="15"/>
  <c r="L158" i="15"/>
  <c r="P247" i="17"/>
  <c r="P247" i="16"/>
  <c r="P246" i="17"/>
  <c r="P246" i="16"/>
  <c r="P245" i="17"/>
  <c r="P245" i="16"/>
  <c r="P244" i="17"/>
  <c r="P244" i="16"/>
  <c r="P239" i="17"/>
  <c r="P239" i="16"/>
  <c r="P237" i="17"/>
  <c r="P237" i="16"/>
  <c r="P236" i="17"/>
  <c r="P236" i="16"/>
  <c r="P234" i="16"/>
  <c r="P234" i="17"/>
  <c r="L234" i="16"/>
  <c r="L234" i="17"/>
  <c r="P229" i="16"/>
  <c r="P229" i="17"/>
  <c r="P227" i="16"/>
  <c r="P227" i="17"/>
  <c r="L227" i="16"/>
  <c r="L227" i="17"/>
  <c r="P226" i="16"/>
  <c r="P226" i="17"/>
  <c r="L226" i="16"/>
  <c r="L226" i="17"/>
  <c r="P225" i="16"/>
  <c r="P225" i="17"/>
  <c r="L225" i="16"/>
  <c r="L225" i="17"/>
  <c r="P220" i="16"/>
  <c r="P220" i="17"/>
  <c r="L220" i="16"/>
  <c r="L220" i="17"/>
  <c r="J256" i="16"/>
  <c r="J255" i="16"/>
  <c r="J254" i="16"/>
  <c r="P183" i="16"/>
  <c r="L183" i="16"/>
  <c r="H183" i="16"/>
  <c r="P158" i="16"/>
  <c r="L158" i="16"/>
  <c r="D158" i="16"/>
  <c r="D227" i="17"/>
  <c r="K96" i="18"/>
  <c r="O90" i="18"/>
  <c r="O242" i="19"/>
  <c r="C231" i="19"/>
  <c r="G223" i="19"/>
  <c r="G215" i="19"/>
  <c r="D175" i="20"/>
  <c r="K157" i="20"/>
  <c r="N210" i="20"/>
  <c r="N246" i="20"/>
  <c r="F246" i="20"/>
  <c r="F210" i="20"/>
  <c r="B210" i="20"/>
  <c r="B246" i="20"/>
  <c r="J206" i="20"/>
  <c r="J245" i="20"/>
  <c r="F206" i="20"/>
  <c r="F245" i="20"/>
  <c r="B245" i="20"/>
  <c r="B206" i="20"/>
  <c r="N203" i="20"/>
  <c r="N244" i="20"/>
  <c r="F244" i="20"/>
  <c r="F203" i="20"/>
  <c r="B203" i="20"/>
  <c r="B244" i="20"/>
  <c r="J200" i="20"/>
  <c r="J243" i="20"/>
  <c r="F200" i="20"/>
  <c r="F243" i="20"/>
  <c r="B243" i="20"/>
  <c r="B200" i="20"/>
  <c r="N199" i="20"/>
  <c r="N242" i="20"/>
  <c r="F242" i="20"/>
  <c r="F199" i="20"/>
  <c r="B199" i="20"/>
  <c r="B242" i="20"/>
  <c r="J198" i="20"/>
  <c r="J241" i="20"/>
  <c r="F198" i="20"/>
  <c r="F241" i="20"/>
  <c r="B241" i="20"/>
  <c r="B198" i="20"/>
  <c r="N197" i="20"/>
  <c r="N240" i="20"/>
  <c r="F240" i="20"/>
  <c r="F197" i="20"/>
  <c r="B197" i="20"/>
  <c r="B240" i="20"/>
  <c r="J196" i="20"/>
  <c r="J239" i="20"/>
  <c r="F196" i="20"/>
  <c r="F239" i="20"/>
  <c r="B239" i="20"/>
  <c r="B196" i="20"/>
  <c r="N195" i="20"/>
  <c r="N238" i="20"/>
  <c r="F238" i="20"/>
  <c r="F195" i="20"/>
  <c r="B195" i="20"/>
  <c r="B238" i="20"/>
  <c r="J237" i="20"/>
  <c r="F237" i="20"/>
  <c r="B237" i="20"/>
  <c r="N191" i="20"/>
  <c r="N235" i="20"/>
  <c r="F235" i="20"/>
  <c r="F191" i="20"/>
  <c r="B235" i="20"/>
  <c r="B191" i="20"/>
  <c r="J187" i="20"/>
  <c r="J234" i="20"/>
  <c r="F234" i="20"/>
  <c r="F187" i="20"/>
  <c r="B234" i="20"/>
  <c r="B187" i="20"/>
  <c r="N184" i="20"/>
  <c r="N233" i="20"/>
  <c r="F233" i="20"/>
  <c r="F184" i="20"/>
  <c r="B233" i="20"/>
  <c r="B184" i="20"/>
  <c r="J181" i="20"/>
  <c r="J232" i="20"/>
  <c r="F232" i="20"/>
  <c r="F181" i="20"/>
  <c r="B232" i="20"/>
  <c r="B181" i="20"/>
  <c r="N180" i="20"/>
  <c r="N231" i="20"/>
  <c r="F231" i="20"/>
  <c r="F180" i="20"/>
  <c r="B231" i="20"/>
  <c r="B180" i="20"/>
  <c r="J179" i="20"/>
  <c r="J230" i="20"/>
  <c r="F230" i="20"/>
  <c r="F179" i="20"/>
  <c r="B230" i="20"/>
  <c r="B179" i="20"/>
  <c r="N178" i="20"/>
  <c r="N229" i="20"/>
  <c r="F229" i="20"/>
  <c r="F178" i="20"/>
  <c r="B229" i="20"/>
  <c r="B178" i="20"/>
  <c r="J177" i="20"/>
  <c r="J228" i="20"/>
  <c r="F228" i="20"/>
  <c r="F177" i="20"/>
  <c r="B228" i="20"/>
  <c r="B177" i="20"/>
  <c r="N176" i="20"/>
  <c r="N227" i="20"/>
  <c r="F227" i="20"/>
  <c r="F176" i="20"/>
  <c r="B227" i="20"/>
  <c r="B176" i="20"/>
  <c r="J226" i="20"/>
  <c r="F226" i="20"/>
  <c r="B226" i="20"/>
  <c r="N172" i="20"/>
  <c r="N224" i="20"/>
  <c r="F172" i="20"/>
  <c r="F224" i="20"/>
  <c r="B172" i="20"/>
  <c r="B224" i="20"/>
  <c r="J168" i="20"/>
  <c r="J223" i="20"/>
  <c r="F168" i="20"/>
  <c r="F223" i="20"/>
  <c r="B168" i="20"/>
  <c r="B223" i="20"/>
  <c r="N165" i="20"/>
  <c r="N222" i="20"/>
  <c r="F165" i="20"/>
  <c r="F222" i="20"/>
  <c r="B165" i="20"/>
  <c r="B222" i="20"/>
  <c r="J164" i="20"/>
  <c r="J221" i="20"/>
  <c r="F164" i="20"/>
  <c r="F221" i="20"/>
  <c r="B164" i="20"/>
  <c r="B221" i="20"/>
  <c r="N163" i="20"/>
  <c r="N220" i="20"/>
  <c r="F163" i="20"/>
  <c r="F220" i="20"/>
  <c r="B163" i="20"/>
  <c r="B220" i="20"/>
  <c r="J162" i="20"/>
  <c r="J219" i="20"/>
  <c r="F162" i="20"/>
  <c r="F219" i="20"/>
  <c r="B162" i="20"/>
  <c r="B219" i="20"/>
  <c r="N161" i="20"/>
  <c r="N218" i="20"/>
  <c r="F161" i="20"/>
  <c r="F218" i="20"/>
  <c r="B161" i="20"/>
  <c r="B218" i="20"/>
  <c r="J160" i="20"/>
  <c r="J217" i="20"/>
  <c r="F160" i="20"/>
  <c r="F217" i="20"/>
  <c r="B160" i="20"/>
  <c r="B217" i="20"/>
  <c r="N159" i="20"/>
  <c r="N216" i="20"/>
  <c r="F159" i="20"/>
  <c r="F216" i="20"/>
  <c r="B159" i="20"/>
  <c r="B216" i="20"/>
  <c r="J158" i="20"/>
  <c r="J215" i="20"/>
  <c r="F158" i="20"/>
  <c r="F215" i="20"/>
  <c r="B158" i="20"/>
  <c r="B215" i="20"/>
  <c r="N214" i="20"/>
  <c r="F214" i="20"/>
  <c r="B214" i="20"/>
  <c r="L53" i="10"/>
  <c r="D53" i="10"/>
  <c r="O50" i="10"/>
  <c r="K50" i="10"/>
  <c r="G50" i="10"/>
  <c r="C50" i="10"/>
  <c r="O51" i="6"/>
  <c r="O128" i="6" s="1"/>
  <c r="K51" i="6"/>
  <c r="K128" i="6" s="1"/>
  <c r="G51" i="6"/>
  <c r="G128" i="6" s="1"/>
  <c r="C51" i="6"/>
  <c r="C57" i="10"/>
  <c r="L115" i="11"/>
  <c r="H115" i="11"/>
  <c r="P98" i="11"/>
  <c r="D98" i="11"/>
  <c r="Q115" i="12"/>
  <c r="Q98" i="12"/>
  <c r="M98" i="12"/>
  <c r="L105" i="6"/>
  <c r="L99" i="14"/>
  <c r="L160" i="6" s="1"/>
  <c r="N69" i="14"/>
  <c r="J69" i="14"/>
  <c r="F69" i="14"/>
  <c r="B69" i="14"/>
  <c r="J59" i="6"/>
  <c r="J132" i="6" s="1"/>
  <c r="J100" i="14"/>
  <c r="J161" i="6" s="1"/>
  <c r="J57" i="6"/>
  <c r="J98" i="14"/>
  <c r="J159" i="6" s="1"/>
  <c r="N49" i="6"/>
  <c r="J49" i="6"/>
  <c r="F49" i="6"/>
  <c r="B49" i="6"/>
  <c r="N48" i="6"/>
  <c r="J48" i="6"/>
  <c r="F48" i="6"/>
  <c r="B48" i="6"/>
  <c r="N47" i="6"/>
  <c r="J47" i="6"/>
  <c r="F47" i="6"/>
  <c r="B47" i="6"/>
  <c r="N46" i="6"/>
  <c r="J46" i="6"/>
  <c r="F46" i="6"/>
  <c r="B46" i="6"/>
  <c r="N45" i="6"/>
  <c r="J45" i="6"/>
  <c r="F45" i="6"/>
  <c r="B45" i="6"/>
  <c r="N44" i="6"/>
  <c r="J44" i="6"/>
  <c r="F44" i="6"/>
  <c r="B44" i="6"/>
  <c r="N43" i="6"/>
  <c r="J43" i="6"/>
  <c r="F43" i="6"/>
  <c r="B43" i="6"/>
  <c r="N41" i="6"/>
  <c r="J41" i="6"/>
  <c r="F41" i="6"/>
  <c r="B41" i="6"/>
  <c r="N40" i="6"/>
  <c r="J40" i="6"/>
  <c r="F40" i="6"/>
  <c r="B40" i="6"/>
  <c r="N38" i="6"/>
  <c r="J38" i="6"/>
  <c r="F38" i="6"/>
  <c r="B38" i="6"/>
  <c r="N37" i="6"/>
  <c r="J37" i="6"/>
  <c r="F37" i="6"/>
  <c r="B37" i="6"/>
  <c r="N36" i="6"/>
  <c r="J36" i="6"/>
  <c r="F36" i="6"/>
  <c r="B36" i="6"/>
  <c r="N35" i="6"/>
  <c r="J35" i="6"/>
  <c r="F35" i="6"/>
  <c r="B35" i="6"/>
  <c r="N34" i="6"/>
  <c r="J34" i="6"/>
  <c r="F34" i="6"/>
  <c r="B34" i="6"/>
  <c r="N31" i="6"/>
  <c r="J31" i="6"/>
  <c r="F31" i="6"/>
  <c r="B31" i="6"/>
  <c r="N29" i="6"/>
  <c r="J29" i="6"/>
  <c r="J127" i="6" s="1"/>
  <c r="F29" i="6"/>
  <c r="F127" i="6" s="1"/>
  <c r="B29" i="6"/>
  <c r="B127" i="6" s="1"/>
  <c r="P8" i="6"/>
  <c r="P82" i="14"/>
  <c r="L8" i="6"/>
  <c r="L82" i="14"/>
  <c r="H8" i="6"/>
  <c r="H82" i="14"/>
  <c r="D8" i="6"/>
  <c r="D82" i="14"/>
  <c r="P7" i="6"/>
  <c r="P81" i="14"/>
  <c r="L7" i="6"/>
  <c r="L81" i="14"/>
  <c r="H7" i="6"/>
  <c r="H81" i="14"/>
  <c r="D7" i="6"/>
  <c r="D81" i="14"/>
  <c r="P6" i="6"/>
  <c r="P80" i="14"/>
  <c r="L6" i="6"/>
  <c r="L130" i="6" s="1"/>
  <c r="L80" i="14"/>
  <c r="H6" i="6"/>
  <c r="H80" i="14"/>
  <c r="D6" i="6"/>
  <c r="D130" i="6" s="1"/>
  <c r="D80" i="14"/>
  <c r="N200" i="15"/>
  <c r="N183" i="15"/>
  <c r="F183" i="15"/>
  <c r="B183" i="15"/>
  <c r="N167" i="15"/>
  <c r="B167" i="15"/>
  <c r="N158" i="15"/>
  <c r="B158" i="15"/>
  <c r="N257" i="17"/>
  <c r="N257" i="16"/>
  <c r="F257" i="17"/>
  <c r="F257" i="16"/>
  <c r="N256" i="17"/>
  <c r="N256" i="16"/>
  <c r="F256" i="17"/>
  <c r="F256" i="16"/>
  <c r="N255" i="17"/>
  <c r="N255" i="16"/>
  <c r="F255" i="17"/>
  <c r="F255" i="16"/>
  <c r="N254" i="17"/>
  <c r="N254" i="16"/>
  <c r="F254" i="17"/>
  <c r="F254" i="16"/>
  <c r="N247" i="17"/>
  <c r="N247" i="16"/>
  <c r="J247" i="17"/>
  <c r="F247" i="17"/>
  <c r="F247" i="16"/>
  <c r="B247" i="17"/>
  <c r="N246" i="17"/>
  <c r="N246" i="16"/>
  <c r="J246" i="17"/>
  <c r="F246" i="17"/>
  <c r="F246" i="16"/>
  <c r="B246" i="17"/>
  <c r="N245" i="17"/>
  <c r="N245" i="16"/>
  <c r="J245" i="17"/>
  <c r="F245" i="17"/>
  <c r="F245" i="16"/>
  <c r="B245" i="17"/>
  <c r="N244" i="17"/>
  <c r="N244" i="16"/>
  <c r="J244" i="17"/>
  <c r="F244" i="17"/>
  <c r="F244" i="16"/>
  <c r="B244" i="17"/>
  <c r="N239" i="17"/>
  <c r="N239" i="16"/>
  <c r="J239" i="17"/>
  <c r="F239" i="17"/>
  <c r="F239" i="16"/>
  <c r="B239" i="17"/>
  <c r="N237" i="17"/>
  <c r="N237" i="16"/>
  <c r="J237" i="17"/>
  <c r="F237" i="17"/>
  <c r="F237" i="16"/>
  <c r="B237" i="17"/>
  <c r="N236" i="17"/>
  <c r="N236" i="16"/>
  <c r="J236" i="17"/>
  <c r="F236" i="17"/>
  <c r="F236" i="16"/>
  <c r="B236" i="17"/>
  <c r="J257" i="16"/>
  <c r="P256" i="16"/>
  <c r="B256" i="16"/>
  <c r="B255" i="16"/>
  <c r="B254" i="16"/>
  <c r="B247" i="16"/>
  <c r="B246" i="16"/>
  <c r="B245" i="16"/>
  <c r="B244" i="16"/>
  <c r="B239" i="16"/>
  <c r="B237" i="16"/>
  <c r="B236" i="16"/>
  <c r="H200" i="16"/>
  <c r="D200" i="16"/>
  <c r="P167" i="16"/>
  <c r="H167" i="16"/>
  <c r="H256" i="16"/>
  <c r="P255" i="16"/>
  <c r="H255" i="16"/>
  <c r="P254" i="16"/>
  <c r="H254" i="16"/>
  <c r="P253" i="16"/>
  <c r="H253" i="16"/>
  <c r="P252" i="16"/>
  <c r="H252" i="16"/>
  <c r="P251" i="16"/>
  <c r="H251" i="16"/>
  <c r="P250" i="16"/>
  <c r="H250" i="16"/>
  <c r="P94" i="14"/>
  <c r="L94" i="14"/>
  <c r="H94" i="14"/>
  <c r="D94" i="14"/>
  <c r="P93" i="14"/>
  <c r="L93" i="14"/>
  <c r="H93" i="14"/>
  <c r="D93" i="14"/>
  <c r="P91" i="14"/>
  <c r="L91" i="14"/>
  <c r="H91" i="14"/>
  <c r="D91" i="14"/>
  <c r="P90" i="14"/>
  <c r="L90" i="14"/>
  <c r="H90" i="14"/>
  <c r="D90" i="14"/>
  <c r="D234" i="17"/>
  <c r="D225" i="17"/>
  <c r="O70" i="18"/>
  <c r="O89" i="18"/>
  <c r="K70" i="18"/>
  <c r="K89" i="18"/>
  <c r="G70" i="18"/>
  <c r="G89" i="18"/>
  <c r="C70" i="18"/>
  <c r="C89" i="18"/>
  <c r="E102" i="18"/>
  <c r="E165" i="6" s="1"/>
  <c r="O246" i="19"/>
  <c r="O238" i="19"/>
  <c r="C235" i="19"/>
  <c r="C227" i="19"/>
  <c r="G219" i="19"/>
  <c r="K157" i="19"/>
  <c r="N243" i="20"/>
  <c r="G180" i="21"/>
  <c r="G185" i="21"/>
  <c r="G192" i="21"/>
  <c r="G181" i="21"/>
  <c r="G187" i="21"/>
  <c r="G184" i="21"/>
  <c r="P249" i="16"/>
  <c r="H249" i="16"/>
  <c r="Q102" i="18"/>
  <c r="Q165" i="6" s="1"/>
  <c r="E88" i="18"/>
  <c r="H51" i="18"/>
  <c r="H60" i="6" s="1"/>
  <c r="H133" i="6" s="1"/>
  <c r="I246" i="19"/>
  <c r="E245" i="19"/>
  <c r="I244" i="19"/>
  <c r="E243" i="19"/>
  <c r="I242" i="19"/>
  <c r="E241" i="19"/>
  <c r="I240" i="19"/>
  <c r="E239" i="19"/>
  <c r="I238" i="19"/>
  <c r="I235" i="19"/>
  <c r="K194" i="19"/>
  <c r="Q172" i="19"/>
  <c r="M172" i="19"/>
  <c r="I172" i="19"/>
  <c r="E172" i="19"/>
  <c r="O194" i="20"/>
  <c r="P194" i="21"/>
  <c r="J194" i="21"/>
  <c r="O194" i="21"/>
  <c r="K181" i="21"/>
  <c r="K187" i="21"/>
  <c r="K226" i="21"/>
  <c r="K80" i="18"/>
  <c r="K78" i="18" s="1"/>
  <c r="K107" i="6" s="1"/>
  <c r="C184" i="21"/>
  <c r="C189" i="21"/>
  <c r="C226" i="21"/>
  <c r="K189" i="21"/>
  <c r="G188" i="21"/>
  <c r="K234" i="21"/>
  <c r="C187" i="21"/>
  <c r="K184" i="21"/>
  <c r="G233" i="21"/>
  <c r="G182" i="21"/>
  <c r="C181" i="21"/>
  <c r="O50" i="22"/>
  <c r="O64" i="6" s="1"/>
  <c r="O137" i="6" s="1"/>
  <c r="O68" i="22"/>
  <c r="K50" i="22"/>
  <c r="K64" i="6" s="1"/>
  <c r="K137" i="6" s="1"/>
  <c r="K68" i="22"/>
  <c r="G50" i="22"/>
  <c r="G64" i="6" s="1"/>
  <c r="G137" i="6" s="1"/>
  <c r="G68" i="22"/>
  <c r="C50" i="22"/>
  <c r="C64" i="6" s="1"/>
  <c r="C137" i="6" s="1"/>
  <c r="Q162" i="24"/>
  <c r="I162" i="24"/>
  <c r="Q129" i="24"/>
  <c r="N62" i="10"/>
  <c r="F62" i="10"/>
  <c r="P92" i="14"/>
  <c r="L92" i="14"/>
  <c r="H92" i="14"/>
  <c r="D92" i="14"/>
  <c r="P69" i="14"/>
  <c r="L69" i="14"/>
  <c r="H69" i="14"/>
  <c r="D69" i="14"/>
  <c r="P100" i="14"/>
  <c r="P161" i="6" s="1"/>
  <c r="P98" i="14"/>
  <c r="P159" i="6" s="1"/>
  <c r="P130" i="6"/>
  <c r="P49" i="6"/>
  <c r="L49" i="6"/>
  <c r="H49" i="6"/>
  <c r="D49" i="6"/>
  <c r="P48" i="6"/>
  <c r="L48" i="6"/>
  <c r="H48" i="6"/>
  <c r="D48" i="6"/>
  <c r="P47" i="6"/>
  <c r="L47" i="6"/>
  <c r="H47" i="6"/>
  <c r="D47" i="6"/>
  <c r="P46" i="6"/>
  <c r="L46" i="6"/>
  <c r="H46" i="6"/>
  <c r="D46" i="6"/>
  <c r="P45" i="6"/>
  <c r="L45" i="6"/>
  <c r="H45" i="6"/>
  <c r="D45" i="6"/>
  <c r="P44" i="6"/>
  <c r="L44" i="6"/>
  <c r="H44" i="6"/>
  <c r="D44" i="6"/>
  <c r="P43" i="6"/>
  <c r="L43" i="6"/>
  <c r="H43" i="6"/>
  <c r="D43" i="6"/>
  <c r="P41" i="6"/>
  <c r="L41" i="6"/>
  <c r="H41" i="6"/>
  <c r="D41" i="6"/>
  <c r="P40" i="6"/>
  <c r="L40" i="6"/>
  <c r="H40" i="6"/>
  <c r="D40" i="6"/>
  <c r="P38" i="6"/>
  <c r="L38" i="6"/>
  <c r="H38" i="6"/>
  <c r="D38" i="6"/>
  <c r="P37" i="6"/>
  <c r="L37" i="6"/>
  <c r="H37" i="6"/>
  <c r="D37" i="6"/>
  <c r="P36" i="6"/>
  <c r="L36" i="6"/>
  <c r="H36" i="6"/>
  <c r="D36" i="6"/>
  <c r="P35" i="6"/>
  <c r="L35" i="6"/>
  <c r="H35" i="6"/>
  <c r="D35" i="6"/>
  <c r="P34" i="6"/>
  <c r="L34" i="6"/>
  <c r="H34" i="6"/>
  <c r="D34" i="6"/>
  <c r="P31" i="6"/>
  <c r="L31" i="6"/>
  <c r="H31" i="6"/>
  <c r="D31" i="6"/>
  <c r="P29" i="6"/>
  <c r="L29" i="6"/>
  <c r="L127" i="6" s="1"/>
  <c r="H29" i="6"/>
  <c r="H127" i="6" s="1"/>
  <c r="D29" i="6"/>
  <c r="D127" i="6" s="1"/>
  <c r="O200" i="15"/>
  <c r="G200" i="15"/>
  <c r="C200" i="15"/>
  <c r="O183" i="15"/>
  <c r="K183" i="15"/>
  <c r="G183" i="15"/>
  <c r="C183" i="15"/>
  <c r="O167" i="15"/>
  <c r="K167" i="15"/>
  <c r="G167" i="15"/>
  <c r="K158" i="15"/>
  <c r="O253" i="16"/>
  <c r="K253" i="16"/>
  <c r="G253" i="16"/>
  <c r="C253" i="16"/>
  <c r="O252" i="16"/>
  <c r="K252" i="16"/>
  <c r="G252" i="16"/>
  <c r="C252" i="16"/>
  <c r="O251" i="16"/>
  <c r="K251" i="16"/>
  <c r="G251" i="16"/>
  <c r="C251" i="16"/>
  <c r="O250" i="16"/>
  <c r="K250" i="16"/>
  <c r="G250" i="16"/>
  <c r="C250" i="16"/>
  <c r="O249" i="16"/>
  <c r="K249" i="16"/>
  <c r="G249" i="16"/>
  <c r="C249" i="16"/>
  <c r="O243" i="16"/>
  <c r="K243" i="16"/>
  <c r="G243" i="16"/>
  <c r="C243" i="16"/>
  <c r="O242" i="16"/>
  <c r="K242" i="16"/>
  <c r="G242" i="16"/>
  <c r="C242" i="16"/>
  <c r="O241" i="16"/>
  <c r="K241" i="16"/>
  <c r="G241" i="16"/>
  <c r="C241" i="16"/>
  <c r="O240" i="16"/>
  <c r="K240" i="16"/>
  <c r="G240" i="16"/>
  <c r="C240" i="16"/>
  <c r="O235" i="16"/>
  <c r="K235" i="16"/>
  <c r="G235" i="16"/>
  <c r="C235" i="16"/>
  <c r="O233" i="15"/>
  <c r="K233" i="16"/>
  <c r="G233" i="15"/>
  <c r="C233" i="16"/>
  <c r="O232" i="15"/>
  <c r="K232" i="16"/>
  <c r="G232" i="15"/>
  <c r="C232" i="16"/>
  <c r="O231" i="15"/>
  <c r="K231" i="16"/>
  <c r="G231" i="15"/>
  <c r="C231" i="16"/>
  <c r="O230" i="15"/>
  <c r="K230" i="16"/>
  <c r="G230" i="15"/>
  <c r="C230" i="16"/>
  <c r="O229" i="16"/>
  <c r="K229" i="16"/>
  <c r="G229" i="16"/>
  <c r="C229" i="16"/>
  <c r="O224" i="15"/>
  <c r="K224" i="16"/>
  <c r="G224" i="15"/>
  <c r="C224" i="16"/>
  <c r="O223" i="15"/>
  <c r="K223" i="16"/>
  <c r="G223" i="15"/>
  <c r="C223" i="16"/>
  <c r="O222" i="15"/>
  <c r="K222" i="16"/>
  <c r="G222" i="15"/>
  <c r="C222" i="16"/>
  <c r="O221" i="15"/>
  <c r="K221" i="16"/>
  <c r="G221" i="15"/>
  <c r="C221" i="16"/>
  <c r="N200" i="16"/>
  <c r="B200" i="16"/>
  <c r="N183" i="16"/>
  <c r="N167" i="16"/>
  <c r="J167" i="16"/>
  <c r="F167" i="16"/>
  <c r="N158" i="16"/>
  <c r="J158" i="16"/>
  <c r="F158" i="16"/>
  <c r="B158" i="16"/>
  <c r="H257" i="17"/>
  <c r="H256" i="17"/>
  <c r="H255" i="17"/>
  <c r="H254" i="17"/>
  <c r="H237" i="17"/>
  <c r="H236" i="17"/>
  <c r="H234" i="17"/>
  <c r="H216" i="17"/>
  <c r="O183" i="17"/>
  <c r="K183" i="17"/>
  <c r="G183" i="17"/>
  <c r="C183" i="17"/>
  <c r="H181" i="17"/>
  <c r="G158" i="17"/>
  <c r="C158" i="17"/>
  <c r="I94" i="18"/>
  <c r="M89" i="18"/>
  <c r="K75" i="18"/>
  <c r="Q246" i="19"/>
  <c r="M245" i="19"/>
  <c r="Q244" i="19"/>
  <c r="M243" i="19"/>
  <c r="Q242" i="19"/>
  <c r="M241" i="19"/>
  <c r="Q240" i="19"/>
  <c r="M239" i="19"/>
  <c r="Q238" i="19"/>
  <c r="Q235" i="19"/>
  <c r="E235" i="19"/>
  <c r="Q233" i="19"/>
  <c r="E233" i="19"/>
  <c r="Q231" i="19"/>
  <c r="E231" i="19"/>
  <c r="Q229" i="19"/>
  <c r="E229" i="19"/>
  <c r="Q227" i="19"/>
  <c r="E227" i="19"/>
  <c r="E224" i="19"/>
  <c r="I223" i="19"/>
  <c r="E222" i="19"/>
  <c r="I221" i="19"/>
  <c r="E220" i="19"/>
  <c r="I219" i="19"/>
  <c r="E218" i="19"/>
  <c r="I217" i="19"/>
  <c r="E216" i="19"/>
  <c r="I215" i="19"/>
  <c r="Q191" i="19"/>
  <c r="M191" i="19"/>
  <c r="I191" i="19"/>
  <c r="E191" i="19"/>
  <c r="Q187" i="19"/>
  <c r="M187" i="19"/>
  <c r="I187" i="19"/>
  <c r="E187" i="19"/>
  <c r="Q184" i="19"/>
  <c r="M184" i="19"/>
  <c r="I184" i="19"/>
  <c r="E184" i="19"/>
  <c r="Q181" i="19"/>
  <c r="M181" i="19"/>
  <c r="I181" i="19"/>
  <c r="E181" i="19"/>
  <c r="Q180" i="19"/>
  <c r="M180" i="19"/>
  <c r="I180" i="19"/>
  <c r="E180" i="19"/>
  <c r="Q179" i="19"/>
  <c r="M179" i="19"/>
  <c r="I179" i="19"/>
  <c r="E179" i="19"/>
  <c r="Q178" i="19"/>
  <c r="M178" i="19"/>
  <c r="I178" i="19"/>
  <c r="E178" i="19"/>
  <c r="Q177" i="19"/>
  <c r="M177" i="19"/>
  <c r="I177" i="19"/>
  <c r="E177" i="19"/>
  <c r="Q176" i="19"/>
  <c r="M176" i="19"/>
  <c r="I176" i="19"/>
  <c r="E176" i="19"/>
  <c r="K246" i="20"/>
  <c r="K246" i="19"/>
  <c r="C246" i="20"/>
  <c r="C246" i="19"/>
  <c r="K245" i="20"/>
  <c r="K245" i="19"/>
  <c r="G245" i="20"/>
  <c r="G245" i="21"/>
  <c r="C245" i="20"/>
  <c r="C245" i="19"/>
  <c r="K244" i="20"/>
  <c r="K244" i="19"/>
  <c r="C244" i="20"/>
  <c r="C244" i="21"/>
  <c r="C244" i="19"/>
  <c r="K243" i="20"/>
  <c r="K243" i="19"/>
  <c r="C243" i="20"/>
  <c r="C243" i="19"/>
  <c r="K242" i="20"/>
  <c r="K242" i="21"/>
  <c r="K242" i="19"/>
  <c r="C242" i="20"/>
  <c r="C242" i="19"/>
  <c r="K241" i="20"/>
  <c r="K241" i="19"/>
  <c r="C241" i="20"/>
  <c r="C241" i="19"/>
  <c r="K240" i="20"/>
  <c r="K240" i="19"/>
  <c r="C240" i="20"/>
  <c r="C240" i="19"/>
  <c r="K239" i="20"/>
  <c r="K239" i="19"/>
  <c r="C239" i="20"/>
  <c r="C239" i="19"/>
  <c r="K238" i="20"/>
  <c r="K238" i="19"/>
  <c r="C238" i="20"/>
  <c r="C238" i="19"/>
  <c r="G237" i="20"/>
  <c r="G237" i="21"/>
  <c r="O235" i="20"/>
  <c r="O235" i="19"/>
  <c r="G235" i="20"/>
  <c r="G235" i="19"/>
  <c r="O234" i="20"/>
  <c r="O234" i="19"/>
  <c r="G234" i="20"/>
  <c r="G234" i="19"/>
  <c r="C234" i="20"/>
  <c r="C234" i="21"/>
  <c r="O233" i="20"/>
  <c r="O233" i="19"/>
  <c r="G233" i="20"/>
  <c r="G233" i="19"/>
  <c r="O232" i="20"/>
  <c r="O232" i="19"/>
  <c r="K232" i="20"/>
  <c r="K232" i="21"/>
  <c r="G232" i="20"/>
  <c r="G232" i="19"/>
  <c r="O231" i="20"/>
  <c r="O231" i="19"/>
  <c r="G231" i="20"/>
  <c r="G231" i="21"/>
  <c r="G231" i="19"/>
  <c r="O230" i="20"/>
  <c r="O230" i="19"/>
  <c r="G230" i="20"/>
  <c r="G230" i="19"/>
  <c r="O229" i="20"/>
  <c r="O229" i="19"/>
  <c r="G229" i="20"/>
  <c r="G229" i="19"/>
  <c r="O228" i="20"/>
  <c r="O228" i="19"/>
  <c r="G228" i="20"/>
  <c r="G228" i="19"/>
  <c r="O227" i="20"/>
  <c r="O227" i="19"/>
  <c r="G227" i="20"/>
  <c r="G227" i="19"/>
  <c r="K224" i="20"/>
  <c r="K224" i="19"/>
  <c r="C224" i="20"/>
  <c r="C224" i="19"/>
  <c r="K223" i="20"/>
  <c r="K223" i="19"/>
  <c r="C223" i="20"/>
  <c r="C223" i="19"/>
  <c r="K222" i="20"/>
  <c r="K222" i="19"/>
  <c r="C222" i="20"/>
  <c r="C222" i="19"/>
  <c r="K221" i="20"/>
  <c r="K221" i="19"/>
  <c r="C221" i="20"/>
  <c r="C221" i="19"/>
  <c r="K220" i="20"/>
  <c r="K220" i="19"/>
  <c r="C220" i="20"/>
  <c r="C220" i="19"/>
  <c r="K219" i="20"/>
  <c r="K219" i="19"/>
  <c r="C219" i="20"/>
  <c r="C219" i="19"/>
  <c r="K218" i="20"/>
  <c r="K218" i="19"/>
  <c r="C218" i="20"/>
  <c r="C218" i="19"/>
  <c r="K217" i="20"/>
  <c r="K217" i="19"/>
  <c r="C217" i="20"/>
  <c r="C217" i="19"/>
  <c r="K216" i="20"/>
  <c r="K216" i="19"/>
  <c r="C216" i="20"/>
  <c r="C216" i="19"/>
  <c r="K215" i="20"/>
  <c r="K215" i="19"/>
  <c r="C215" i="20"/>
  <c r="C215" i="19"/>
  <c r="O98" i="18"/>
  <c r="G98" i="18"/>
  <c r="O97" i="18"/>
  <c r="G97" i="18"/>
  <c r="C245" i="21"/>
  <c r="G242" i="21"/>
  <c r="K233" i="21"/>
  <c r="C231" i="21"/>
  <c r="G222" i="21"/>
  <c r="K214" i="21"/>
  <c r="D210" i="21"/>
  <c r="D198" i="21"/>
  <c r="D197" i="21"/>
  <c r="D196" i="21"/>
  <c r="N194" i="21"/>
  <c r="D195" i="21"/>
  <c r="C192" i="21"/>
  <c r="K182" i="21"/>
  <c r="C180" i="21"/>
  <c r="K165" i="21"/>
  <c r="O170" i="21"/>
  <c r="K173" i="21"/>
  <c r="G214" i="21"/>
  <c r="C173" i="21"/>
  <c r="G170" i="21"/>
  <c r="K169" i="21"/>
  <c r="C169" i="21"/>
  <c r="O223" i="21"/>
  <c r="G168" i="21"/>
  <c r="G223" i="21"/>
  <c r="K166" i="21"/>
  <c r="C166" i="21"/>
  <c r="O222" i="21"/>
  <c r="K222" i="21"/>
  <c r="G165" i="21"/>
  <c r="C222" i="21"/>
  <c r="O221" i="21"/>
  <c r="K164" i="21"/>
  <c r="G221" i="21"/>
  <c r="C164" i="21"/>
  <c r="O219" i="21"/>
  <c r="K219" i="21"/>
  <c r="G162" i="21"/>
  <c r="C219" i="21"/>
  <c r="C68" i="22"/>
  <c r="M129" i="23"/>
  <c r="P203" i="24"/>
  <c r="G162" i="24"/>
  <c r="P200" i="17"/>
  <c r="M183" i="17"/>
  <c r="I183" i="17"/>
  <c r="E183" i="17"/>
  <c r="M158" i="17"/>
  <c r="Q75" i="18"/>
  <c r="M75" i="18"/>
  <c r="I75" i="18"/>
  <c r="E75" i="18"/>
  <c r="Q51" i="18"/>
  <c r="Q60" i="6" s="1"/>
  <c r="Q133" i="6" s="1"/>
  <c r="M51" i="18"/>
  <c r="M60" i="6" s="1"/>
  <c r="M133" i="6" s="1"/>
  <c r="I51" i="18"/>
  <c r="I60" i="6" s="1"/>
  <c r="I133" i="6" s="1"/>
  <c r="E51" i="18"/>
  <c r="E60" i="6" s="1"/>
  <c r="E133" i="6" s="1"/>
  <c r="P194" i="20"/>
  <c r="C175" i="20"/>
  <c r="K100" i="18"/>
  <c r="K163" i="6" s="1"/>
  <c r="P58" i="22"/>
  <c r="P111" i="6" s="1"/>
  <c r="D58" i="22"/>
  <c r="D111" i="6" s="1"/>
  <c r="D76" i="22"/>
  <c r="D167" i="6" s="1"/>
  <c r="Q129" i="23"/>
  <c r="I129" i="23"/>
  <c r="L211" i="24"/>
  <c r="L175" i="23"/>
  <c r="H211" i="24"/>
  <c r="H175" i="23"/>
  <c r="D211" i="24"/>
  <c r="D175" i="23"/>
  <c r="P210" i="25"/>
  <c r="P210" i="24"/>
  <c r="P172" i="23"/>
  <c r="L210" i="25"/>
  <c r="L172" i="23"/>
  <c r="H210" i="25"/>
  <c r="H210" i="24"/>
  <c r="H172" i="23"/>
  <c r="D210" i="25"/>
  <c r="D210" i="24"/>
  <c r="D172" i="23"/>
  <c r="P171" i="23"/>
  <c r="P209" i="24"/>
  <c r="L209" i="24"/>
  <c r="L171" i="23"/>
  <c r="H209" i="24"/>
  <c r="H171" i="23"/>
  <c r="D209" i="24"/>
  <c r="D171" i="23"/>
  <c r="P208" i="25"/>
  <c r="P208" i="24"/>
  <c r="P168" i="23"/>
  <c r="L208" i="25"/>
  <c r="L168" i="23"/>
  <c r="L208" i="24"/>
  <c r="H208" i="25"/>
  <c r="H208" i="24"/>
  <c r="H168" i="23"/>
  <c r="D208" i="25"/>
  <c r="D208" i="24"/>
  <c r="D168" i="23"/>
  <c r="P207" i="25"/>
  <c r="P167" i="23"/>
  <c r="L207" i="25"/>
  <c r="L207" i="24"/>
  <c r="L167" i="23"/>
  <c r="H207" i="25"/>
  <c r="H207" i="24"/>
  <c r="H167" i="23"/>
  <c r="D207" i="25"/>
  <c r="D207" i="24"/>
  <c r="D167" i="23"/>
  <c r="P206" i="24"/>
  <c r="P166" i="23"/>
  <c r="H206" i="24"/>
  <c r="H166" i="23"/>
  <c r="D206" i="24"/>
  <c r="D166" i="23"/>
  <c r="P165" i="23"/>
  <c r="P205" i="24"/>
  <c r="L205" i="24"/>
  <c r="L165" i="23"/>
  <c r="H205" i="24"/>
  <c r="H165" i="23"/>
  <c r="D205" i="24"/>
  <c r="D165" i="23"/>
  <c r="P204" i="24"/>
  <c r="P164" i="23"/>
  <c r="L164" i="23"/>
  <c r="L204" i="24"/>
  <c r="H204" i="24"/>
  <c r="H164" i="23"/>
  <c r="D204" i="24"/>
  <c r="D164" i="23"/>
  <c r="L203" i="24"/>
  <c r="L163" i="23"/>
  <c r="D203" i="24"/>
  <c r="D163" i="23"/>
  <c r="P200" i="25"/>
  <c r="P157" i="23"/>
  <c r="L200" i="25"/>
  <c r="L157" i="23"/>
  <c r="H200" i="25"/>
  <c r="H157" i="23"/>
  <c r="D200" i="25"/>
  <c r="D157" i="23"/>
  <c r="P199" i="25"/>
  <c r="P154" i="23"/>
  <c r="L199" i="25"/>
  <c r="L154" i="23"/>
  <c r="H199" i="25"/>
  <c r="H154" i="23"/>
  <c r="D199" i="25"/>
  <c r="D154" i="23"/>
  <c r="P198" i="25"/>
  <c r="P150" i="23"/>
  <c r="L198" i="25"/>
  <c r="L150" i="23"/>
  <c r="H198" i="25"/>
  <c r="H150" i="23"/>
  <c r="D198" i="25"/>
  <c r="D150" i="23"/>
  <c r="P196" i="25"/>
  <c r="P148" i="23"/>
  <c r="P143" i="23" s="1"/>
  <c r="L196" i="25"/>
  <c r="L148" i="23"/>
  <c r="H196" i="25"/>
  <c r="H148" i="23"/>
  <c r="D196" i="25"/>
  <c r="D148" i="23"/>
  <c r="P188" i="25"/>
  <c r="P139" i="23"/>
  <c r="L188" i="25"/>
  <c r="L139" i="23"/>
  <c r="H188" i="25"/>
  <c r="H139" i="23"/>
  <c r="D188" i="25"/>
  <c r="D139" i="23"/>
  <c r="P187" i="25"/>
  <c r="P136" i="23"/>
  <c r="L187" i="25"/>
  <c r="L136" i="23"/>
  <c r="H187" i="25"/>
  <c r="H136" i="23"/>
  <c r="D187" i="25"/>
  <c r="D136" i="23"/>
  <c r="P185" i="25"/>
  <c r="P134" i="23"/>
  <c r="L185" i="25"/>
  <c r="L134" i="23"/>
  <c r="H185" i="25"/>
  <c r="H134" i="23"/>
  <c r="D185" i="25"/>
  <c r="D134" i="23"/>
  <c r="P211" i="24"/>
  <c r="L206" i="24"/>
  <c r="O162" i="24"/>
  <c r="N58" i="22"/>
  <c r="N111" i="6" s="1"/>
  <c r="N76" i="22"/>
  <c r="N167" i="6" s="1"/>
  <c r="J58" i="22"/>
  <c r="J111" i="6" s="1"/>
  <c r="J76" i="22"/>
  <c r="J167" i="6" s="1"/>
  <c r="Q50" i="22"/>
  <c r="Q64" i="6" s="1"/>
  <c r="Q137" i="6" s="1"/>
  <c r="M50" i="22"/>
  <c r="M64" i="6" s="1"/>
  <c r="M137" i="6" s="1"/>
  <c r="I50" i="22"/>
  <c r="I64" i="6" s="1"/>
  <c r="I137" i="6" s="1"/>
  <c r="E50" i="22"/>
  <c r="E64" i="6" s="1"/>
  <c r="E137" i="6" s="1"/>
  <c r="M162" i="23"/>
  <c r="I162" i="23"/>
  <c r="E162" i="23"/>
  <c r="N210" i="25"/>
  <c r="N210" i="24"/>
  <c r="J210" i="25"/>
  <c r="J210" i="24"/>
  <c r="B210" i="25"/>
  <c r="B210" i="24"/>
  <c r="N208" i="25"/>
  <c r="N208" i="24"/>
  <c r="J208" i="25"/>
  <c r="J208" i="24"/>
  <c r="B208" i="25"/>
  <c r="B208" i="24"/>
  <c r="N207" i="25"/>
  <c r="N207" i="24"/>
  <c r="J207" i="25"/>
  <c r="J207" i="24"/>
  <c r="B207" i="25"/>
  <c r="B207" i="24"/>
  <c r="J200" i="25"/>
  <c r="J200" i="24"/>
  <c r="F200" i="25"/>
  <c r="F200" i="24"/>
  <c r="N199" i="25"/>
  <c r="N199" i="24"/>
  <c r="J199" i="25"/>
  <c r="J199" i="24"/>
  <c r="B199" i="25"/>
  <c r="B199" i="24"/>
  <c r="J198" i="25"/>
  <c r="J198" i="24"/>
  <c r="F198" i="25"/>
  <c r="F198" i="24"/>
  <c r="J196" i="25"/>
  <c r="J196" i="24"/>
  <c r="F196" i="25"/>
  <c r="F196" i="24"/>
  <c r="N188" i="25"/>
  <c r="N188" i="24"/>
  <c r="J188" i="25"/>
  <c r="J188" i="24"/>
  <c r="B188" i="25"/>
  <c r="B188" i="24"/>
  <c r="J187" i="25"/>
  <c r="J187" i="24"/>
  <c r="F187" i="25"/>
  <c r="F187" i="24"/>
  <c r="J185" i="25"/>
  <c r="J185" i="24"/>
  <c r="F185" i="25"/>
  <c r="F185" i="24"/>
  <c r="F211" i="24"/>
  <c r="F207" i="24"/>
  <c r="F199" i="24"/>
  <c r="N196" i="24"/>
  <c r="N187" i="24"/>
  <c r="B185" i="24"/>
  <c r="F182" i="24"/>
  <c r="N166" i="25"/>
  <c r="N206" i="25"/>
  <c r="J166" i="25"/>
  <c r="J206" i="25"/>
  <c r="B166" i="25"/>
  <c r="B206" i="25"/>
  <c r="N165" i="25"/>
  <c r="N205" i="25"/>
  <c r="J165" i="25"/>
  <c r="J205" i="25"/>
  <c r="B165" i="25"/>
  <c r="B205" i="25"/>
  <c r="N164" i="25"/>
  <c r="N204" i="25"/>
  <c r="J164" i="25"/>
  <c r="J204" i="25"/>
  <c r="B164" i="25"/>
  <c r="B204" i="25"/>
  <c r="N163" i="25"/>
  <c r="N203" i="25"/>
  <c r="J163" i="25"/>
  <c r="J203" i="25"/>
  <c r="B163" i="25"/>
  <c r="B203" i="25"/>
  <c r="P189" i="25"/>
  <c r="P140" i="25"/>
  <c r="H140" i="25"/>
  <c r="H189" i="25"/>
  <c r="D189" i="25"/>
  <c r="D140" i="25"/>
  <c r="P135" i="25"/>
  <c r="P186" i="25"/>
  <c r="L135" i="25"/>
  <c r="L186" i="25"/>
  <c r="H135" i="25"/>
  <c r="H186" i="25"/>
  <c r="D135" i="25"/>
  <c r="D186" i="25"/>
  <c r="P133" i="25"/>
  <c r="P184" i="25"/>
  <c r="L133" i="25"/>
  <c r="L184" i="25"/>
  <c r="H133" i="25"/>
  <c r="H184" i="25"/>
  <c r="D133" i="25"/>
  <c r="D184" i="25"/>
  <c r="P132" i="25"/>
  <c r="P183" i="25"/>
  <c r="L132" i="25"/>
  <c r="L183" i="25"/>
  <c r="H132" i="25"/>
  <c r="H183" i="25"/>
  <c r="D132" i="25"/>
  <c r="D183" i="25"/>
  <c r="P131" i="25"/>
  <c r="P182" i="25"/>
  <c r="L131" i="25"/>
  <c r="L182" i="25"/>
  <c r="H131" i="25"/>
  <c r="H182" i="25"/>
  <c r="D131" i="25"/>
  <c r="D182" i="25"/>
  <c r="P130" i="25"/>
  <c r="P181" i="25"/>
  <c r="L130" i="25"/>
  <c r="L181" i="25"/>
  <c r="H130" i="25"/>
  <c r="H181" i="25"/>
  <c r="D130" i="25"/>
  <c r="D181" i="25"/>
  <c r="M95" i="27"/>
  <c r="P75" i="18"/>
  <c r="L75" i="18"/>
  <c r="H75" i="18"/>
  <c r="D75" i="18"/>
  <c r="O51" i="18"/>
  <c r="O60" i="6" s="1"/>
  <c r="O133" i="6" s="1"/>
  <c r="K51" i="18"/>
  <c r="K60" i="6" s="1"/>
  <c r="K133" i="6" s="1"/>
  <c r="G51" i="18"/>
  <c r="G60" i="6" s="1"/>
  <c r="G133" i="6" s="1"/>
  <c r="C51" i="18"/>
  <c r="C60" i="6" s="1"/>
  <c r="C133" i="6" s="1"/>
  <c r="L194" i="19"/>
  <c r="D194" i="19"/>
  <c r="P245" i="21"/>
  <c r="L245" i="21"/>
  <c r="H245" i="21"/>
  <c r="D245" i="21"/>
  <c r="P244" i="21"/>
  <c r="L244" i="21"/>
  <c r="H244" i="21"/>
  <c r="D244" i="21"/>
  <c r="P243" i="21"/>
  <c r="L243" i="21"/>
  <c r="H243" i="21"/>
  <c r="D243" i="21"/>
  <c r="P242" i="21"/>
  <c r="L242" i="21"/>
  <c r="H242" i="21"/>
  <c r="D242" i="21"/>
  <c r="P237" i="21"/>
  <c r="L237" i="21"/>
  <c r="H237" i="21"/>
  <c r="D237" i="21"/>
  <c r="P234" i="21"/>
  <c r="L234" i="21"/>
  <c r="H234" i="21"/>
  <c r="D234" i="21"/>
  <c r="P233" i="21"/>
  <c r="L233" i="21"/>
  <c r="H233" i="21"/>
  <c r="D233" i="21"/>
  <c r="P232" i="21"/>
  <c r="L232" i="21"/>
  <c r="H232" i="21"/>
  <c r="D232" i="21"/>
  <c r="P231" i="21"/>
  <c r="L231" i="21"/>
  <c r="H231" i="21"/>
  <c r="D231" i="21"/>
  <c r="P237" i="20"/>
  <c r="H237" i="20"/>
  <c r="P234" i="20"/>
  <c r="H234" i="20"/>
  <c r="P233" i="20"/>
  <c r="H233" i="20"/>
  <c r="P232" i="20"/>
  <c r="H232" i="20"/>
  <c r="P231" i="20"/>
  <c r="H231" i="20"/>
  <c r="P223" i="20"/>
  <c r="H223" i="20"/>
  <c r="P222" i="20"/>
  <c r="H222" i="20"/>
  <c r="P221" i="20"/>
  <c r="H221" i="20"/>
  <c r="P219" i="20"/>
  <c r="H219" i="20"/>
  <c r="Q194" i="20"/>
  <c r="I194" i="20"/>
  <c r="E175" i="20"/>
  <c r="K244" i="21"/>
  <c r="G243" i="21"/>
  <c r="C242" i="21"/>
  <c r="C232" i="21"/>
  <c r="J70" i="22"/>
  <c r="J69" i="22"/>
  <c r="J68" i="22"/>
  <c r="E68" i="22"/>
  <c r="H58" i="22"/>
  <c r="H75" i="22" s="1"/>
  <c r="Q55" i="22"/>
  <c r="M55" i="22"/>
  <c r="I55" i="22"/>
  <c r="E55" i="22"/>
  <c r="D50" i="22"/>
  <c r="D64" i="6" s="1"/>
  <c r="D137" i="6" s="1"/>
  <c r="D68" i="22"/>
  <c r="L50" i="22"/>
  <c r="L64" i="6" s="1"/>
  <c r="L137" i="6" s="1"/>
  <c r="G211" i="23"/>
  <c r="M210" i="23"/>
  <c r="C210" i="23"/>
  <c r="G209" i="23"/>
  <c r="M208" i="23"/>
  <c r="C208" i="23"/>
  <c r="G207" i="23"/>
  <c r="M206" i="23"/>
  <c r="C206" i="23"/>
  <c r="G205" i="23"/>
  <c r="C204" i="23"/>
  <c r="G203" i="23"/>
  <c r="Q200" i="23"/>
  <c r="G200" i="23"/>
  <c r="K199" i="23"/>
  <c r="Q198" i="23"/>
  <c r="G198" i="23"/>
  <c r="K197" i="23"/>
  <c r="Q196" i="23"/>
  <c r="G196" i="23"/>
  <c r="K195" i="23"/>
  <c r="Q194" i="23"/>
  <c r="G194" i="23"/>
  <c r="K193" i="23"/>
  <c r="G192" i="23"/>
  <c r="O189" i="23"/>
  <c r="E189" i="23"/>
  <c r="K188" i="23"/>
  <c r="O187" i="23"/>
  <c r="E187" i="23"/>
  <c r="K186" i="23"/>
  <c r="O185" i="23"/>
  <c r="E185" i="23"/>
  <c r="K184" i="23"/>
  <c r="O183" i="23"/>
  <c r="E183" i="23"/>
  <c r="K182" i="23"/>
  <c r="O181" i="23"/>
  <c r="N140" i="23"/>
  <c r="J140" i="23"/>
  <c r="F140" i="23"/>
  <c r="N139" i="23"/>
  <c r="J139" i="23"/>
  <c r="F139" i="23"/>
  <c r="B139" i="23"/>
  <c r="N136" i="23"/>
  <c r="J136" i="23"/>
  <c r="F136" i="23"/>
  <c r="B136" i="23"/>
  <c r="N135" i="23"/>
  <c r="J135" i="23"/>
  <c r="B135" i="23"/>
  <c r="N134" i="23"/>
  <c r="J134" i="23"/>
  <c r="F134" i="23"/>
  <c r="B134" i="23"/>
  <c r="N133" i="23"/>
  <c r="J133" i="23"/>
  <c r="F133" i="23"/>
  <c r="B133" i="23"/>
  <c r="J132" i="23"/>
  <c r="F132" i="23"/>
  <c r="B132" i="23"/>
  <c r="N131" i="23"/>
  <c r="J131" i="23"/>
  <c r="B131" i="23"/>
  <c r="N130" i="23"/>
  <c r="J130" i="23"/>
  <c r="F130" i="23"/>
  <c r="Q211" i="24"/>
  <c r="Q211" i="23"/>
  <c r="M211" i="24"/>
  <c r="I211" i="24"/>
  <c r="I211" i="23"/>
  <c r="E211" i="24"/>
  <c r="Q210" i="24"/>
  <c r="Q210" i="23"/>
  <c r="M210" i="24"/>
  <c r="M210" i="25"/>
  <c r="I210" i="24"/>
  <c r="I210" i="23"/>
  <c r="E210" i="24"/>
  <c r="E210" i="25"/>
  <c r="Q209" i="24"/>
  <c r="Q209" i="23"/>
  <c r="M209" i="24"/>
  <c r="I209" i="24"/>
  <c r="I209" i="23"/>
  <c r="E209" i="24"/>
  <c r="Q208" i="24"/>
  <c r="Q208" i="23"/>
  <c r="M208" i="24"/>
  <c r="M208" i="25"/>
  <c r="I208" i="24"/>
  <c r="I208" i="23"/>
  <c r="E208" i="24"/>
  <c r="E208" i="25"/>
  <c r="Q207" i="24"/>
  <c r="Q207" i="23"/>
  <c r="M207" i="24"/>
  <c r="M207" i="25"/>
  <c r="I207" i="24"/>
  <c r="I207" i="23"/>
  <c r="E207" i="24"/>
  <c r="E207" i="25"/>
  <c r="Q206" i="24"/>
  <c r="Q206" i="23"/>
  <c r="M206" i="24"/>
  <c r="I206" i="24"/>
  <c r="I206" i="23"/>
  <c r="E206" i="24"/>
  <c r="Q205" i="24"/>
  <c r="Q205" i="23"/>
  <c r="M205" i="24"/>
  <c r="I205" i="24"/>
  <c r="I205" i="23"/>
  <c r="E205" i="24"/>
  <c r="Q204" i="24"/>
  <c r="Q204" i="23"/>
  <c r="M204" i="24"/>
  <c r="I204" i="24"/>
  <c r="I204" i="23"/>
  <c r="E204" i="24"/>
  <c r="Q203" i="24"/>
  <c r="Q203" i="23"/>
  <c r="M203" i="24"/>
  <c r="I203" i="24"/>
  <c r="I203" i="23"/>
  <c r="E203" i="24"/>
  <c r="M202" i="24"/>
  <c r="I202" i="24"/>
  <c r="E202" i="24"/>
  <c r="Q200" i="24"/>
  <c r="M200" i="24"/>
  <c r="M200" i="23"/>
  <c r="I200" i="24"/>
  <c r="E200" i="24"/>
  <c r="E200" i="25"/>
  <c r="E200" i="23"/>
  <c r="Q199" i="24"/>
  <c r="M199" i="24"/>
  <c r="M199" i="25"/>
  <c r="M199" i="23"/>
  <c r="I199" i="24"/>
  <c r="E199" i="24"/>
  <c r="E199" i="25"/>
  <c r="E199" i="23"/>
  <c r="Q198" i="24"/>
  <c r="M198" i="24"/>
  <c r="M198" i="25"/>
  <c r="M198" i="23"/>
  <c r="I198" i="24"/>
  <c r="E198" i="24"/>
  <c r="E198" i="25"/>
  <c r="E198" i="23"/>
  <c r="Q197" i="24"/>
  <c r="M197" i="24"/>
  <c r="M197" i="23"/>
  <c r="I197" i="24"/>
  <c r="E197" i="24"/>
  <c r="E197" i="23"/>
  <c r="Q196" i="24"/>
  <c r="M196" i="24"/>
  <c r="M196" i="25"/>
  <c r="M196" i="23"/>
  <c r="I196" i="24"/>
  <c r="E196" i="24"/>
  <c r="E196" i="23"/>
  <c r="Q195" i="24"/>
  <c r="M195" i="24"/>
  <c r="M195" i="23"/>
  <c r="I195" i="24"/>
  <c r="E195" i="24"/>
  <c r="E195" i="23"/>
  <c r="Q194" i="24"/>
  <c r="M194" i="24"/>
  <c r="M194" i="23"/>
  <c r="I194" i="24"/>
  <c r="E194" i="24"/>
  <c r="E194" i="23"/>
  <c r="Q193" i="24"/>
  <c r="M193" i="24"/>
  <c r="M193" i="23"/>
  <c r="I193" i="24"/>
  <c r="E193" i="24"/>
  <c r="E193" i="23"/>
  <c r="Q192" i="24"/>
  <c r="M192" i="24"/>
  <c r="M192" i="23"/>
  <c r="I192" i="24"/>
  <c r="E192" i="24"/>
  <c r="E192" i="23"/>
  <c r="Q191" i="24"/>
  <c r="M191" i="24"/>
  <c r="I191" i="24"/>
  <c r="E191" i="24"/>
  <c r="Q189" i="24"/>
  <c r="Q189" i="23"/>
  <c r="M189" i="24"/>
  <c r="I189" i="24"/>
  <c r="I189" i="23"/>
  <c r="E189" i="24"/>
  <c r="Q188" i="24"/>
  <c r="Q188" i="23"/>
  <c r="M188" i="24"/>
  <c r="M188" i="25"/>
  <c r="I188" i="24"/>
  <c r="I188" i="23"/>
  <c r="E188" i="24"/>
  <c r="E188" i="25"/>
  <c r="Q187" i="23"/>
  <c r="I187" i="23"/>
  <c r="Q186" i="23"/>
  <c r="I186" i="23"/>
  <c r="Q185" i="23"/>
  <c r="I185" i="23"/>
  <c r="Q184" i="23"/>
  <c r="I184" i="23"/>
  <c r="Q183" i="23"/>
  <c r="I183" i="23"/>
  <c r="Q182" i="23"/>
  <c r="I182" i="23"/>
  <c r="Q181" i="23"/>
  <c r="I181" i="23"/>
  <c r="F208" i="24"/>
  <c r="F204" i="24"/>
  <c r="N198" i="24"/>
  <c r="B196" i="24"/>
  <c r="B187" i="24"/>
  <c r="J129" i="24"/>
  <c r="O245" i="21"/>
  <c r="O244" i="21"/>
  <c r="O243" i="21"/>
  <c r="O242" i="21"/>
  <c r="O237" i="21"/>
  <c r="O234" i="21"/>
  <c r="O233" i="21"/>
  <c r="O232" i="21"/>
  <c r="O231" i="21"/>
  <c r="N74" i="22"/>
  <c r="J74" i="22"/>
  <c r="F74" i="22"/>
  <c r="B74" i="22"/>
  <c r="N73" i="22"/>
  <c r="J73" i="22"/>
  <c r="F73" i="22"/>
  <c r="B73" i="22"/>
  <c r="N72" i="22"/>
  <c r="J72" i="22"/>
  <c r="F72" i="22"/>
  <c r="B72" i="22"/>
  <c r="B70" i="22"/>
  <c r="B69" i="22"/>
  <c r="M68" i="22"/>
  <c r="B68" i="22"/>
  <c r="B58" i="22"/>
  <c r="B111" i="6" s="1"/>
  <c r="B76" i="22"/>
  <c r="B167" i="6" s="1"/>
  <c r="O55" i="22"/>
  <c r="K55" i="22"/>
  <c r="G55" i="22"/>
  <c r="C55" i="22"/>
  <c r="C211" i="23"/>
  <c r="G210" i="23"/>
  <c r="C209" i="23"/>
  <c r="G208" i="23"/>
  <c r="C207" i="23"/>
  <c r="G206" i="23"/>
  <c r="C205" i="23"/>
  <c r="K200" i="23"/>
  <c r="G199" i="23"/>
  <c r="K198" i="23"/>
  <c r="G197" i="23"/>
  <c r="K196" i="23"/>
  <c r="G195" i="23"/>
  <c r="K194" i="23"/>
  <c r="K189" i="23"/>
  <c r="O188" i="23"/>
  <c r="K187" i="23"/>
  <c r="O186" i="23"/>
  <c r="K185" i="23"/>
  <c r="O184" i="23"/>
  <c r="K183" i="23"/>
  <c r="N175" i="23"/>
  <c r="J175" i="23"/>
  <c r="B175" i="23"/>
  <c r="N172" i="23"/>
  <c r="J172" i="23"/>
  <c r="F172" i="23"/>
  <c r="B172" i="23"/>
  <c r="N171" i="23"/>
  <c r="J171" i="23"/>
  <c r="B171" i="23"/>
  <c r="N168" i="23"/>
  <c r="J168" i="23"/>
  <c r="F168" i="23"/>
  <c r="B168" i="23"/>
  <c r="N167" i="23"/>
  <c r="J167" i="23"/>
  <c r="F167" i="23"/>
  <c r="B167" i="23"/>
  <c r="N166" i="23"/>
  <c r="J166" i="23"/>
  <c r="F166" i="23"/>
  <c r="B166" i="23"/>
  <c r="N165" i="23"/>
  <c r="J165" i="23"/>
  <c r="B165" i="23"/>
  <c r="N164" i="23"/>
  <c r="J164" i="23"/>
  <c r="B164" i="23"/>
  <c r="N163" i="23"/>
  <c r="F163" i="23"/>
  <c r="Q143" i="23"/>
  <c r="I143" i="23"/>
  <c r="F210" i="24"/>
  <c r="B200" i="24"/>
  <c r="F188" i="24"/>
  <c r="N185" i="24"/>
  <c r="N129" i="24"/>
  <c r="Q71" i="26"/>
  <c r="Q143" i="28"/>
  <c r="Q70" i="26"/>
  <c r="Q133" i="28"/>
  <c r="M194" i="21"/>
  <c r="E194" i="21"/>
  <c r="N55" i="22"/>
  <c r="J55" i="22"/>
  <c r="F55" i="22"/>
  <c r="B55" i="22"/>
  <c r="N50" i="22"/>
  <c r="N64" i="6" s="1"/>
  <c r="N137" i="6" s="1"/>
  <c r="J50" i="22"/>
  <c r="J64" i="6" s="1"/>
  <c r="J137" i="6" s="1"/>
  <c r="F50" i="22"/>
  <c r="F64" i="6" s="1"/>
  <c r="F137" i="6" s="1"/>
  <c r="B50" i="22"/>
  <c r="O211" i="24"/>
  <c r="K211" i="24"/>
  <c r="G211" i="24"/>
  <c r="C211" i="24"/>
  <c r="O210" i="24"/>
  <c r="K210" i="24"/>
  <c r="G210" i="24"/>
  <c r="C210" i="24"/>
  <c r="O209" i="24"/>
  <c r="K209" i="24"/>
  <c r="G209" i="24"/>
  <c r="C209" i="24"/>
  <c r="O208" i="24"/>
  <c r="K208" i="24"/>
  <c r="G208" i="24"/>
  <c r="C208" i="24"/>
  <c r="O207" i="24"/>
  <c r="K207" i="24"/>
  <c r="G207" i="24"/>
  <c r="C207" i="24"/>
  <c r="O206" i="24"/>
  <c r="K206" i="24"/>
  <c r="G206" i="24"/>
  <c r="C206" i="24"/>
  <c r="O205" i="24"/>
  <c r="K205" i="24"/>
  <c r="G205" i="24"/>
  <c r="C205" i="24"/>
  <c r="O204" i="24"/>
  <c r="K204" i="24"/>
  <c r="G204" i="24"/>
  <c r="C204" i="24"/>
  <c r="O203" i="24"/>
  <c r="K203" i="24"/>
  <c r="G203" i="24"/>
  <c r="C203" i="24"/>
  <c r="O202" i="24"/>
  <c r="K202" i="24"/>
  <c r="G202" i="24"/>
  <c r="C202" i="24"/>
  <c r="O200" i="24"/>
  <c r="K200" i="24"/>
  <c r="G200" i="24"/>
  <c r="C200" i="24"/>
  <c r="O199" i="24"/>
  <c r="K199" i="24"/>
  <c r="G199" i="24"/>
  <c r="C199" i="24"/>
  <c r="O198" i="24"/>
  <c r="K198" i="24"/>
  <c r="G198" i="24"/>
  <c r="C198" i="24"/>
  <c r="O197" i="24"/>
  <c r="K197" i="24"/>
  <c r="G197" i="24"/>
  <c r="C197" i="24"/>
  <c r="O196" i="24"/>
  <c r="K196" i="24"/>
  <c r="G196" i="24"/>
  <c r="C196" i="24"/>
  <c r="O195" i="24"/>
  <c r="K195" i="24"/>
  <c r="G195" i="24"/>
  <c r="C195" i="24"/>
  <c r="O194" i="24"/>
  <c r="K194" i="24"/>
  <c r="G194" i="24"/>
  <c r="C194" i="24"/>
  <c r="O193" i="24"/>
  <c r="K193" i="24"/>
  <c r="G193" i="24"/>
  <c r="C193" i="24"/>
  <c r="O192" i="24"/>
  <c r="K192" i="24"/>
  <c r="G192" i="24"/>
  <c r="C192" i="24"/>
  <c r="O191" i="24"/>
  <c r="K191" i="24"/>
  <c r="G191" i="24"/>
  <c r="C191" i="24"/>
  <c r="O189" i="24"/>
  <c r="K189" i="24"/>
  <c r="G189" i="24"/>
  <c r="C189" i="24"/>
  <c r="O188" i="24"/>
  <c r="K188" i="24"/>
  <c r="G188" i="24"/>
  <c r="C188" i="24"/>
  <c r="O187" i="24"/>
  <c r="K187" i="24"/>
  <c r="G187" i="24"/>
  <c r="C187" i="24"/>
  <c r="O186" i="24"/>
  <c r="K186" i="24"/>
  <c r="G186" i="24"/>
  <c r="C186" i="24"/>
  <c r="O185" i="24"/>
  <c r="K185" i="24"/>
  <c r="G185" i="24"/>
  <c r="C185" i="24"/>
  <c r="O184" i="24"/>
  <c r="K184" i="24"/>
  <c r="G184" i="24"/>
  <c r="C184" i="24"/>
  <c r="O183" i="24"/>
  <c r="K183" i="24"/>
  <c r="G183" i="24"/>
  <c r="C183" i="24"/>
  <c r="O182" i="24"/>
  <c r="K182" i="24"/>
  <c r="G182" i="24"/>
  <c r="C182" i="24"/>
  <c r="O181" i="24"/>
  <c r="K181" i="24"/>
  <c r="G181" i="24"/>
  <c r="C181" i="24"/>
  <c r="O180" i="24"/>
  <c r="K180" i="24"/>
  <c r="G180" i="24"/>
  <c r="C180" i="24"/>
  <c r="P206" i="25"/>
  <c r="P205" i="25"/>
  <c r="P204" i="25"/>
  <c r="P203" i="25"/>
  <c r="E191" i="25"/>
  <c r="J189" i="25"/>
  <c r="E180" i="25"/>
  <c r="E138" i="25"/>
  <c r="M61" i="22"/>
  <c r="M168" i="25"/>
  <c r="M172" i="25"/>
  <c r="M176" i="25"/>
  <c r="M202" i="25"/>
  <c r="M167" i="25"/>
  <c r="M169" i="25"/>
  <c r="M173" i="25"/>
  <c r="N66" i="26"/>
  <c r="N51" i="26"/>
  <c r="N68" i="6" s="1"/>
  <c r="N141" i="6" s="1"/>
  <c r="F66" i="26"/>
  <c r="F51" i="26"/>
  <c r="F68" i="6" s="1"/>
  <c r="F141" i="6" s="1"/>
  <c r="B51" i="26"/>
  <c r="Q154" i="27"/>
  <c r="Q155" i="27"/>
  <c r="Q156" i="27"/>
  <c r="Q157" i="27"/>
  <c r="Q158" i="27"/>
  <c r="Q159" i="27"/>
  <c r="Q64" i="26"/>
  <c r="Q68" i="26"/>
  <c r="M64" i="26"/>
  <c r="M68" i="26"/>
  <c r="I64" i="26"/>
  <c r="I68" i="26"/>
  <c r="E64" i="26"/>
  <c r="E68" i="26"/>
  <c r="Q63" i="26"/>
  <c r="Q67" i="26"/>
  <c r="M63" i="26"/>
  <c r="M67" i="26"/>
  <c r="I63" i="26"/>
  <c r="I67" i="26"/>
  <c r="E144" i="27"/>
  <c r="E145" i="27"/>
  <c r="E146" i="27"/>
  <c r="E147" i="27"/>
  <c r="E148" i="27"/>
  <c r="E149" i="27"/>
  <c r="E150" i="27"/>
  <c r="E151" i="27"/>
  <c r="E63" i="26"/>
  <c r="E67" i="26"/>
  <c r="Q62" i="26"/>
  <c r="Q66" i="26"/>
  <c r="M62" i="26"/>
  <c r="M66" i="26"/>
  <c r="I134" i="27"/>
  <c r="I135" i="27"/>
  <c r="I136" i="27"/>
  <c r="I137" i="27"/>
  <c r="I138" i="27"/>
  <c r="I139" i="27"/>
  <c r="I140" i="27"/>
  <c r="I141" i="27"/>
  <c r="I62" i="26"/>
  <c r="I66" i="26"/>
  <c r="E62" i="26"/>
  <c r="E66" i="26"/>
  <c r="E158" i="27"/>
  <c r="E156" i="27"/>
  <c r="E154" i="27"/>
  <c r="I150" i="27"/>
  <c r="I148" i="27"/>
  <c r="I146" i="27"/>
  <c r="I144" i="27"/>
  <c r="M140" i="27"/>
  <c r="M138" i="27"/>
  <c r="M136" i="27"/>
  <c r="M134" i="27"/>
  <c r="F119" i="27"/>
  <c r="F116" i="27"/>
  <c r="F113" i="27"/>
  <c r="F112" i="27"/>
  <c r="F111" i="27"/>
  <c r="F110" i="27"/>
  <c r="F109" i="27"/>
  <c r="F108" i="27"/>
  <c r="L123" i="27"/>
  <c r="P141" i="28"/>
  <c r="P105" i="27"/>
  <c r="L141" i="28"/>
  <c r="L105" i="27"/>
  <c r="H141" i="28"/>
  <c r="H105" i="27"/>
  <c r="D141" i="28"/>
  <c r="D105" i="27"/>
  <c r="P140" i="28"/>
  <c r="P102" i="27"/>
  <c r="L140" i="28"/>
  <c r="L102" i="27"/>
  <c r="H140" i="28"/>
  <c r="H102" i="27"/>
  <c r="D140" i="28"/>
  <c r="D102" i="27"/>
  <c r="P139" i="28"/>
  <c r="P101" i="27"/>
  <c r="L139" i="28"/>
  <c r="L101" i="27"/>
  <c r="H139" i="28"/>
  <c r="H101" i="27"/>
  <c r="D139" i="28"/>
  <c r="D101" i="27"/>
  <c r="P138" i="28"/>
  <c r="P100" i="27"/>
  <c r="L138" i="28"/>
  <c r="L100" i="27"/>
  <c r="H138" i="28"/>
  <c r="H100" i="27"/>
  <c r="D138" i="28"/>
  <c r="D100" i="27"/>
  <c r="P137" i="28"/>
  <c r="P99" i="27"/>
  <c r="L137" i="28"/>
  <c r="L99" i="27"/>
  <c r="H137" i="28"/>
  <c r="H99" i="27"/>
  <c r="D137" i="28"/>
  <c r="D99" i="27"/>
  <c r="P136" i="28"/>
  <c r="P98" i="27"/>
  <c r="L136" i="28"/>
  <c r="L98" i="27"/>
  <c r="H136" i="28"/>
  <c r="H98" i="27"/>
  <c r="D136" i="28"/>
  <c r="D98" i="27"/>
  <c r="P135" i="28"/>
  <c r="P97" i="27"/>
  <c r="L135" i="28"/>
  <c r="L97" i="27"/>
  <c r="H135" i="28"/>
  <c r="H97" i="27"/>
  <c r="D135" i="28"/>
  <c r="D97" i="27"/>
  <c r="P134" i="28"/>
  <c r="P96" i="27"/>
  <c r="L134" i="28"/>
  <c r="L96" i="27"/>
  <c r="H134" i="28"/>
  <c r="H96" i="27"/>
  <c r="D134" i="28"/>
  <c r="D96" i="27"/>
  <c r="P159" i="28"/>
  <c r="P158" i="28"/>
  <c r="P157" i="28"/>
  <c r="P156" i="28"/>
  <c r="P155" i="28"/>
  <c r="P154" i="28"/>
  <c r="K123" i="29"/>
  <c r="E123" i="29"/>
  <c r="K83" i="31"/>
  <c r="M121" i="32"/>
  <c r="M60" i="22"/>
  <c r="M148" i="25"/>
  <c r="M160" i="25"/>
  <c r="M191" i="25"/>
  <c r="M200" i="25"/>
  <c r="M154" i="25"/>
  <c r="E60" i="22"/>
  <c r="E152" i="25"/>
  <c r="E143" i="25" s="1"/>
  <c r="E157" i="25"/>
  <c r="E133" i="27"/>
  <c r="J107" i="27"/>
  <c r="P83" i="32"/>
  <c r="K83" i="33"/>
  <c r="Q91" i="53"/>
  <c r="Q106" i="53"/>
  <c r="M106" i="53"/>
  <c r="M91" i="53"/>
  <c r="I91" i="53"/>
  <c r="I106" i="53"/>
  <c r="E91" i="53"/>
  <c r="E106" i="53"/>
  <c r="Q76" i="53"/>
  <c r="Q99" i="53"/>
  <c r="M76" i="53"/>
  <c r="M99" i="53"/>
  <c r="I76" i="53"/>
  <c r="I99" i="53"/>
  <c r="E99" i="53"/>
  <c r="E76" i="53"/>
  <c r="Q75" i="53"/>
  <c r="Q98" i="53"/>
  <c r="M98" i="53"/>
  <c r="M75" i="53"/>
  <c r="I75" i="53"/>
  <c r="I98" i="53"/>
  <c r="E98" i="53"/>
  <c r="E75" i="53"/>
  <c r="Q74" i="53"/>
  <c r="Q97" i="53"/>
  <c r="M74" i="53"/>
  <c r="M97" i="53"/>
  <c r="I74" i="53"/>
  <c r="I97" i="53"/>
  <c r="E97" i="53"/>
  <c r="E74" i="53"/>
  <c r="Q96" i="53"/>
  <c r="Q73" i="53"/>
  <c r="M96" i="53"/>
  <c r="M73" i="53"/>
  <c r="I73" i="53"/>
  <c r="I96" i="53"/>
  <c r="E73" i="53"/>
  <c r="E96" i="53"/>
  <c r="Q187" i="24"/>
  <c r="M187" i="24"/>
  <c r="M187" i="25"/>
  <c r="I187" i="24"/>
  <c r="E187" i="24"/>
  <c r="Q186" i="24"/>
  <c r="M186" i="24"/>
  <c r="I186" i="24"/>
  <c r="E186" i="24"/>
  <c r="Q185" i="24"/>
  <c r="M185" i="24"/>
  <c r="M185" i="25"/>
  <c r="I185" i="24"/>
  <c r="E185" i="24"/>
  <c r="Q184" i="24"/>
  <c r="M184" i="24"/>
  <c r="I184" i="24"/>
  <c r="E184" i="24"/>
  <c r="Q183" i="24"/>
  <c r="M183" i="24"/>
  <c r="I183" i="24"/>
  <c r="E183" i="24"/>
  <c r="Q182" i="24"/>
  <c r="M182" i="24"/>
  <c r="I182" i="24"/>
  <c r="E182" i="24"/>
  <c r="Q181" i="24"/>
  <c r="M181" i="24"/>
  <c r="I181" i="24"/>
  <c r="E181" i="24"/>
  <c r="Q180" i="24"/>
  <c r="M180" i="24"/>
  <c r="I180" i="24"/>
  <c r="E180" i="24"/>
  <c r="J162" i="24"/>
  <c r="E187" i="25"/>
  <c r="M59" i="22"/>
  <c r="M112" i="6" s="1"/>
  <c r="M134" i="25"/>
  <c r="M137" i="25"/>
  <c r="M139" i="25"/>
  <c r="M136" i="25"/>
  <c r="M138" i="25"/>
  <c r="M141" i="25"/>
  <c r="M180" i="25"/>
  <c r="Q123" i="27"/>
  <c r="I123" i="27"/>
  <c r="N159" i="28"/>
  <c r="N129" i="27"/>
  <c r="J159" i="28"/>
  <c r="J129" i="27"/>
  <c r="F159" i="28"/>
  <c r="F129" i="27"/>
  <c r="B159" i="28"/>
  <c r="B129" i="27"/>
  <c r="N158" i="28"/>
  <c r="N128" i="27"/>
  <c r="J158" i="28"/>
  <c r="J128" i="27"/>
  <c r="F158" i="28"/>
  <c r="F128" i="27"/>
  <c r="B158" i="28"/>
  <c r="B128" i="27"/>
  <c r="N157" i="28"/>
  <c r="N127" i="27"/>
  <c r="J157" i="28"/>
  <c r="J127" i="27"/>
  <c r="F157" i="28"/>
  <c r="F127" i="27"/>
  <c r="B157" i="28"/>
  <c r="B127" i="27"/>
  <c r="N156" i="28"/>
  <c r="N126" i="27"/>
  <c r="J156" i="28"/>
  <c r="J126" i="27"/>
  <c r="F156" i="28"/>
  <c r="F126" i="27"/>
  <c r="B156" i="28"/>
  <c r="B126" i="27"/>
  <c r="N155" i="28"/>
  <c r="N125" i="27"/>
  <c r="J155" i="28"/>
  <c r="J125" i="27"/>
  <c r="F155" i="28"/>
  <c r="F125" i="27"/>
  <c r="B155" i="28"/>
  <c r="B125" i="27"/>
  <c r="N154" i="28"/>
  <c r="N124" i="27"/>
  <c r="J154" i="28"/>
  <c r="J124" i="27"/>
  <c r="F154" i="28"/>
  <c r="F124" i="27"/>
  <c r="B154" i="28"/>
  <c r="B124" i="27"/>
  <c r="N141" i="28"/>
  <c r="N105" i="27"/>
  <c r="J141" i="28"/>
  <c r="J105" i="27"/>
  <c r="F141" i="28"/>
  <c r="F105" i="27"/>
  <c r="B141" i="28"/>
  <c r="B105" i="27"/>
  <c r="N140" i="28"/>
  <c r="N102" i="27"/>
  <c r="J140" i="28"/>
  <c r="J102" i="27"/>
  <c r="F140" i="28"/>
  <c r="F102" i="27"/>
  <c r="B140" i="28"/>
  <c r="B102" i="27"/>
  <c r="N139" i="28"/>
  <c r="N101" i="27"/>
  <c r="J139" i="28"/>
  <c r="J101" i="27"/>
  <c r="F139" i="28"/>
  <c r="F101" i="27"/>
  <c r="B139" i="28"/>
  <c r="B101" i="27"/>
  <c r="N138" i="28"/>
  <c r="N100" i="27"/>
  <c r="J138" i="28"/>
  <c r="J100" i="27"/>
  <c r="F138" i="28"/>
  <c r="F100" i="27"/>
  <c r="B138" i="28"/>
  <c r="B138" i="29"/>
  <c r="B100" i="27"/>
  <c r="N137" i="28"/>
  <c r="N99" i="27"/>
  <c r="J137" i="28"/>
  <c r="J99" i="27"/>
  <c r="F137" i="28"/>
  <c r="F99" i="27"/>
  <c r="B137" i="28"/>
  <c r="B99" i="27"/>
  <c r="N136" i="28"/>
  <c r="N98" i="27"/>
  <c r="J136" i="28"/>
  <c r="J98" i="27"/>
  <c r="F136" i="28"/>
  <c r="F98" i="27"/>
  <c r="B136" i="28"/>
  <c r="B98" i="27"/>
  <c r="N135" i="28"/>
  <c r="N97" i="27"/>
  <c r="J135" i="28"/>
  <c r="J97" i="27"/>
  <c r="F135" i="28"/>
  <c r="F97" i="27"/>
  <c r="B135" i="28"/>
  <c r="B97" i="27"/>
  <c r="N134" i="28"/>
  <c r="N96" i="27"/>
  <c r="J134" i="28"/>
  <c r="J96" i="27"/>
  <c r="F134" i="28"/>
  <c r="F96" i="27"/>
  <c r="B134" i="28"/>
  <c r="B96" i="27"/>
  <c r="G123" i="29"/>
  <c r="E107" i="29"/>
  <c r="Q83" i="31"/>
  <c r="M122" i="33"/>
  <c r="M122" i="32"/>
  <c r="I122" i="33"/>
  <c r="I122" i="32"/>
  <c r="Q121" i="33"/>
  <c r="Q121" i="32"/>
  <c r="I121" i="33"/>
  <c r="I121" i="32"/>
  <c r="Q120" i="33"/>
  <c r="Q120" i="32"/>
  <c r="M120" i="33"/>
  <c r="M120" i="32"/>
  <c r="Q119" i="33"/>
  <c r="Q119" i="32"/>
  <c r="M119" i="33"/>
  <c r="M119" i="32"/>
  <c r="I119" i="33"/>
  <c r="I119" i="32"/>
  <c r="M118" i="33"/>
  <c r="M118" i="32"/>
  <c r="I118" i="33"/>
  <c r="I118" i="32"/>
  <c r="Q117" i="33"/>
  <c r="Q117" i="32"/>
  <c r="I117" i="33"/>
  <c r="I117" i="32"/>
  <c r="Q112" i="33"/>
  <c r="Q112" i="32"/>
  <c r="M112" i="33"/>
  <c r="M112" i="32"/>
  <c r="Q118" i="32"/>
  <c r="O50" i="35"/>
  <c r="G50" i="35"/>
  <c r="N67" i="35"/>
  <c r="N82" i="36"/>
  <c r="N82" i="35"/>
  <c r="J67" i="35"/>
  <c r="J82" i="35"/>
  <c r="J66" i="35"/>
  <c r="J81" i="35"/>
  <c r="J81" i="36"/>
  <c r="B66" i="35"/>
  <c r="B81" i="35"/>
  <c r="Q50" i="36"/>
  <c r="G83" i="33"/>
  <c r="N75" i="37"/>
  <c r="N54" i="37"/>
  <c r="J75" i="37"/>
  <c r="J54" i="37"/>
  <c r="F75" i="37"/>
  <c r="F54" i="37"/>
  <c r="B54" i="37"/>
  <c r="B75" i="37"/>
  <c r="J53" i="37"/>
  <c r="J74" i="37"/>
  <c r="B53" i="37"/>
  <c r="B74" i="37"/>
  <c r="N73" i="37"/>
  <c r="N52" i="37"/>
  <c r="J52" i="37"/>
  <c r="J73" i="37"/>
  <c r="F73" i="37"/>
  <c r="F52" i="37"/>
  <c r="B52" i="37"/>
  <c r="B73" i="37"/>
  <c r="J51" i="37"/>
  <c r="J72" i="37"/>
  <c r="B51" i="37"/>
  <c r="B72" i="37"/>
  <c r="H203" i="24"/>
  <c r="P202" i="24"/>
  <c r="H202" i="24"/>
  <c r="D202" i="24"/>
  <c r="P200" i="24"/>
  <c r="L200" i="24"/>
  <c r="H200" i="24"/>
  <c r="D200" i="24"/>
  <c r="P199" i="24"/>
  <c r="L199" i="24"/>
  <c r="H199" i="24"/>
  <c r="D199" i="24"/>
  <c r="P198" i="24"/>
  <c r="L198" i="24"/>
  <c r="H198" i="24"/>
  <c r="D198" i="24"/>
  <c r="P197" i="24"/>
  <c r="L197" i="24"/>
  <c r="H197" i="24"/>
  <c r="D197" i="24"/>
  <c r="P196" i="24"/>
  <c r="L196" i="24"/>
  <c r="H196" i="24"/>
  <c r="D196" i="24"/>
  <c r="P195" i="24"/>
  <c r="L195" i="24"/>
  <c r="H195" i="24"/>
  <c r="D195" i="24"/>
  <c r="P194" i="24"/>
  <c r="L194" i="24"/>
  <c r="H194" i="24"/>
  <c r="D194" i="24"/>
  <c r="P193" i="24"/>
  <c r="L193" i="24"/>
  <c r="H193" i="24"/>
  <c r="D193" i="24"/>
  <c r="P192" i="24"/>
  <c r="L192" i="24"/>
  <c r="H192" i="24"/>
  <c r="D192" i="24"/>
  <c r="P191" i="24"/>
  <c r="L191" i="24"/>
  <c r="H191" i="24"/>
  <c r="D191" i="24"/>
  <c r="P189" i="24"/>
  <c r="L189" i="24"/>
  <c r="H189" i="24"/>
  <c r="D189" i="24"/>
  <c r="P188" i="24"/>
  <c r="L188" i="24"/>
  <c r="H188" i="24"/>
  <c r="D188" i="24"/>
  <c r="P187" i="24"/>
  <c r="L187" i="24"/>
  <c r="H187" i="24"/>
  <c r="D187" i="24"/>
  <c r="P186" i="24"/>
  <c r="L186" i="24"/>
  <c r="H186" i="24"/>
  <c r="D186" i="24"/>
  <c r="P185" i="24"/>
  <c r="L185" i="24"/>
  <c r="H185" i="24"/>
  <c r="D185" i="24"/>
  <c r="P184" i="24"/>
  <c r="L184" i="24"/>
  <c r="H184" i="24"/>
  <c r="D184" i="24"/>
  <c r="P183" i="24"/>
  <c r="L183" i="24"/>
  <c r="H183" i="24"/>
  <c r="D183" i="24"/>
  <c r="P182" i="24"/>
  <c r="L182" i="24"/>
  <c r="H182" i="24"/>
  <c r="D182" i="24"/>
  <c r="P181" i="24"/>
  <c r="L181" i="24"/>
  <c r="H181" i="24"/>
  <c r="D181" i="24"/>
  <c r="P180" i="24"/>
  <c r="L180" i="24"/>
  <c r="H180" i="24"/>
  <c r="D180" i="24"/>
  <c r="O206" i="25"/>
  <c r="K206" i="25"/>
  <c r="G206" i="25"/>
  <c r="C206" i="25"/>
  <c r="O205" i="25"/>
  <c r="K205" i="25"/>
  <c r="G205" i="25"/>
  <c r="C205" i="25"/>
  <c r="O204" i="25"/>
  <c r="K204" i="25"/>
  <c r="G204" i="25"/>
  <c r="C204" i="25"/>
  <c r="O203" i="25"/>
  <c r="K203" i="25"/>
  <c r="G203" i="25"/>
  <c r="C203" i="25"/>
  <c r="Q51" i="26"/>
  <c r="M51" i="26"/>
  <c r="I51" i="26"/>
  <c r="E51" i="26"/>
  <c r="I158" i="27"/>
  <c r="M151" i="27"/>
  <c r="M150" i="27"/>
  <c r="M149" i="27"/>
  <c r="M148" i="27"/>
  <c r="M147" i="27"/>
  <c r="M146" i="27"/>
  <c r="M145" i="27"/>
  <c r="M144" i="27"/>
  <c r="Q140" i="27"/>
  <c r="Q138" i="27"/>
  <c r="Q119" i="27"/>
  <c r="M119" i="27"/>
  <c r="I119" i="27"/>
  <c r="E119" i="27"/>
  <c r="Q116" i="27"/>
  <c r="M116" i="27"/>
  <c r="I116" i="27"/>
  <c r="E116" i="27"/>
  <c r="Q113" i="27"/>
  <c r="M113" i="27"/>
  <c r="I113" i="27"/>
  <c r="E113" i="27"/>
  <c r="Q112" i="27"/>
  <c r="Q107" i="27" s="1"/>
  <c r="M112" i="27"/>
  <c r="I112" i="27"/>
  <c r="E112" i="27"/>
  <c r="E107" i="27" s="1"/>
  <c r="O159" i="27"/>
  <c r="K159" i="27"/>
  <c r="G159" i="27"/>
  <c r="C159" i="27"/>
  <c r="O157" i="27"/>
  <c r="K157" i="27"/>
  <c r="G157" i="27"/>
  <c r="C157" i="27"/>
  <c r="O156" i="27"/>
  <c r="K156" i="27"/>
  <c r="G156" i="27"/>
  <c r="C156" i="27"/>
  <c r="O155" i="27"/>
  <c r="K155" i="27"/>
  <c r="G155" i="27"/>
  <c r="C155" i="27"/>
  <c r="O154" i="27"/>
  <c r="K154" i="27"/>
  <c r="G154" i="27"/>
  <c r="C154" i="27"/>
  <c r="O147" i="27"/>
  <c r="K147" i="27"/>
  <c r="G147" i="27"/>
  <c r="C147" i="27"/>
  <c r="O146" i="27"/>
  <c r="K146" i="27"/>
  <c r="G146" i="27"/>
  <c r="C146" i="27"/>
  <c r="O145" i="27"/>
  <c r="K145" i="27"/>
  <c r="G145" i="27"/>
  <c r="C145" i="27"/>
  <c r="O144" i="27"/>
  <c r="K144" i="27"/>
  <c r="G144" i="27"/>
  <c r="C144" i="27"/>
  <c r="O141" i="27"/>
  <c r="K141" i="27"/>
  <c r="G141" i="27"/>
  <c r="C141" i="27"/>
  <c r="O139" i="27"/>
  <c r="K139" i="27"/>
  <c r="G139" i="27"/>
  <c r="C139" i="27"/>
  <c r="O137" i="27"/>
  <c r="K137" i="27"/>
  <c r="G137" i="27"/>
  <c r="C137" i="27"/>
  <c r="O136" i="27"/>
  <c r="K136" i="27"/>
  <c r="G136" i="27"/>
  <c r="C136" i="27"/>
  <c r="O135" i="27"/>
  <c r="K135" i="27"/>
  <c r="G135" i="27"/>
  <c r="C135" i="27"/>
  <c r="O134" i="27"/>
  <c r="K134" i="27"/>
  <c r="G134" i="27"/>
  <c r="C134" i="27"/>
  <c r="N123" i="28"/>
  <c r="F123" i="28"/>
  <c r="J107" i="28"/>
  <c r="F107" i="28"/>
  <c r="B107" i="28"/>
  <c r="N95" i="28"/>
  <c r="J95" i="28"/>
  <c r="B158" i="29"/>
  <c r="B157" i="29"/>
  <c r="B156" i="29"/>
  <c r="B155" i="29"/>
  <c r="O95" i="29"/>
  <c r="G95" i="29"/>
  <c r="P158" i="29"/>
  <c r="L158" i="29"/>
  <c r="H158" i="29"/>
  <c r="D158" i="29"/>
  <c r="P127" i="29"/>
  <c r="P157" i="29"/>
  <c r="L127" i="29"/>
  <c r="L157" i="29"/>
  <c r="H127" i="29"/>
  <c r="H157" i="29"/>
  <c r="D127" i="29"/>
  <c r="D157" i="29"/>
  <c r="P126" i="29"/>
  <c r="P156" i="29"/>
  <c r="L126" i="29"/>
  <c r="L156" i="29"/>
  <c r="H126" i="29"/>
  <c r="H156" i="29"/>
  <c r="D126" i="29"/>
  <c r="D156" i="29"/>
  <c r="P125" i="29"/>
  <c r="P155" i="29"/>
  <c r="L125" i="29"/>
  <c r="L155" i="29"/>
  <c r="H125" i="29"/>
  <c r="H155" i="29"/>
  <c r="D125" i="29"/>
  <c r="D155" i="29"/>
  <c r="P124" i="29"/>
  <c r="P154" i="29"/>
  <c r="L124" i="29"/>
  <c r="L154" i="29"/>
  <c r="H124" i="29"/>
  <c r="H154" i="29"/>
  <c r="D124" i="29"/>
  <c r="D154" i="29"/>
  <c r="P151" i="29"/>
  <c r="L151" i="29"/>
  <c r="L119" i="29"/>
  <c r="H151" i="29"/>
  <c r="D151" i="29"/>
  <c r="D119" i="29"/>
  <c r="P150" i="29"/>
  <c r="L150" i="29"/>
  <c r="L116" i="29"/>
  <c r="H150" i="29"/>
  <c r="D150" i="29"/>
  <c r="D116" i="29"/>
  <c r="P149" i="29"/>
  <c r="L149" i="29"/>
  <c r="L113" i="29"/>
  <c r="H149" i="29"/>
  <c r="D149" i="29"/>
  <c r="D113" i="29"/>
  <c r="P148" i="29"/>
  <c r="L148" i="29"/>
  <c r="L112" i="29"/>
  <c r="H148" i="29"/>
  <c r="D148" i="29"/>
  <c r="D112" i="29"/>
  <c r="L147" i="29"/>
  <c r="L111" i="29"/>
  <c r="D147" i="29"/>
  <c r="D111" i="29"/>
  <c r="L146" i="29"/>
  <c r="L110" i="29"/>
  <c r="D146" i="29"/>
  <c r="D110" i="29"/>
  <c r="L145" i="29"/>
  <c r="L109" i="29"/>
  <c r="D145" i="29"/>
  <c r="D109" i="29"/>
  <c r="L144" i="29"/>
  <c r="L108" i="29"/>
  <c r="D144" i="29"/>
  <c r="D108" i="29"/>
  <c r="P105" i="29"/>
  <c r="P141" i="29"/>
  <c r="L105" i="29"/>
  <c r="L141" i="29"/>
  <c r="H105" i="29"/>
  <c r="H141" i="29"/>
  <c r="D105" i="29"/>
  <c r="D141" i="29"/>
  <c r="P140" i="29"/>
  <c r="L140" i="29"/>
  <c r="H140" i="29"/>
  <c r="D140" i="29"/>
  <c r="P138" i="29"/>
  <c r="L138" i="29"/>
  <c r="H138" i="29"/>
  <c r="D138" i="29"/>
  <c r="O34" i="30"/>
  <c r="O35" i="30"/>
  <c r="G34" i="30"/>
  <c r="G35" i="30"/>
  <c r="Q34" i="30"/>
  <c r="M34" i="30"/>
  <c r="I34" i="30"/>
  <c r="E34" i="30"/>
  <c r="I123" i="32"/>
  <c r="M83" i="33"/>
  <c r="P108" i="33"/>
  <c r="P123" i="33"/>
  <c r="L108" i="33"/>
  <c r="L123" i="33"/>
  <c r="H108" i="33"/>
  <c r="H123" i="33"/>
  <c r="D108" i="33"/>
  <c r="D123" i="33"/>
  <c r="P87" i="33"/>
  <c r="P116" i="33"/>
  <c r="L87" i="33"/>
  <c r="L116" i="33"/>
  <c r="H87" i="33"/>
  <c r="H116" i="33"/>
  <c r="D87" i="33"/>
  <c r="D116" i="33"/>
  <c r="P86" i="33"/>
  <c r="P115" i="33"/>
  <c r="L86" i="33"/>
  <c r="L115" i="33"/>
  <c r="H86" i="33"/>
  <c r="H115" i="33"/>
  <c r="D86" i="33"/>
  <c r="D115" i="33"/>
  <c r="P85" i="33"/>
  <c r="P114" i="33"/>
  <c r="L85" i="33"/>
  <c r="L114" i="33"/>
  <c r="H85" i="33"/>
  <c r="H114" i="33"/>
  <c r="D85" i="33"/>
  <c r="D114" i="33"/>
  <c r="P84" i="33"/>
  <c r="P113" i="33"/>
  <c r="L84" i="33"/>
  <c r="L113" i="33"/>
  <c r="H84" i="33"/>
  <c r="H113" i="33"/>
  <c r="D84" i="33"/>
  <c r="D113" i="33"/>
  <c r="L35" i="34"/>
  <c r="B35" i="34"/>
  <c r="N37" i="34"/>
  <c r="N175" i="6" s="1"/>
  <c r="J37" i="34"/>
  <c r="J175" i="6" s="1"/>
  <c r="F37" i="34"/>
  <c r="F175" i="6" s="1"/>
  <c r="B37" i="34"/>
  <c r="B175" i="6" s="1"/>
  <c r="B79" i="35"/>
  <c r="J76" i="35"/>
  <c r="N73" i="35"/>
  <c r="F51" i="37"/>
  <c r="G35" i="38"/>
  <c r="J203" i="24"/>
  <c r="B203" i="24"/>
  <c r="J202" i="24"/>
  <c r="O51" i="26"/>
  <c r="K51" i="26"/>
  <c r="G51" i="26"/>
  <c r="C51" i="26"/>
  <c r="P123" i="28"/>
  <c r="H123" i="28"/>
  <c r="L107" i="28"/>
  <c r="H107" i="28"/>
  <c r="D107" i="28"/>
  <c r="L95" i="28"/>
  <c r="D95" i="28"/>
  <c r="O123" i="29"/>
  <c r="C95" i="29"/>
  <c r="N158" i="29"/>
  <c r="J158" i="29"/>
  <c r="F158" i="29"/>
  <c r="N124" i="29"/>
  <c r="N154" i="29"/>
  <c r="J124" i="29"/>
  <c r="J154" i="29"/>
  <c r="F124" i="29"/>
  <c r="F154" i="29"/>
  <c r="B124" i="29"/>
  <c r="B154" i="29"/>
  <c r="B76" i="26"/>
  <c r="B173" i="6" s="1"/>
  <c r="N151" i="29"/>
  <c r="J151" i="29"/>
  <c r="F151" i="29"/>
  <c r="N150" i="29"/>
  <c r="J150" i="29"/>
  <c r="F150" i="29"/>
  <c r="B150" i="29"/>
  <c r="N149" i="29"/>
  <c r="J149" i="29"/>
  <c r="F149" i="29"/>
  <c r="N148" i="29"/>
  <c r="J148" i="29"/>
  <c r="F148" i="29"/>
  <c r="B58" i="26"/>
  <c r="B117" i="6" s="1"/>
  <c r="B143" i="29"/>
  <c r="N105" i="29"/>
  <c r="N141" i="29"/>
  <c r="J105" i="29"/>
  <c r="J141" i="29"/>
  <c r="F105" i="29"/>
  <c r="F141" i="29"/>
  <c r="B105" i="29"/>
  <c r="B141" i="29"/>
  <c r="N140" i="29"/>
  <c r="J140" i="29"/>
  <c r="F140" i="29"/>
  <c r="N138" i="29"/>
  <c r="J138" i="29"/>
  <c r="F138" i="29"/>
  <c r="B74" i="26"/>
  <c r="B171" i="6" s="1"/>
  <c r="I83" i="33"/>
  <c r="N123" i="33"/>
  <c r="N108" i="33"/>
  <c r="J123" i="33"/>
  <c r="J108" i="33"/>
  <c r="F123" i="33"/>
  <c r="F108" i="33"/>
  <c r="B123" i="33"/>
  <c r="B108" i="33"/>
  <c r="B89" i="33"/>
  <c r="B118" i="33"/>
  <c r="N87" i="33"/>
  <c r="N116" i="33"/>
  <c r="J87" i="33"/>
  <c r="J116" i="33"/>
  <c r="F87" i="33"/>
  <c r="F116" i="33"/>
  <c r="B87" i="33"/>
  <c r="B116" i="33"/>
  <c r="N86" i="33"/>
  <c r="N115" i="33"/>
  <c r="J86" i="33"/>
  <c r="J115" i="33"/>
  <c r="F86" i="33"/>
  <c r="F115" i="33"/>
  <c r="B86" i="33"/>
  <c r="B115" i="33"/>
  <c r="N85" i="33"/>
  <c r="N114" i="33"/>
  <c r="J85" i="33"/>
  <c r="J114" i="33"/>
  <c r="F85" i="33"/>
  <c r="F114" i="33"/>
  <c r="B85" i="33"/>
  <c r="B114" i="33"/>
  <c r="N84" i="33"/>
  <c r="N113" i="33"/>
  <c r="J84" i="33"/>
  <c r="J113" i="33"/>
  <c r="F84" i="33"/>
  <c r="F113" i="33"/>
  <c r="B84" i="33"/>
  <c r="B113" i="33"/>
  <c r="F53" i="37"/>
  <c r="Q35" i="38"/>
  <c r="Q37" i="38"/>
  <c r="Q176" i="6" s="1"/>
  <c r="Q34" i="38"/>
  <c r="M37" i="38"/>
  <c r="M176" i="6" s="1"/>
  <c r="M35" i="38"/>
  <c r="I34" i="38"/>
  <c r="I37" i="38"/>
  <c r="I176" i="6" s="1"/>
  <c r="I35" i="38"/>
  <c r="E35" i="38"/>
  <c r="E37" i="38"/>
  <c r="E176" i="6" s="1"/>
  <c r="E34" i="38"/>
  <c r="O36" i="38"/>
  <c r="O35" i="38"/>
  <c r="K35" i="38"/>
  <c r="K36" i="38"/>
  <c r="P82" i="40"/>
  <c r="P67" i="39"/>
  <c r="L82" i="40"/>
  <c r="L67" i="39"/>
  <c r="H82" i="40"/>
  <c r="H67" i="39"/>
  <c r="D82" i="40"/>
  <c r="D67" i="39"/>
  <c r="P81" i="40"/>
  <c r="P66" i="39"/>
  <c r="L81" i="40"/>
  <c r="L66" i="39"/>
  <c r="H81" i="40"/>
  <c r="H66" i="39"/>
  <c r="D81" i="40"/>
  <c r="D66" i="39"/>
  <c r="P80" i="40"/>
  <c r="P80" i="41"/>
  <c r="L80" i="40"/>
  <c r="L80" i="41"/>
  <c r="L65" i="39"/>
  <c r="H80" i="40"/>
  <c r="H65" i="39"/>
  <c r="H80" i="41"/>
  <c r="D80" i="40"/>
  <c r="D80" i="41"/>
  <c r="P79" i="40"/>
  <c r="P79" i="41"/>
  <c r="P62" i="39"/>
  <c r="L79" i="40"/>
  <c r="L79" i="41"/>
  <c r="H79" i="40"/>
  <c r="H62" i="39"/>
  <c r="D79" i="40"/>
  <c r="D79" i="41"/>
  <c r="D62" i="39"/>
  <c r="P78" i="40"/>
  <c r="P78" i="41"/>
  <c r="L78" i="40"/>
  <c r="L78" i="41"/>
  <c r="L59" i="39"/>
  <c r="H78" i="40"/>
  <c r="H59" i="39"/>
  <c r="H78" i="41"/>
  <c r="D78" i="40"/>
  <c r="D78" i="41"/>
  <c r="D59" i="39"/>
  <c r="P77" i="40"/>
  <c r="P77" i="41"/>
  <c r="P56" i="39"/>
  <c r="L77" i="40"/>
  <c r="L77" i="41"/>
  <c r="L56" i="39"/>
  <c r="H77" i="40"/>
  <c r="H56" i="39"/>
  <c r="D77" i="40"/>
  <c r="D77" i="41"/>
  <c r="D56" i="39"/>
  <c r="P76" i="40"/>
  <c r="P76" i="41"/>
  <c r="P55" i="39"/>
  <c r="L76" i="40"/>
  <c r="L76" i="41"/>
  <c r="L55" i="39"/>
  <c r="H76" i="40"/>
  <c r="H55" i="39"/>
  <c r="H76" i="41"/>
  <c r="D76" i="40"/>
  <c r="D76" i="41"/>
  <c r="P75" i="40"/>
  <c r="P54" i="39"/>
  <c r="H75" i="40"/>
  <c r="H54" i="39"/>
  <c r="D75" i="40"/>
  <c r="D54" i="39"/>
  <c r="P74" i="40"/>
  <c r="P53" i="39"/>
  <c r="L74" i="40"/>
  <c r="L53" i="39"/>
  <c r="H74" i="40"/>
  <c r="H53" i="39"/>
  <c r="D74" i="40"/>
  <c r="D53" i="39"/>
  <c r="P73" i="40"/>
  <c r="P52" i="39"/>
  <c r="H73" i="40"/>
  <c r="H52" i="39"/>
  <c r="D73" i="40"/>
  <c r="D52" i="39"/>
  <c r="L72" i="40"/>
  <c r="L51" i="39"/>
  <c r="H72" i="40"/>
  <c r="H51" i="39"/>
  <c r="D72" i="40"/>
  <c r="D51" i="39"/>
  <c r="P71" i="40"/>
  <c r="P71" i="41"/>
  <c r="L71" i="40"/>
  <c r="L71" i="41"/>
  <c r="H71" i="40"/>
  <c r="H71" i="41"/>
  <c r="D71" i="40"/>
  <c r="D71" i="41"/>
  <c r="H77" i="41"/>
  <c r="C50" i="36"/>
  <c r="D50" i="37"/>
  <c r="N82" i="40"/>
  <c r="N67" i="39"/>
  <c r="F82" i="40"/>
  <c r="F67" i="39"/>
  <c r="N81" i="40"/>
  <c r="N66" i="39"/>
  <c r="J81" i="40"/>
  <c r="J66" i="39"/>
  <c r="F81" i="40"/>
  <c r="F66" i="39"/>
  <c r="B81" i="40"/>
  <c r="B66" i="39"/>
  <c r="N80" i="40"/>
  <c r="N65" i="39"/>
  <c r="J80" i="40"/>
  <c r="J65" i="39"/>
  <c r="F80" i="40"/>
  <c r="F65" i="39"/>
  <c r="B80" i="40"/>
  <c r="B65" i="39"/>
  <c r="N79" i="40"/>
  <c r="N62" i="39"/>
  <c r="J79" i="40"/>
  <c r="J62" i="39"/>
  <c r="F79" i="40"/>
  <c r="F62" i="39"/>
  <c r="B79" i="40"/>
  <c r="B62" i="39"/>
  <c r="N78" i="40"/>
  <c r="N59" i="39"/>
  <c r="J78" i="40"/>
  <c r="J59" i="39"/>
  <c r="F78" i="40"/>
  <c r="F59" i="39"/>
  <c r="B78" i="40"/>
  <c r="B59" i="39"/>
  <c r="N77" i="40"/>
  <c r="N56" i="39"/>
  <c r="J77" i="40"/>
  <c r="J56" i="39"/>
  <c r="F77" i="40"/>
  <c r="F56" i="39"/>
  <c r="B77" i="40"/>
  <c r="B56" i="39"/>
  <c r="N76" i="40"/>
  <c r="N55" i="39"/>
  <c r="J76" i="40"/>
  <c r="J55" i="39"/>
  <c r="F76" i="40"/>
  <c r="F55" i="39"/>
  <c r="B76" i="40"/>
  <c r="B55" i="39"/>
  <c r="N75" i="40"/>
  <c r="N54" i="39"/>
  <c r="J75" i="40"/>
  <c r="J54" i="39"/>
  <c r="F75" i="40"/>
  <c r="F54" i="39"/>
  <c r="B75" i="40"/>
  <c r="B54" i="39"/>
  <c r="N74" i="40"/>
  <c r="N53" i="39"/>
  <c r="J74" i="40"/>
  <c r="J53" i="39"/>
  <c r="F74" i="40"/>
  <c r="F53" i="39"/>
  <c r="B74" i="40"/>
  <c r="B53" i="39"/>
  <c r="N73" i="40"/>
  <c r="N52" i="39"/>
  <c r="J73" i="40"/>
  <c r="J52" i="39"/>
  <c r="F73" i="40"/>
  <c r="F52" i="39"/>
  <c r="B73" i="40"/>
  <c r="B52" i="39"/>
  <c r="N72" i="40"/>
  <c r="N51" i="39"/>
  <c r="J72" i="40"/>
  <c r="J51" i="39"/>
  <c r="F72" i="40"/>
  <c r="F51" i="39"/>
  <c r="B72" i="40"/>
  <c r="B51" i="39"/>
  <c r="O106" i="53"/>
  <c r="O91" i="53"/>
  <c r="K106" i="53"/>
  <c r="K91" i="53"/>
  <c r="G90" i="53"/>
  <c r="G105" i="53"/>
  <c r="O99" i="53"/>
  <c r="O76" i="53"/>
  <c r="K99" i="53"/>
  <c r="K76" i="53"/>
  <c r="C99" i="53"/>
  <c r="C76" i="53"/>
  <c r="O98" i="53"/>
  <c r="O75" i="53"/>
  <c r="K98" i="53"/>
  <c r="K75" i="53"/>
  <c r="C98" i="53"/>
  <c r="C75" i="53"/>
  <c r="O97" i="53"/>
  <c r="O74" i="53"/>
  <c r="K97" i="53"/>
  <c r="K74" i="53"/>
  <c r="C97" i="53"/>
  <c r="C74" i="53"/>
  <c r="O96" i="53"/>
  <c r="O73" i="53"/>
  <c r="K96" i="53"/>
  <c r="K73" i="53"/>
  <c r="C96" i="53"/>
  <c r="C73" i="53"/>
  <c r="J80" i="35"/>
  <c r="N79" i="35"/>
  <c r="N78" i="35"/>
  <c r="B78" i="35"/>
  <c r="J77" i="35"/>
  <c r="N76" i="36"/>
  <c r="N76" i="35"/>
  <c r="B76" i="35"/>
  <c r="J54" i="35"/>
  <c r="J75" i="35"/>
  <c r="N53" i="35"/>
  <c r="N74" i="35"/>
  <c r="B53" i="35"/>
  <c r="B74" i="36"/>
  <c r="B74" i="35"/>
  <c r="J52" i="35"/>
  <c r="J73" i="35"/>
  <c r="N51" i="35"/>
  <c r="N72" i="35"/>
  <c r="B51" i="35"/>
  <c r="B72" i="35"/>
  <c r="N71" i="37"/>
  <c r="J71" i="37"/>
  <c r="J71" i="36"/>
  <c r="F71" i="37"/>
  <c r="B71" i="37"/>
  <c r="N74" i="36"/>
  <c r="B67" i="39"/>
  <c r="M159" i="29"/>
  <c r="E159" i="29"/>
  <c r="I107" i="29"/>
  <c r="M95" i="29"/>
  <c r="J35" i="30"/>
  <c r="B121" i="31"/>
  <c r="B117" i="31"/>
  <c r="B123" i="32"/>
  <c r="B122" i="32"/>
  <c r="B118" i="32"/>
  <c r="B116" i="32"/>
  <c r="B115" i="32"/>
  <c r="B114" i="32"/>
  <c r="B113" i="32"/>
  <c r="N112" i="32"/>
  <c r="F112" i="32"/>
  <c r="O123" i="32"/>
  <c r="K123" i="32"/>
  <c r="G123" i="32"/>
  <c r="C123" i="32"/>
  <c r="O122" i="32"/>
  <c r="K122" i="32"/>
  <c r="G122" i="32"/>
  <c r="C122" i="32"/>
  <c r="O121" i="32"/>
  <c r="K121" i="32"/>
  <c r="G121" i="32"/>
  <c r="C121" i="32"/>
  <c r="O120" i="32"/>
  <c r="K120" i="32"/>
  <c r="G120" i="32"/>
  <c r="C120" i="32"/>
  <c r="O119" i="32"/>
  <c r="K119" i="32"/>
  <c r="G119" i="32"/>
  <c r="C119" i="32"/>
  <c r="O118" i="32"/>
  <c r="K118" i="32"/>
  <c r="G118" i="32"/>
  <c r="C118" i="32"/>
  <c r="O117" i="32"/>
  <c r="K117" i="32"/>
  <c r="G117" i="32"/>
  <c r="C117" i="32"/>
  <c r="O116" i="32"/>
  <c r="K116" i="32"/>
  <c r="G116" i="32"/>
  <c r="C116" i="32"/>
  <c r="O115" i="32"/>
  <c r="K115" i="32"/>
  <c r="G115" i="32"/>
  <c r="C115" i="32"/>
  <c r="O114" i="32"/>
  <c r="K114" i="32"/>
  <c r="G114" i="32"/>
  <c r="C114" i="32"/>
  <c r="O113" i="32"/>
  <c r="K113" i="32"/>
  <c r="G113" i="32"/>
  <c r="C113" i="32"/>
  <c r="O112" i="32"/>
  <c r="K112" i="32"/>
  <c r="G112" i="32"/>
  <c r="C112" i="32"/>
  <c r="Q82" i="36"/>
  <c r="M82" i="36"/>
  <c r="I82" i="36"/>
  <c r="E82" i="36"/>
  <c r="Q81" i="36"/>
  <c r="M81" i="36"/>
  <c r="I81" i="36"/>
  <c r="E81" i="36"/>
  <c r="Q80" i="36"/>
  <c r="M80" i="36"/>
  <c r="I80" i="36"/>
  <c r="E80" i="36"/>
  <c r="Q79" i="36"/>
  <c r="M79" i="36"/>
  <c r="I79" i="36"/>
  <c r="E79" i="36"/>
  <c r="Q78" i="36"/>
  <c r="M78" i="36"/>
  <c r="I78" i="36"/>
  <c r="E78" i="36"/>
  <c r="Q77" i="36"/>
  <c r="M77" i="36"/>
  <c r="I77" i="36"/>
  <c r="E77" i="36"/>
  <c r="Q76" i="36"/>
  <c r="M76" i="36"/>
  <c r="I76" i="36"/>
  <c r="E76" i="36"/>
  <c r="Q75" i="36"/>
  <c r="M75" i="36"/>
  <c r="I75" i="36"/>
  <c r="E75" i="36"/>
  <c r="Q74" i="36"/>
  <c r="M74" i="36"/>
  <c r="I74" i="36"/>
  <c r="E74" i="36"/>
  <c r="Q73" i="36"/>
  <c r="M73" i="36"/>
  <c r="I73" i="36"/>
  <c r="E73" i="36"/>
  <c r="Q72" i="36"/>
  <c r="M72" i="36"/>
  <c r="I72" i="36"/>
  <c r="E72" i="36"/>
  <c r="Q71" i="36"/>
  <c r="M71" i="36"/>
  <c r="I71" i="36"/>
  <c r="E71" i="36"/>
  <c r="N80" i="36"/>
  <c r="B78" i="36"/>
  <c r="J75" i="36"/>
  <c r="N72" i="36"/>
  <c r="Q80" i="37"/>
  <c r="E79" i="37"/>
  <c r="I77" i="37"/>
  <c r="E76" i="37"/>
  <c r="M80" i="37"/>
  <c r="Q79" i="37"/>
  <c r="M79" i="37"/>
  <c r="M78" i="37"/>
  <c r="I78" i="37"/>
  <c r="M77" i="37"/>
  <c r="M76" i="37"/>
  <c r="M71" i="37"/>
  <c r="N35" i="38"/>
  <c r="F35" i="38"/>
  <c r="Q123" i="29"/>
  <c r="G107" i="29"/>
  <c r="Q95" i="29"/>
  <c r="I95" i="29"/>
  <c r="P112" i="32"/>
  <c r="L112" i="32"/>
  <c r="H112" i="32"/>
  <c r="D112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O82" i="36"/>
  <c r="K82" i="36"/>
  <c r="G82" i="36"/>
  <c r="C82" i="36"/>
  <c r="O81" i="36"/>
  <c r="K81" i="36"/>
  <c r="G81" i="36"/>
  <c r="C81" i="36"/>
  <c r="O80" i="36"/>
  <c r="K80" i="36"/>
  <c r="G80" i="36"/>
  <c r="C80" i="36"/>
  <c r="O79" i="36"/>
  <c r="K79" i="36"/>
  <c r="G79" i="36"/>
  <c r="C79" i="36"/>
  <c r="O78" i="36"/>
  <c r="K78" i="36"/>
  <c r="G78" i="36"/>
  <c r="C78" i="36"/>
  <c r="O77" i="36"/>
  <c r="K77" i="36"/>
  <c r="G77" i="36"/>
  <c r="C77" i="36"/>
  <c r="O76" i="36"/>
  <c r="K76" i="36"/>
  <c r="G76" i="36"/>
  <c r="C76" i="36"/>
  <c r="O75" i="36"/>
  <c r="K75" i="36"/>
  <c r="G75" i="36"/>
  <c r="C75" i="36"/>
  <c r="O74" i="36"/>
  <c r="K74" i="36"/>
  <c r="G74" i="36"/>
  <c r="C74" i="36"/>
  <c r="O73" i="36"/>
  <c r="K73" i="36"/>
  <c r="G73" i="36"/>
  <c r="C73" i="36"/>
  <c r="O72" i="36"/>
  <c r="K72" i="36"/>
  <c r="G72" i="36"/>
  <c r="C72" i="36"/>
  <c r="O71" i="36"/>
  <c r="K71" i="36"/>
  <c r="G71" i="36"/>
  <c r="C71" i="36"/>
  <c r="J36" i="34"/>
  <c r="E80" i="37"/>
  <c r="E78" i="37"/>
  <c r="H50" i="37"/>
  <c r="O80" i="37"/>
  <c r="K80" i="37"/>
  <c r="G80" i="37"/>
  <c r="C80" i="37"/>
  <c r="O79" i="37"/>
  <c r="K79" i="37"/>
  <c r="G79" i="37"/>
  <c r="C79" i="37"/>
  <c r="O78" i="37"/>
  <c r="K78" i="37"/>
  <c r="G78" i="37"/>
  <c r="C78" i="37"/>
  <c r="O77" i="37"/>
  <c r="K77" i="37"/>
  <c r="G77" i="37"/>
  <c r="C77" i="37"/>
  <c r="O76" i="37"/>
  <c r="K76" i="37"/>
  <c r="G76" i="37"/>
  <c r="C76" i="37"/>
  <c r="O71" i="37"/>
  <c r="K71" i="37"/>
  <c r="G71" i="37"/>
  <c r="C71" i="37"/>
  <c r="Q50" i="41"/>
  <c r="E62" i="44"/>
  <c r="Q81" i="39"/>
  <c r="I80" i="39"/>
  <c r="Q77" i="39"/>
  <c r="Q76" i="39"/>
  <c r="Q75" i="39"/>
  <c r="Q74" i="39"/>
  <c r="Q73" i="39"/>
  <c r="Q82" i="41"/>
  <c r="M82" i="41"/>
  <c r="I82" i="41"/>
  <c r="E82" i="41"/>
  <c r="Q81" i="41"/>
  <c r="M81" i="41"/>
  <c r="I81" i="41"/>
  <c r="E81" i="41"/>
  <c r="P35" i="42"/>
  <c r="H35" i="42"/>
  <c r="N81" i="43"/>
  <c r="N82" i="43"/>
  <c r="N83" i="43"/>
  <c r="N84" i="43"/>
  <c r="N85" i="43"/>
  <c r="N86" i="43"/>
  <c r="N87" i="43"/>
  <c r="N88" i="43"/>
  <c r="N89" i="43"/>
  <c r="N90" i="43"/>
  <c r="J81" i="43"/>
  <c r="J82" i="43"/>
  <c r="J83" i="43"/>
  <c r="J84" i="43"/>
  <c r="J85" i="43"/>
  <c r="J86" i="43"/>
  <c r="J87" i="43"/>
  <c r="J88" i="43"/>
  <c r="J89" i="43"/>
  <c r="J90" i="43"/>
  <c r="F81" i="43"/>
  <c r="F82" i="43"/>
  <c r="F83" i="43"/>
  <c r="F84" i="43"/>
  <c r="F85" i="43"/>
  <c r="F86" i="43"/>
  <c r="F87" i="43"/>
  <c r="F88" i="43"/>
  <c r="F89" i="43"/>
  <c r="F90" i="43"/>
  <c r="B81" i="43"/>
  <c r="B82" i="43"/>
  <c r="B83" i="43"/>
  <c r="B84" i="43"/>
  <c r="B85" i="43"/>
  <c r="B86" i="43"/>
  <c r="B87" i="43"/>
  <c r="B88" i="43"/>
  <c r="B89" i="43"/>
  <c r="B90" i="43"/>
  <c r="H90" i="43"/>
  <c r="H89" i="43"/>
  <c r="H88" i="43"/>
  <c r="H87" i="43"/>
  <c r="H86" i="43"/>
  <c r="H85" i="43"/>
  <c r="H84" i="43"/>
  <c r="H83" i="43"/>
  <c r="H82" i="43"/>
  <c r="Q86" i="44"/>
  <c r="Q84" i="44"/>
  <c r="Q83" i="44"/>
  <c r="Q82" i="44"/>
  <c r="Q81" i="44"/>
  <c r="Q80" i="44"/>
  <c r="P90" i="45"/>
  <c r="L90" i="45"/>
  <c r="H90" i="45"/>
  <c r="D90" i="45"/>
  <c r="K89" i="45"/>
  <c r="P88" i="45"/>
  <c r="L88" i="45"/>
  <c r="H88" i="45"/>
  <c r="D88" i="45"/>
  <c r="K87" i="45"/>
  <c r="K86" i="45"/>
  <c r="K85" i="45"/>
  <c r="K80" i="45"/>
  <c r="H62" i="45"/>
  <c r="L51" i="48"/>
  <c r="P50" i="40"/>
  <c r="P90" i="43"/>
  <c r="P89" i="43"/>
  <c r="P88" i="43"/>
  <c r="P87" i="43"/>
  <c r="P86" i="43"/>
  <c r="P85" i="43"/>
  <c r="P84" i="43"/>
  <c r="P83" i="43"/>
  <c r="P82" i="43"/>
  <c r="Q90" i="44"/>
  <c r="Q76" i="43"/>
  <c r="M90" i="44"/>
  <c r="M76" i="43"/>
  <c r="I90" i="44"/>
  <c r="I76" i="43"/>
  <c r="E90" i="44"/>
  <c r="E76" i="43"/>
  <c r="Q89" i="44"/>
  <c r="Q89" i="45"/>
  <c r="Q71" i="43"/>
  <c r="M89" i="44"/>
  <c r="M71" i="43"/>
  <c r="M89" i="45"/>
  <c r="I89" i="44"/>
  <c r="I89" i="45"/>
  <c r="I71" i="43"/>
  <c r="E89" i="44"/>
  <c r="E71" i="43"/>
  <c r="E89" i="45"/>
  <c r="Q88" i="44"/>
  <c r="Q70" i="43"/>
  <c r="M88" i="44"/>
  <c r="M70" i="43"/>
  <c r="I88" i="44"/>
  <c r="I70" i="43"/>
  <c r="E88" i="44"/>
  <c r="E70" i="43"/>
  <c r="Q87" i="44"/>
  <c r="Q87" i="45"/>
  <c r="Q69" i="43"/>
  <c r="M87" i="44"/>
  <c r="M69" i="43"/>
  <c r="M87" i="45"/>
  <c r="I87" i="44"/>
  <c r="I87" i="45"/>
  <c r="I69" i="43"/>
  <c r="E87" i="44"/>
  <c r="E69" i="43"/>
  <c r="E87" i="45"/>
  <c r="Q86" i="45"/>
  <c r="Q68" i="43"/>
  <c r="M68" i="43"/>
  <c r="M86" i="45"/>
  <c r="I86" i="45"/>
  <c r="I68" i="43"/>
  <c r="E68" i="43"/>
  <c r="E86" i="45"/>
  <c r="Q85" i="45"/>
  <c r="Q67" i="43"/>
  <c r="M67" i="43"/>
  <c r="M85" i="45"/>
  <c r="I85" i="45"/>
  <c r="I67" i="43"/>
  <c r="E67" i="43"/>
  <c r="E85" i="45"/>
  <c r="I86" i="44"/>
  <c r="I85" i="44"/>
  <c r="I84" i="44"/>
  <c r="I83" i="44"/>
  <c r="I82" i="44"/>
  <c r="I81" i="44"/>
  <c r="I80" i="44"/>
  <c r="C89" i="45"/>
  <c r="C87" i="45"/>
  <c r="C86" i="45"/>
  <c r="C85" i="45"/>
  <c r="C80" i="45"/>
  <c r="P51" i="49"/>
  <c r="H51" i="49"/>
  <c r="M80" i="39"/>
  <c r="M79" i="39"/>
  <c r="M78" i="39"/>
  <c r="Q81" i="40"/>
  <c r="I50" i="40"/>
  <c r="P80" i="45"/>
  <c r="L80" i="45"/>
  <c r="H80" i="45"/>
  <c r="D80" i="45"/>
  <c r="D90" i="44"/>
  <c r="D88" i="44"/>
  <c r="L84" i="44"/>
  <c r="D84" i="44"/>
  <c r="L83" i="44"/>
  <c r="D83" i="44"/>
  <c r="L82" i="44"/>
  <c r="D82" i="44"/>
  <c r="L81" i="44"/>
  <c r="D81" i="44"/>
  <c r="L80" i="44"/>
  <c r="D80" i="44"/>
  <c r="J62" i="44"/>
  <c r="B62" i="44"/>
  <c r="N36" i="42"/>
  <c r="J36" i="42"/>
  <c r="F36" i="42"/>
  <c r="B36" i="42"/>
  <c r="N37" i="46"/>
  <c r="N178" i="6" s="1"/>
  <c r="F37" i="46"/>
  <c r="F178" i="6" s="1"/>
  <c r="N35" i="46"/>
  <c r="F35" i="46"/>
  <c r="H76" i="47"/>
  <c r="H75" i="47"/>
  <c r="H73" i="47"/>
  <c r="J77" i="48"/>
  <c r="J64" i="47"/>
  <c r="F77" i="47"/>
  <c r="B64" i="47"/>
  <c r="B77" i="48"/>
  <c r="N76" i="47"/>
  <c r="N59" i="47"/>
  <c r="J59" i="47"/>
  <c r="J76" i="48"/>
  <c r="F76" i="47"/>
  <c r="B59" i="47"/>
  <c r="B76" i="48"/>
  <c r="J58" i="47"/>
  <c r="J75" i="48"/>
  <c r="F75" i="47"/>
  <c r="B58" i="47"/>
  <c r="B75" i="48"/>
  <c r="N74" i="49"/>
  <c r="N57" i="47"/>
  <c r="J57" i="47"/>
  <c r="J74" i="47"/>
  <c r="J74" i="48"/>
  <c r="F74" i="47"/>
  <c r="B57" i="47"/>
  <c r="B74" i="48"/>
  <c r="N56" i="47"/>
  <c r="N51" i="47" s="1"/>
  <c r="N73" i="47"/>
  <c r="J56" i="47"/>
  <c r="J73" i="48"/>
  <c r="F73" i="47"/>
  <c r="B56" i="47"/>
  <c r="B73" i="49"/>
  <c r="B73" i="47"/>
  <c r="B73" i="48"/>
  <c r="J55" i="47"/>
  <c r="J72" i="47"/>
  <c r="F72" i="47"/>
  <c r="J54" i="47"/>
  <c r="J71" i="48"/>
  <c r="J71" i="47"/>
  <c r="F71" i="47"/>
  <c r="F71" i="48"/>
  <c r="B54" i="47"/>
  <c r="B71" i="48"/>
  <c r="J53" i="47"/>
  <c r="J70" i="47"/>
  <c r="F70" i="47"/>
  <c r="J52" i="47"/>
  <c r="J69" i="47"/>
  <c r="J69" i="48"/>
  <c r="F69" i="47"/>
  <c r="G51" i="48"/>
  <c r="E55" i="48"/>
  <c r="E72" i="48"/>
  <c r="E53" i="48"/>
  <c r="E70" i="48"/>
  <c r="M69" i="48"/>
  <c r="M52" i="48"/>
  <c r="E52" i="48"/>
  <c r="E69" i="48"/>
  <c r="M51" i="49"/>
  <c r="E51" i="49"/>
  <c r="Q64" i="49"/>
  <c r="Q77" i="49"/>
  <c r="I64" i="49"/>
  <c r="I77" i="49"/>
  <c r="Q58" i="49"/>
  <c r="Q75" i="49"/>
  <c r="I58" i="49"/>
  <c r="I51" i="49" s="1"/>
  <c r="I75" i="49"/>
  <c r="N37" i="50"/>
  <c r="N179" i="6" s="1"/>
  <c r="F37" i="50"/>
  <c r="F179" i="6" s="1"/>
  <c r="P97" i="51"/>
  <c r="P100" i="51"/>
  <c r="P101" i="51"/>
  <c r="P105" i="51"/>
  <c r="P98" i="51"/>
  <c r="P99" i="51"/>
  <c r="P104" i="51"/>
  <c r="P36" i="50"/>
  <c r="P102" i="51"/>
  <c r="L99" i="51"/>
  <c r="L103" i="51"/>
  <c r="L96" i="51"/>
  <c r="L100" i="51"/>
  <c r="L106" i="51"/>
  <c r="L98" i="51"/>
  <c r="L101" i="51"/>
  <c r="L104" i="51"/>
  <c r="L36" i="50"/>
  <c r="H101" i="51"/>
  <c r="H105" i="51"/>
  <c r="H36" i="50"/>
  <c r="H103" i="51"/>
  <c r="H106" i="51"/>
  <c r="D103" i="51"/>
  <c r="D101" i="51"/>
  <c r="D102" i="51"/>
  <c r="P106" i="51"/>
  <c r="B106" i="51"/>
  <c r="D105" i="51"/>
  <c r="D104" i="51"/>
  <c r="D100" i="51"/>
  <c r="D97" i="51"/>
  <c r="B72" i="51"/>
  <c r="Q82" i="40"/>
  <c r="N80" i="45"/>
  <c r="J80" i="45"/>
  <c r="F80" i="45"/>
  <c r="B80" i="45"/>
  <c r="L90" i="44"/>
  <c r="L88" i="44"/>
  <c r="N84" i="44"/>
  <c r="F84" i="44"/>
  <c r="N83" i="44"/>
  <c r="F83" i="44"/>
  <c r="N82" i="44"/>
  <c r="F82" i="44"/>
  <c r="N81" i="44"/>
  <c r="F81" i="44"/>
  <c r="N80" i="44"/>
  <c r="F80" i="44"/>
  <c r="P36" i="42"/>
  <c r="L36" i="42"/>
  <c r="H36" i="42"/>
  <c r="D36" i="42"/>
  <c r="Q62" i="45"/>
  <c r="P76" i="47"/>
  <c r="P74" i="47"/>
  <c r="P73" i="47"/>
  <c r="P64" i="47"/>
  <c r="P77" i="48"/>
  <c r="H64" i="47"/>
  <c r="H77" i="48"/>
  <c r="H77" i="47"/>
  <c r="P59" i="47"/>
  <c r="P76" i="48"/>
  <c r="H59" i="47"/>
  <c r="H76" i="48"/>
  <c r="P58" i="47"/>
  <c r="P75" i="48"/>
  <c r="P75" i="47"/>
  <c r="H58" i="47"/>
  <c r="H75" i="48"/>
  <c r="D75" i="47"/>
  <c r="P56" i="47"/>
  <c r="P73" i="48"/>
  <c r="P73" i="49"/>
  <c r="H56" i="47"/>
  <c r="H73" i="48"/>
  <c r="H72" i="47"/>
  <c r="D72" i="47"/>
  <c r="P71" i="47"/>
  <c r="D71" i="47"/>
  <c r="P70" i="47"/>
  <c r="D70" i="47"/>
  <c r="P69" i="47"/>
  <c r="D69" i="47"/>
  <c r="Q51" i="48"/>
  <c r="K55" i="48"/>
  <c r="K72" i="48"/>
  <c r="K53" i="48"/>
  <c r="K70" i="48"/>
  <c r="O64" i="49"/>
  <c r="O51" i="49" s="1"/>
  <c r="O77" i="49"/>
  <c r="G64" i="49"/>
  <c r="G77" i="49"/>
  <c r="O75" i="49"/>
  <c r="O58" i="49"/>
  <c r="G58" i="49"/>
  <c r="G75" i="49"/>
  <c r="G57" i="49"/>
  <c r="G51" i="49" s="1"/>
  <c r="G74" i="49"/>
  <c r="P34" i="50"/>
  <c r="P35" i="50"/>
  <c r="L37" i="50"/>
  <c r="L179" i="6" s="1"/>
  <c r="D35" i="50"/>
  <c r="D37" i="50"/>
  <c r="D179" i="6" s="1"/>
  <c r="N102" i="51"/>
  <c r="N106" i="51"/>
  <c r="N103" i="51"/>
  <c r="N105" i="51"/>
  <c r="J100" i="51"/>
  <c r="J97" i="51"/>
  <c r="J96" i="51"/>
  <c r="F103" i="51"/>
  <c r="F98" i="51"/>
  <c r="F99" i="51"/>
  <c r="F105" i="51"/>
  <c r="B99" i="51"/>
  <c r="B105" i="51"/>
  <c r="B96" i="51"/>
  <c r="B102" i="51"/>
  <c r="B97" i="51"/>
  <c r="B104" i="51"/>
  <c r="Q76" i="49"/>
  <c r="M76" i="49"/>
  <c r="I76" i="49"/>
  <c r="E76" i="49"/>
  <c r="Q74" i="49"/>
  <c r="M74" i="49"/>
  <c r="I74" i="49"/>
  <c r="E74" i="49"/>
  <c r="Q73" i="49"/>
  <c r="M73" i="49"/>
  <c r="I73" i="49"/>
  <c r="E73" i="49"/>
  <c r="Q68" i="49"/>
  <c r="M68" i="49"/>
  <c r="I68" i="49"/>
  <c r="E68" i="49"/>
  <c r="H51" i="48"/>
  <c r="D51" i="49"/>
  <c r="G37" i="50"/>
  <c r="G179" i="6" s="1"/>
  <c r="Q35" i="50"/>
  <c r="E35" i="50"/>
  <c r="Q34" i="50"/>
  <c r="M34" i="50"/>
  <c r="I34" i="50"/>
  <c r="E34" i="50"/>
  <c r="O86" i="51"/>
  <c r="I74" i="51"/>
  <c r="I72" i="51" s="1"/>
  <c r="I97" i="52"/>
  <c r="M72" i="51"/>
  <c r="Q95" i="53"/>
  <c r="M95" i="53"/>
  <c r="I95" i="53"/>
  <c r="E95" i="53"/>
  <c r="M100" i="52"/>
  <c r="N105" i="52"/>
  <c r="N90" i="52"/>
  <c r="J105" i="52"/>
  <c r="J90" i="52"/>
  <c r="N86" i="52"/>
  <c r="N104" i="52"/>
  <c r="J104" i="52"/>
  <c r="J86" i="52"/>
  <c r="N82" i="52"/>
  <c r="N103" i="52"/>
  <c r="J103" i="52"/>
  <c r="J82" i="52"/>
  <c r="F82" i="52"/>
  <c r="F103" i="52"/>
  <c r="N79" i="52"/>
  <c r="N102" i="52"/>
  <c r="F102" i="52"/>
  <c r="F79" i="52"/>
  <c r="B79" i="52"/>
  <c r="B102" i="52"/>
  <c r="N101" i="52"/>
  <c r="N78" i="52"/>
  <c r="J101" i="52"/>
  <c r="J78" i="52"/>
  <c r="F78" i="52"/>
  <c r="F101" i="52"/>
  <c r="N100" i="52"/>
  <c r="N77" i="52"/>
  <c r="F77" i="52"/>
  <c r="F100" i="52"/>
  <c r="B100" i="52"/>
  <c r="B77" i="52"/>
  <c r="J99" i="52"/>
  <c r="J76" i="52"/>
  <c r="F76" i="52"/>
  <c r="F99" i="52"/>
  <c r="F98" i="52"/>
  <c r="F75" i="52"/>
  <c r="N97" i="52"/>
  <c r="N74" i="52"/>
  <c r="J97" i="52"/>
  <c r="J74" i="52"/>
  <c r="N73" i="52"/>
  <c r="N96" i="52"/>
  <c r="B96" i="52"/>
  <c r="B73" i="52"/>
  <c r="G51" i="47"/>
  <c r="K76" i="49"/>
  <c r="C76" i="49"/>
  <c r="G73" i="49"/>
  <c r="C68" i="48"/>
  <c r="G91" i="51"/>
  <c r="G106" i="52"/>
  <c r="G106" i="51"/>
  <c r="C105" i="53"/>
  <c r="C90" i="51"/>
  <c r="C105" i="52"/>
  <c r="K86" i="51"/>
  <c r="K104" i="51"/>
  <c r="O103" i="51"/>
  <c r="O82" i="51"/>
  <c r="C103" i="51"/>
  <c r="C82" i="51"/>
  <c r="G79" i="51"/>
  <c r="G102" i="51"/>
  <c r="C102" i="53"/>
  <c r="O100" i="53"/>
  <c r="O77" i="51"/>
  <c r="C100" i="51"/>
  <c r="C77" i="51"/>
  <c r="K98" i="52"/>
  <c r="K98" i="51"/>
  <c r="C98" i="51"/>
  <c r="C75" i="51"/>
  <c r="K97" i="51"/>
  <c r="K74" i="51"/>
  <c r="G74" i="51"/>
  <c r="G97" i="51"/>
  <c r="C97" i="51"/>
  <c r="C97" i="52"/>
  <c r="O73" i="51"/>
  <c r="O96" i="51"/>
  <c r="G73" i="51"/>
  <c r="G96" i="51"/>
  <c r="C96" i="51"/>
  <c r="C73" i="51"/>
  <c r="O95" i="53"/>
  <c r="G95" i="53"/>
  <c r="C95" i="53"/>
  <c r="K101" i="52"/>
  <c r="L72" i="52"/>
  <c r="P95" i="52"/>
  <c r="L95" i="52"/>
  <c r="H95" i="52"/>
  <c r="D95" i="52"/>
  <c r="E106" i="52"/>
  <c r="E105" i="52"/>
  <c r="E104" i="52"/>
  <c r="E103" i="52"/>
  <c r="E102" i="52"/>
  <c r="E101" i="52"/>
  <c r="E100" i="52"/>
  <c r="E99" i="52"/>
  <c r="E98" i="52"/>
  <c r="E97" i="52"/>
  <c r="E96" i="52"/>
  <c r="M95" i="52"/>
  <c r="N95" i="53"/>
  <c r="J95" i="53"/>
  <c r="F95" i="53"/>
  <c r="B95" i="53"/>
  <c r="K95" i="52"/>
  <c r="G36" i="50"/>
  <c r="P95" i="53"/>
  <c r="L95" i="53"/>
  <c r="H95" i="53"/>
  <c r="D95" i="53"/>
  <c r="L64" i="10"/>
  <c r="L153" i="6" s="1"/>
  <c r="L98" i="6"/>
  <c r="D103" i="6"/>
  <c r="D104" i="6"/>
  <c r="N51" i="6"/>
  <c r="N58" i="10"/>
  <c r="N64" i="10"/>
  <c r="N153" i="6" s="1"/>
  <c r="J51" i="6"/>
  <c r="F58" i="10"/>
  <c r="B51" i="6"/>
  <c r="N57" i="10"/>
  <c r="F57" i="10"/>
  <c r="Q55" i="10"/>
  <c r="Q120" i="13"/>
  <c r="Q121" i="13"/>
  <c r="Q123" i="13"/>
  <c r="Q124" i="13"/>
  <c r="Q126" i="13"/>
  <c r="Q127" i="13"/>
  <c r="Q128" i="13"/>
  <c r="Q130" i="13"/>
  <c r="Q145" i="13"/>
  <c r="M55" i="10"/>
  <c r="M120" i="13"/>
  <c r="M121" i="13"/>
  <c r="M123" i="13"/>
  <c r="M124" i="13"/>
  <c r="M126" i="13"/>
  <c r="M127" i="13"/>
  <c r="M128" i="13"/>
  <c r="M130" i="13"/>
  <c r="M145" i="13"/>
  <c r="I55" i="10"/>
  <c r="I120" i="13"/>
  <c r="I121" i="13"/>
  <c r="I123" i="13"/>
  <c r="I124" i="13"/>
  <c r="I126" i="13"/>
  <c r="I127" i="13"/>
  <c r="I128" i="13"/>
  <c r="I130" i="13"/>
  <c r="I145" i="13"/>
  <c r="E55" i="10"/>
  <c r="E120" i="13"/>
  <c r="E121" i="13"/>
  <c r="E123" i="13"/>
  <c r="E124" i="13"/>
  <c r="E126" i="13"/>
  <c r="E127" i="13"/>
  <c r="E128" i="13"/>
  <c r="E130" i="13"/>
  <c r="E145" i="13"/>
  <c r="Q54" i="10"/>
  <c r="Q103" i="13"/>
  <c r="Q104" i="13"/>
  <c r="Q105" i="13"/>
  <c r="Q106" i="13"/>
  <c r="Q107" i="13"/>
  <c r="Q109" i="13"/>
  <c r="Q110" i="13"/>
  <c r="Q111" i="13"/>
  <c r="Q113" i="13"/>
  <c r="Q134" i="13"/>
  <c r="M54" i="10"/>
  <c r="M103" i="13"/>
  <c r="M104" i="13"/>
  <c r="M105" i="13"/>
  <c r="M106" i="13"/>
  <c r="M107" i="13"/>
  <c r="M109" i="13"/>
  <c r="M110" i="13"/>
  <c r="M111" i="13"/>
  <c r="M113" i="13"/>
  <c r="M134" i="13"/>
  <c r="I54" i="10"/>
  <c r="I103" i="13"/>
  <c r="I104" i="13"/>
  <c r="I105" i="13"/>
  <c r="I106" i="13"/>
  <c r="I107" i="13"/>
  <c r="I109" i="13"/>
  <c r="I110" i="13"/>
  <c r="I111" i="13"/>
  <c r="I113" i="13"/>
  <c r="I134" i="13"/>
  <c r="E54" i="10"/>
  <c r="E103" i="13"/>
  <c r="E104" i="13"/>
  <c r="E105" i="13"/>
  <c r="E106" i="13"/>
  <c r="E107" i="13"/>
  <c r="E109" i="13"/>
  <c r="E110" i="13"/>
  <c r="E111" i="13"/>
  <c r="E113" i="13"/>
  <c r="E134" i="13"/>
  <c r="M47" i="9"/>
  <c r="E47" i="9"/>
  <c r="O55" i="10"/>
  <c r="O145" i="13"/>
  <c r="K55" i="10"/>
  <c r="K145" i="13"/>
  <c r="G55" i="10"/>
  <c r="G145" i="13"/>
  <c r="C55" i="10"/>
  <c r="C145" i="13"/>
  <c r="O128" i="13"/>
  <c r="K128" i="13"/>
  <c r="G128" i="13"/>
  <c r="C128" i="13"/>
  <c r="O127" i="13"/>
  <c r="K127" i="13"/>
  <c r="G127" i="13"/>
  <c r="C127" i="13"/>
  <c r="O126" i="13"/>
  <c r="K126" i="13"/>
  <c r="G126" i="13"/>
  <c r="C126" i="13"/>
  <c r="O124" i="13"/>
  <c r="K124" i="13"/>
  <c r="G124" i="13"/>
  <c r="C124" i="13"/>
  <c r="O123" i="13"/>
  <c r="K123" i="13"/>
  <c r="G123" i="13"/>
  <c r="C123" i="13"/>
  <c r="O121" i="13"/>
  <c r="K121" i="13"/>
  <c r="G121" i="13"/>
  <c r="C121" i="13"/>
  <c r="O120" i="13"/>
  <c r="K120" i="13"/>
  <c r="G120" i="13"/>
  <c r="C120" i="13"/>
  <c r="O54" i="10"/>
  <c r="O134" i="13"/>
  <c r="K54" i="10"/>
  <c r="K134" i="13"/>
  <c r="G54" i="10"/>
  <c r="G134" i="13"/>
  <c r="C54" i="10"/>
  <c r="C134" i="13"/>
  <c r="O111" i="13"/>
  <c r="K111" i="13"/>
  <c r="G111" i="13"/>
  <c r="C111" i="13"/>
  <c r="O110" i="13"/>
  <c r="K110" i="13"/>
  <c r="G110" i="13"/>
  <c r="C110" i="13"/>
  <c r="O109" i="13"/>
  <c r="K109" i="13"/>
  <c r="G109" i="13"/>
  <c r="C109" i="13"/>
  <c r="O107" i="13"/>
  <c r="K107" i="13"/>
  <c r="G107" i="13"/>
  <c r="C107" i="13"/>
  <c r="O106" i="13"/>
  <c r="K106" i="13"/>
  <c r="G106" i="13"/>
  <c r="C106" i="13"/>
  <c r="O105" i="13"/>
  <c r="K105" i="13"/>
  <c r="G105" i="13"/>
  <c r="C105" i="13"/>
  <c r="O104" i="13"/>
  <c r="K104" i="13"/>
  <c r="G104" i="13"/>
  <c r="C104" i="13"/>
  <c r="O103" i="13"/>
  <c r="K103" i="13"/>
  <c r="G103" i="13"/>
  <c r="C103" i="13"/>
  <c r="D98" i="14"/>
  <c r="D159" i="6" s="1"/>
  <c r="D97" i="14"/>
  <c r="D158" i="6" s="1"/>
  <c r="E42" i="6"/>
  <c r="M39" i="6"/>
  <c r="Q30" i="6"/>
  <c r="M30" i="6"/>
  <c r="E30" i="6"/>
  <c r="P53" i="10"/>
  <c r="H53" i="10"/>
  <c r="Q58" i="10"/>
  <c r="M58" i="10"/>
  <c r="E58" i="10"/>
  <c r="P146" i="11"/>
  <c r="P147" i="11"/>
  <c r="P148" i="11"/>
  <c r="P149" i="11"/>
  <c r="P150" i="11"/>
  <c r="P151" i="11"/>
  <c r="P152" i="11"/>
  <c r="P153" i="11"/>
  <c r="P154" i="11"/>
  <c r="L146" i="11"/>
  <c r="L147" i="11"/>
  <c r="L148" i="11"/>
  <c r="L149" i="11"/>
  <c r="L150" i="11"/>
  <c r="L151" i="11"/>
  <c r="L152" i="11"/>
  <c r="L153" i="11"/>
  <c r="L154" i="11"/>
  <c r="H146" i="11"/>
  <c r="H147" i="11"/>
  <c r="H148" i="11"/>
  <c r="H149" i="11"/>
  <c r="H150" i="11"/>
  <c r="H151" i="11"/>
  <c r="H152" i="11"/>
  <c r="H153" i="11"/>
  <c r="H154" i="11"/>
  <c r="D146" i="11"/>
  <c r="D147" i="11"/>
  <c r="D148" i="11"/>
  <c r="D149" i="11"/>
  <c r="D150" i="11"/>
  <c r="D151" i="11"/>
  <c r="D152" i="11"/>
  <c r="D153" i="11"/>
  <c r="D154" i="11"/>
  <c r="P135" i="11"/>
  <c r="P136" i="11"/>
  <c r="P137" i="11"/>
  <c r="P138" i="11"/>
  <c r="P139" i="11"/>
  <c r="P140" i="11"/>
  <c r="P141" i="11"/>
  <c r="P142" i="11"/>
  <c r="P143" i="11"/>
  <c r="L135" i="11"/>
  <c r="L136" i="11"/>
  <c r="L137" i="11"/>
  <c r="L138" i="11"/>
  <c r="L139" i="11"/>
  <c r="L140" i="11"/>
  <c r="L141" i="11"/>
  <c r="L142" i="11"/>
  <c r="L143" i="11"/>
  <c r="H135" i="11"/>
  <c r="H136" i="11"/>
  <c r="H137" i="11"/>
  <c r="H138" i="11"/>
  <c r="H139" i="11"/>
  <c r="H140" i="11"/>
  <c r="H141" i="11"/>
  <c r="H142" i="11"/>
  <c r="H143" i="11"/>
  <c r="D135" i="11"/>
  <c r="D136" i="11"/>
  <c r="D137" i="11"/>
  <c r="D138" i="11"/>
  <c r="D139" i="11"/>
  <c r="D140" i="11"/>
  <c r="D141" i="11"/>
  <c r="D142" i="11"/>
  <c r="D143" i="11"/>
  <c r="M154" i="13"/>
  <c r="E154" i="13"/>
  <c r="M153" i="13"/>
  <c r="E153" i="13"/>
  <c r="M151" i="13"/>
  <c r="E151" i="13"/>
  <c r="M150" i="13"/>
  <c r="E150" i="13"/>
  <c r="M143" i="13"/>
  <c r="E143" i="13"/>
  <c r="M142" i="13"/>
  <c r="E142" i="13"/>
  <c r="M141" i="13"/>
  <c r="E141" i="13"/>
  <c r="M140" i="13"/>
  <c r="E140" i="13"/>
  <c r="M139" i="13"/>
  <c r="E139" i="13"/>
  <c r="N72" i="14"/>
  <c r="N250" i="15"/>
  <c r="N251" i="15"/>
  <c r="N252" i="15"/>
  <c r="N253" i="15"/>
  <c r="N254" i="15"/>
  <c r="N255" i="15"/>
  <c r="N256" i="15"/>
  <c r="N257" i="15"/>
  <c r="J250" i="15"/>
  <c r="J251" i="15"/>
  <c r="J252" i="15"/>
  <c r="J253" i="15"/>
  <c r="J254" i="15"/>
  <c r="J255" i="15"/>
  <c r="J256" i="15"/>
  <c r="J257" i="15"/>
  <c r="F250" i="15"/>
  <c r="F251" i="15"/>
  <c r="F252" i="15"/>
  <c r="F253" i="15"/>
  <c r="F254" i="15"/>
  <c r="F255" i="15"/>
  <c r="F256" i="15"/>
  <c r="F257" i="15"/>
  <c r="B250" i="15"/>
  <c r="B251" i="15"/>
  <c r="B252" i="15"/>
  <c r="B253" i="15"/>
  <c r="B254" i="15"/>
  <c r="B255" i="15"/>
  <c r="B256" i="15"/>
  <c r="B257" i="15"/>
  <c r="N240" i="15"/>
  <c r="N241" i="15"/>
  <c r="N242" i="15"/>
  <c r="N243" i="15"/>
  <c r="N244" i="15"/>
  <c r="N245" i="15"/>
  <c r="N246" i="15"/>
  <c r="N247" i="15"/>
  <c r="J240" i="15"/>
  <c r="J241" i="15"/>
  <c r="J242" i="15"/>
  <c r="J243" i="15"/>
  <c r="J244" i="15"/>
  <c r="J245" i="15"/>
  <c r="J246" i="15"/>
  <c r="J247" i="15"/>
  <c r="F240" i="15"/>
  <c r="F241" i="15"/>
  <c r="F242" i="15"/>
  <c r="F243" i="15"/>
  <c r="F244" i="15"/>
  <c r="F245" i="15"/>
  <c r="F246" i="15"/>
  <c r="F247" i="15"/>
  <c r="B240" i="15"/>
  <c r="B241" i="15"/>
  <c r="B242" i="15"/>
  <c r="B243" i="15"/>
  <c r="B244" i="15"/>
  <c r="B245" i="15"/>
  <c r="B246" i="15"/>
  <c r="B247" i="15"/>
  <c r="N230" i="15"/>
  <c r="N231" i="15"/>
  <c r="N232" i="15"/>
  <c r="N233" i="15"/>
  <c r="N234" i="15"/>
  <c r="N235" i="15"/>
  <c r="N236" i="15"/>
  <c r="N237" i="15"/>
  <c r="J230" i="15"/>
  <c r="J231" i="15"/>
  <c r="J232" i="15"/>
  <c r="J233" i="15"/>
  <c r="J234" i="15"/>
  <c r="J235" i="15"/>
  <c r="J236" i="15"/>
  <c r="J237" i="15"/>
  <c r="F230" i="15"/>
  <c r="F231" i="15"/>
  <c r="F232" i="15"/>
  <c r="F233" i="15"/>
  <c r="F234" i="15"/>
  <c r="F235" i="15"/>
  <c r="F236" i="15"/>
  <c r="F237" i="15"/>
  <c r="B230" i="15"/>
  <c r="B231" i="15"/>
  <c r="B232" i="15"/>
  <c r="B233" i="15"/>
  <c r="B234" i="15"/>
  <c r="B235" i="15"/>
  <c r="B236" i="15"/>
  <c r="B237" i="15"/>
  <c r="N221" i="15"/>
  <c r="N222" i="15"/>
  <c r="N223" i="15"/>
  <c r="N224" i="15"/>
  <c r="N225" i="15"/>
  <c r="N226" i="15"/>
  <c r="N227" i="15"/>
  <c r="J221" i="15"/>
  <c r="J222" i="15"/>
  <c r="J223" i="15"/>
  <c r="J224" i="15"/>
  <c r="J225" i="15"/>
  <c r="J226" i="15"/>
  <c r="J227" i="15"/>
  <c r="F221" i="15"/>
  <c r="F222" i="15"/>
  <c r="F223" i="15"/>
  <c r="F224" i="15"/>
  <c r="F225" i="15"/>
  <c r="F226" i="15"/>
  <c r="F227" i="15"/>
  <c r="B221" i="15"/>
  <c r="B222" i="15"/>
  <c r="B223" i="15"/>
  <c r="B224" i="15"/>
  <c r="B225" i="15"/>
  <c r="B226" i="15"/>
  <c r="B227" i="15"/>
  <c r="O257" i="17"/>
  <c r="O257" i="16"/>
  <c r="K257" i="17"/>
  <c r="K257" i="16"/>
  <c r="G257" i="17"/>
  <c r="G257" i="16"/>
  <c r="C257" i="17"/>
  <c r="C257" i="16"/>
  <c r="O256" i="17"/>
  <c r="O256" i="16"/>
  <c r="K256" i="17"/>
  <c r="K256" i="16"/>
  <c r="G256" i="17"/>
  <c r="G256" i="16"/>
  <c r="C256" i="17"/>
  <c r="C256" i="16"/>
  <c r="O255" i="17"/>
  <c r="O255" i="16"/>
  <c r="K255" i="17"/>
  <c r="K255" i="16"/>
  <c r="G255" i="17"/>
  <c r="G255" i="16"/>
  <c r="C255" i="17"/>
  <c r="C255" i="16"/>
  <c r="O254" i="17"/>
  <c r="O254" i="16"/>
  <c r="K254" i="17"/>
  <c r="K254" i="16"/>
  <c r="G254" i="17"/>
  <c r="G254" i="16"/>
  <c r="C254" i="17"/>
  <c r="C254" i="16"/>
  <c r="O247" i="17"/>
  <c r="O247" i="16"/>
  <c r="K247" i="17"/>
  <c r="K247" i="16"/>
  <c r="G247" i="17"/>
  <c r="G247" i="16"/>
  <c r="C247" i="17"/>
  <c r="C247" i="16"/>
  <c r="O246" i="17"/>
  <c r="O246" i="16"/>
  <c r="K246" i="17"/>
  <c r="K246" i="16"/>
  <c r="G246" i="17"/>
  <c r="G246" i="16"/>
  <c r="C246" i="17"/>
  <c r="C246" i="16"/>
  <c r="O245" i="17"/>
  <c r="O245" i="16"/>
  <c r="K245" i="17"/>
  <c r="K245" i="16"/>
  <c r="G245" i="17"/>
  <c r="G245" i="16"/>
  <c r="C245" i="17"/>
  <c r="C245" i="16"/>
  <c r="O244" i="17"/>
  <c r="O244" i="16"/>
  <c r="K244" i="17"/>
  <c r="K244" i="16"/>
  <c r="G244" i="17"/>
  <c r="G244" i="16"/>
  <c r="C244" i="17"/>
  <c r="C244" i="16"/>
  <c r="O239" i="17"/>
  <c r="O239" i="16"/>
  <c r="K239" i="17"/>
  <c r="K239" i="16"/>
  <c r="G239" i="17"/>
  <c r="G239" i="16"/>
  <c r="C239" i="17"/>
  <c r="C239" i="16"/>
  <c r="O237" i="17"/>
  <c r="O237" i="16"/>
  <c r="K237" i="17"/>
  <c r="K237" i="16"/>
  <c r="G237" i="17"/>
  <c r="G237" i="16"/>
  <c r="C237" i="17"/>
  <c r="C237" i="16"/>
  <c r="O236" i="17"/>
  <c r="O236" i="16"/>
  <c r="K236" i="17"/>
  <c r="K236" i="16"/>
  <c r="G236" i="17"/>
  <c r="G236" i="16"/>
  <c r="C236" i="17"/>
  <c r="C236" i="16"/>
  <c r="G234" i="16"/>
  <c r="G233" i="16"/>
  <c r="G232" i="16"/>
  <c r="G231" i="16"/>
  <c r="G230" i="16"/>
  <c r="G227" i="16"/>
  <c r="G226" i="16"/>
  <c r="G225" i="16"/>
  <c r="G224" i="16"/>
  <c r="G223" i="16"/>
  <c r="G222" i="16"/>
  <c r="G221" i="16"/>
  <c r="G220" i="16"/>
  <c r="Q180" i="21"/>
  <c r="Q181" i="21"/>
  <c r="Q182" i="21"/>
  <c r="Q184" i="21"/>
  <c r="Q185" i="21"/>
  <c r="Q187" i="21"/>
  <c r="Q188" i="21"/>
  <c r="Q189" i="21"/>
  <c r="Q192" i="21"/>
  <c r="Q226" i="21"/>
  <c r="Q80" i="18"/>
  <c r="M180" i="21"/>
  <c r="M181" i="21"/>
  <c r="M182" i="21"/>
  <c r="M184" i="21"/>
  <c r="M185" i="21"/>
  <c r="M187" i="21"/>
  <c r="M188" i="21"/>
  <c r="M189" i="21"/>
  <c r="M192" i="21"/>
  <c r="M226" i="21"/>
  <c r="M80" i="18"/>
  <c r="I180" i="21"/>
  <c r="I181" i="21"/>
  <c r="I182" i="21"/>
  <c r="I184" i="21"/>
  <c r="I185" i="21"/>
  <c r="I187" i="21"/>
  <c r="I188" i="21"/>
  <c r="I189" i="21"/>
  <c r="I192" i="21"/>
  <c r="I226" i="21"/>
  <c r="I80" i="18"/>
  <c r="E180" i="21"/>
  <c r="E181" i="21"/>
  <c r="E182" i="21"/>
  <c r="E184" i="21"/>
  <c r="E185" i="21"/>
  <c r="E187" i="21"/>
  <c r="E188" i="21"/>
  <c r="E189" i="21"/>
  <c r="E192" i="21"/>
  <c r="E226" i="21"/>
  <c r="E80" i="18"/>
  <c r="Q162" i="21"/>
  <c r="Q164" i="21"/>
  <c r="Q165" i="21"/>
  <c r="Q166" i="21"/>
  <c r="Q168" i="21"/>
  <c r="Q169" i="21"/>
  <c r="Q170" i="21"/>
  <c r="Q173" i="21"/>
  <c r="Q214" i="21"/>
  <c r="Q79" i="18"/>
  <c r="M162" i="21"/>
  <c r="M164" i="21"/>
  <c r="M165" i="21"/>
  <c r="M166" i="21"/>
  <c r="M168" i="21"/>
  <c r="M169" i="21"/>
  <c r="M170" i="21"/>
  <c r="M173" i="21"/>
  <c r="M214" i="21"/>
  <c r="M79" i="18"/>
  <c r="I162" i="21"/>
  <c r="I164" i="21"/>
  <c r="I165" i="21"/>
  <c r="I166" i="21"/>
  <c r="I168" i="21"/>
  <c r="I169" i="21"/>
  <c r="I170" i="21"/>
  <c r="I173" i="21"/>
  <c r="I214" i="21"/>
  <c r="I79" i="18"/>
  <c r="E162" i="21"/>
  <c r="E164" i="21"/>
  <c r="E165" i="21"/>
  <c r="E166" i="21"/>
  <c r="E168" i="21"/>
  <c r="E169" i="21"/>
  <c r="E170" i="21"/>
  <c r="E173" i="21"/>
  <c r="E214" i="21"/>
  <c r="E79" i="18"/>
  <c r="Q60" i="22"/>
  <c r="Q148" i="25"/>
  <c r="Q150" i="25"/>
  <c r="Q151" i="25"/>
  <c r="Q152" i="25"/>
  <c r="Q154" i="25"/>
  <c r="Q155" i="25"/>
  <c r="Q157" i="25"/>
  <c r="Q158" i="25"/>
  <c r="Q160" i="25"/>
  <c r="Q191" i="25"/>
  <c r="I60" i="22"/>
  <c r="I148" i="25"/>
  <c r="I150" i="25"/>
  <c r="I151" i="25"/>
  <c r="I152" i="25"/>
  <c r="I154" i="25"/>
  <c r="I155" i="25"/>
  <c r="I157" i="25"/>
  <c r="I158" i="25"/>
  <c r="I160" i="25"/>
  <c r="I191" i="25"/>
  <c r="P107" i="29"/>
  <c r="N153" i="29"/>
  <c r="N59" i="26"/>
  <c r="J153" i="29"/>
  <c r="J59" i="26"/>
  <c r="F153" i="29"/>
  <c r="F59" i="26"/>
  <c r="N143" i="29"/>
  <c r="N58" i="26"/>
  <c r="J143" i="29"/>
  <c r="J58" i="26"/>
  <c r="F143" i="29"/>
  <c r="F58" i="26"/>
  <c r="N50" i="9"/>
  <c r="J50" i="9"/>
  <c r="F50" i="9"/>
  <c r="B50" i="9"/>
  <c r="N49" i="9"/>
  <c r="J49" i="9"/>
  <c r="F49" i="9"/>
  <c r="B49" i="9"/>
  <c r="N48" i="9"/>
  <c r="J48" i="9"/>
  <c r="F48" i="9"/>
  <c r="B48" i="9"/>
  <c r="N133" i="29"/>
  <c r="N57" i="26"/>
  <c r="J133" i="29"/>
  <c r="J57" i="26"/>
  <c r="F133" i="29"/>
  <c r="F57" i="26"/>
  <c r="Q113" i="31"/>
  <c r="Q114" i="31"/>
  <c r="Q115" i="31"/>
  <c r="Q116" i="31"/>
  <c r="Q117" i="31"/>
  <c r="Q118" i="31"/>
  <c r="Q119" i="31"/>
  <c r="Q120" i="31"/>
  <c r="Q121" i="31"/>
  <c r="Q122" i="31"/>
  <c r="Q123" i="31"/>
  <c r="M113" i="31"/>
  <c r="M114" i="31"/>
  <c r="M115" i="31"/>
  <c r="M116" i="31"/>
  <c r="M117" i="31"/>
  <c r="M118" i="31"/>
  <c r="M119" i="31"/>
  <c r="M120" i="31"/>
  <c r="M121" i="31"/>
  <c r="M122" i="31"/>
  <c r="M123" i="31"/>
  <c r="I113" i="31"/>
  <c r="I114" i="31"/>
  <c r="I115" i="31"/>
  <c r="I116" i="31"/>
  <c r="I117" i="31"/>
  <c r="I118" i="31"/>
  <c r="I119" i="31"/>
  <c r="I120" i="31"/>
  <c r="I121" i="31"/>
  <c r="I122" i="31"/>
  <c r="I123" i="31"/>
  <c r="E113" i="31"/>
  <c r="E114" i="31"/>
  <c r="E115" i="31"/>
  <c r="E116" i="31"/>
  <c r="E117" i="31"/>
  <c r="E118" i="31"/>
  <c r="E119" i="31"/>
  <c r="E120" i="31"/>
  <c r="E121" i="31"/>
  <c r="E122" i="31"/>
  <c r="E123" i="31"/>
  <c r="P91" i="53"/>
  <c r="P106" i="53"/>
  <c r="L91" i="53"/>
  <c r="L106" i="53"/>
  <c r="H91" i="53"/>
  <c r="H106" i="53"/>
  <c r="D91" i="53"/>
  <c r="D106" i="53"/>
  <c r="P105" i="53"/>
  <c r="P90" i="53"/>
  <c r="L90" i="53"/>
  <c r="L105" i="53"/>
  <c r="H90" i="53"/>
  <c r="H105" i="53"/>
  <c r="D90" i="53"/>
  <c r="D105" i="53"/>
  <c r="P104" i="53"/>
  <c r="P86" i="53"/>
  <c r="L86" i="53"/>
  <c r="L104" i="53"/>
  <c r="H86" i="53"/>
  <c r="H104" i="53"/>
  <c r="D86" i="53"/>
  <c r="D104" i="53"/>
  <c r="P103" i="53"/>
  <c r="P82" i="53"/>
  <c r="L82" i="53"/>
  <c r="L103" i="53"/>
  <c r="H82" i="53"/>
  <c r="H103" i="53"/>
  <c r="D82" i="53"/>
  <c r="D103" i="53"/>
  <c r="P102" i="53"/>
  <c r="P79" i="53"/>
  <c r="L79" i="53"/>
  <c r="L102" i="53"/>
  <c r="H79" i="53"/>
  <c r="H102" i="53"/>
  <c r="D79" i="53"/>
  <c r="D102" i="53"/>
  <c r="P101" i="53"/>
  <c r="P78" i="53"/>
  <c r="L78" i="53"/>
  <c r="L101" i="53"/>
  <c r="H78" i="53"/>
  <c r="H101" i="53"/>
  <c r="D78" i="53"/>
  <c r="D101" i="53"/>
  <c r="P100" i="53"/>
  <c r="P77" i="53"/>
  <c r="L77" i="53"/>
  <c r="L100" i="53"/>
  <c r="H77" i="53"/>
  <c r="H100" i="53"/>
  <c r="D77" i="53"/>
  <c r="D100" i="53"/>
  <c r="P76" i="53"/>
  <c r="P99" i="53"/>
  <c r="L76" i="53"/>
  <c r="L99" i="53"/>
  <c r="H76" i="53"/>
  <c r="H99" i="53"/>
  <c r="D76" i="53"/>
  <c r="D99" i="53"/>
  <c r="P75" i="53"/>
  <c r="P98" i="53"/>
  <c r="L75" i="53"/>
  <c r="L98" i="53"/>
  <c r="H75" i="53"/>
  <c r="H98" i="53"/>
  <c r="D75" i="53"/>
  <c r="D98" i="53"/>
  <c r="P74" i="53"/>
  <c r="P97" i="53"/>
  <c r="L74" i="53"/>
  <c r="L97" i="53"/>
  <c r="H74" i="53"/>
  <c r="H97" i="53"/>
  <c r="D74" i="53"/>
  <c r="D97" i="53"/>
  <c r="P73" i="53"/>
  <c r="P96" i="53"/>
  <c r="L73" i="53"/>
  <c r="L96" i="53"/>
  <c r="H73" i="53"/>
  <c r="H96" i="53"/>
  <c r="D73" i="53"/>
  <c r="D96" i="53"/>
  <c r="P102" i="6"/>
  <c r="L102" i="6"/>
  <c r="H102" i="6"/>
  <c r="D102" i="6"/>
  <c r="L99" i="6"/>
  <c r="D99" i="6"/>
  <c r="L60" i="6"/>
  <c r="L133" i="6" s="1"/>
  <c r="P59" i="6"/>
  <c r="L59" i="6"/>
  <c r="H59" i="6"/>
  <c r="D59" i="6"/>
  <c r="P57" i="6"/>
  <c r="L57" i="6"/>
  <c r="H57" i="6"/>
  <c r="D57" i="6"/>
  <c r="P56" i="6"/>
  <c r="L56" i="6"/>
  <c r="H56" i="6"/>
  <c r="D56" i="6"/>
  <c r="P4" i="6"/>
  <c r="L4" i="6"/>
  <c r="H4" i="6"/>
  <c r="D4" i="6"/>
  <c r="P63" i="10"/>
  <c r="L63" i="10"/>
  <c r="H63" i="10"/>
  <c r="D63" i="10"/>
  <c r="P62" i="10"/>
  <c r="L62" i="10"/>
  <c r="H62" i="10"/>
  <c r="D62" i="10"/>
  <c r="N61" i="10"/>
  <c r="F61" i="10"/>
  <c r="P60" i="10"/>
  <c r="L60" i="10"/>
  <c r="H60" i="10"/>
  <c r="D60" i="10"/>
  <c r="P59" i="10"/>
  <c r="L59" i="10"/>
  <c r="H59" i="10"/>
  <c r="D59" i="10"/>
  <c r="O57" i="10"/>
  <c r="O61" i="10"/>
  <c r="K57" i="10"/>
  <c r="K61" i="10"/>
  <c r="G57" i="10"/>
  <c r="G61" i="10"/>
  <c r="O154" i="11"/>
  <c r="G154" i="11"/>
  <c r="O153" i="11"/>
  <c r="G153" i="11"/>
  <c r="O152" i="11"/>
  <c r="G152" i="11"/>
  <c r="O151" i="11"/>
  <c r="G151" i="11"/>
  <c r="O150" i="11"/>
  <c r="G150" i="11"/>
  <c r="O149" i="11"/>
  <c r="G149" i="11"/>
  <c r="O148" i="11"/>
  <c r="G148" i="11"/>
  <c r="O147" i="11"/>
  <c r="G147" i="11"/>
  <c r="O146" i="11"/>
  <c r="G146" i="11"/>
  <c r="O143" i="11"/>
  <c r="G143" i="11"/>
  <c r="O142" i="11"/>
  <c r="G142" i="11"/>
  <c r="O141" i="11"/>
  <c r="G141" i="11"/>
  <c r="O140" i="11"/>
  <c r="G140" i="11"/>
  <c r="O139" i="11"/>
  <c r="G139" i="11"/>
  <c r="O138" i="11"/>
  <c r="G138" i="11"/>
  <c r="O137" i="11"/>
  <c r="G137" i="11"/>
  <c r="O136" i="11"/>
  <c r="G136" i="11"/>
  <c r="O135" i="11"/>
  <c r="G135" i="11"/>
  <c r="K154" i="13"/>
  <c r="C154" i="13"/>
  <c r="K153" i="13"/>
  <c r="C153" i="13"/>
  <c r="K151" i="13"/>
  <c r="C151" i="13"/>
  <c r="K150" i="13"/>
  <c r="C150" i="13"/>
  <c r="K143" i="13"/>
  <c r="C143" i="13"/>
  <c r="K142" i="13"/>
  <c r="C142" i="13"/>
  <c r="K141" i="13"/>
  <c r="C141" i="13"/>
  <c r="K140" i="13"/>
  <c r="C140" i="13"/>
  <c r="K139" i="13"/>
  <c r="C139" i="13"/>
  <c r="K130" i="13"/>
  <c r="C130" i="13"/>
  <c r="K113" i="13"/>
  <c r="C113" i="13"/>
  <c r="N120" i="13"/>
  <c r="N121" i="13"/>
  <c r="N123" i="13"/>
  <c r="N124" i="13"/>
  <c r="N126" i="13"/>
  <c r="N127" i="13"/>
  <c r="N128" i="13"/>
  <c r="N130" i="13"/>
  <c r="N145" i="13"/>
  <c r="J120" i="13"/>
  <c r="J121" i="13"/>
  <c r="J123" i="13"/>
  <c r="J124" i="13"/>
  <c r="J126" i="13"/>
  <c r="J127" i="13"/>
  <c r="J128" i="13"/>
  <c r="J130" i="13"/>
  <c r="J145" i="13"/>
  <c r="F120" i="13"/>
  <c r="F121" i="13"/>
  <c r="F123" i="13"/>
  <c r="F124" i="13"/>
  <c r="F126" i="13"/>
  <c r="F127" i="13"/>
  <c r="F128" i="13"/>
  <c r="F130" i="13"/>
  <c r="F145" i="13"/>
  <c r="B120" i="13"/>
  <c r="B121" i="13"/>
  <c r="B123" i="13"/>
  <c r="B124" i="13"/>
  <c r="B126" i="13"/>
  <c r="B127" i="13"/>
  <c r="B128" i="13"/>
  <c r="B130" i="13"/>
  <c r="B145" i="13"/>
  <c r="N103" i="13"/>
  <c r="N104" i="13"/>
  <c r="N105" i="13"/>
  <c r="N106" i="13"/>
  <c r="N107" i="13"/>
  <c r="N109" i="13"/>
  <c r="N110" i="13"/>
  <c r="N111" i="13"/>
  <c r="N113" i="13"/>
  <c r="N134" i="13"/>
  <c r="J103" i="13"/>
  <c r="J104" i="13"/>
  <c r="J105" i="13"/>
  <c r="J106" i="13"/>
  <c r="J107" i="13"/>
  <c r="J109" i="13"/>
  <c r="J110" i="13"/>
  <c r="J111" i="13"/>
  <c r="J113" i="13"/>
  <c r="J134" i="13"/>
  <c r="F103" i="13"/>
  <c r="F104" i="13"/>
  <c r="F105" i="13"/>
  <c r="F106" i="13"/>
  <c r="F107" i="13"/>
  <c r="F109" i="13"/>
  <c r="F110" i="13"/>
  <c r="F111" i="13"/>
  <c r="F113" i="13"/>
  <c r="F134" i="13"/>
  <c r="B103" i="13"/>
  <c r="B104" i="13"/>
  <c r="B105" i="13"/>
  <c r="B106" i="13"/>
  <c r="B107" i="13"/>
  <c r="B109" i="13"/>
  <c r="B110" i="13"/>
  <c r="B111" i="13"/>
  <c r="B113" i="13"/>
  <c r="B134" i="13"/>
  <c r="K257" i="15"/>
  <c r="C257" i="15"/>
  <c r="K256" i="15"/>
  <c r="C256" i="15"/>
  <c r="K255" i="15"/>
  <c r="C255" i="15"/>
  <c r="K254" i="15"/>
  <c r="C254" i="15"/>
  <c r="K253" i="15"/>
  <c r="C253" i="15"/>
  <c r="K252" i="15"/>
  <c r="C252" i="15"/>
  <c r="K251" i="15"/>
  <c r="C251" i="15"/>
  <c r="K250" i="15"/>
  <c r="C250" i="15"/>
  <c r="K247" i="15"/>
  <c r="C247" i="15"/>
  <c r="K246" i="15"/>
  <c r="C246" i="15"/>
  <c r="K245" i="15"/>
  <c r="C245" i="15"/>
  <c r="K244" i="15"/>
  <c r="C244" i="15"/>
  <c r="K243" i="15"/>
  <c r="C243" i="15"/>
  <c r="K242" i="15"/>
  <c r="C242" i="15"/>
  <c r="K241" i="15"/>
  <c r="C241" i="15"/>
  <c r="K240" i="15"/>
  <c r="C240" i="15"/>
  <c r="K237" i="15"/>
  <c r="C237" i="15"/>
  <c r="K236" i="15"/>
  <c r="C236" i="15"/>
  <c r="K235" i="15"/>
  <c r="C235" i="15"/>
  <c r="K234" i="15"/>
  <c r="C234" i="15"/>
  <c r="K233" i="15"/>
  <c r="C233" i="15"/>
  <c r="K232" i="15"/>
  <c r="C232" i="15"/>
  <c r="K231" i="15"/>
  <c r="C231" i="15"/>
  <c r="K230" i="15"/>
  <c r="C230" i="15"/>
  <c r="K227" i="15"/>
  <c r="C227" i="15"/>
  <c r="K226" i="15"/>
  <c r="C226" i="15"/>
  <c r="K225" i="15"/>
  <c r="C225" i="15"/>
  <c r="K224" i="15"/>
  <c r="C224" i="15"/>
  <c r="K223" i="15"/>
  <c r="C223" i="15"/>
  <c r="K222" i="15"/>
  <c r="C222" i="15"/>
  <c r="K221" i="15"/>
  <c r="C221" i="15"/>
  <c r="C234" i="16"/>
  <c r="C227" i="16"/>
  <c r="C226" i="16"/>
  <c r="C225" i="16"/>
  <c r="C220" i="16"/>
  <c r="O205" i="17"/>
  <c r="O206" i="17"/>
  <c r="O207" i="17"/>
  <c r="O209" i="17"/>
  <c r="O210" i="17"/>
  <c r="O212" i="17"/>
  <c r="O213" i="17"/>
  <c r="O214" i="17"/>
  <c r="O216" i="17"/>
  <c r="O249" i="17"/>
  <c r="O77" i="14"/>
  <c r="K205" i="17"/>
  <c r="K206" i="17"/>
  <c r="K207" i="17"/>
  <c r="K209" i="17"/>
  <c r="K210" i="17"/>
  <c r="K212" i="17"/>
  <c r="K213" i="17"/>
  <c r="K214" i="17"/>
  <c r="K216" i="17"/>
  <c r="K249" i="17"/>
  <c r="K77" i="14"/>
  <c r="G205" i="17"/>
  <c r="G206" i="17"/>
  <c r="G207" i="17"/>
  <c r="G209" i="17"/>
  <c r="G210" i="17"/>
  <c r="G212" i="17"/>
  <c r="G213" i="17"/>
  <c r="G214" i="17"/>
  <c r="G216" i="17"/>
  <c r="G249" i="17"/>
  <c r="G77" i="14"/>
  <c r="C209" i="17"/>
  <c r="C210" i="17"/>
  <c r="C212" i="17"/>
  <c r="C213" i="17"/>
  <c r="C214" i="17"/>
  <c r="C216" i="17"/>
  <c r="C249" i="17"/>
  <c r="C77" i="14"/>
  <c r="O172" i="17"/>
  <c r="O174" i="17"/>
  <c r="O175" i="17"/>
  <c r="O177" i="17"/>
  <c r="O178" i="17"/>
  <c r="O179" i="17"/>
  <c r="O181" i="17"/>
  <c r="O229" i="17"/>
  <c r="O75" i="14"/>
  <c r="O74" i="14" s="1"/>
  <c r="K172" i="17"/>
  <c r="K174" i="17"/>
  <c r="K175" i="17"/>
  <c r="K177" i="17"/>
  <c r="K178" i="17"/>
  <c r="K179" i="17"/>
  <c r="K181" i="17"/>
  <c r="K229" i="17"/>
  <c r="K75" i="14"/>
  <c r="K74" i="14" s="1"/>
  <c r="G172" i="17"/>
  <c r="G174" i="17"/>
  <c r="G175" i="17"/>
  <c r="G177" i="17"/>
  <c r="G178" i="17"/>
  <c r="G179" i="17"/>
  <c r="G181" i="17"/>
  <c r="G229" i="17"/>
  <c r="G75" i="14"/>
  <c r="G74" i="14" s="1"/>
  <c r="C172" i="17"/>
  <c r="C174" i="17"/>
  <c r="C175" i="17"/>
  <c r="C177" i="17"/>
  <c r="C178" i="17"/>
  <c r="C179" i="17"/>
  <c r="C181" i="17"/>
  <c r="C229" i="17"/>
  <c r="C75" i="14"/>
  <c r="C74" i="14" s="1"/>
  <c r="P180" i="21"/>
  <c r="P181" i="21"/>
  <c r="P182" i="21"/>
  <c r="P184" i="21"/>
  <c r="P185" i="21"/>
  <c r="P187" i="21"/>
  <c r="P188" i="21"/>
  <c r="P189" i="21"/>
  <c r="P192" i="21"/>
  <c r="P226" i="21"/>
  <c r="P80" i="18"/>
  <c r="P109" i="6" s="1"/>
  <c r="L180" i="21"/>
  <c r="L181" i="21"/>
  <c r="L182" i="21"/>
  <c r="L184" i="21"/>
  <c r="L185" i="21"/>
  <c r="L187" i="21"/>
  <c r="L188" i="21"/>
  <c r="L189" i="21"/>
  <c r="L192" i="21"/>
  <c r="L226" i="21"/>
  <c r="L80" i="18"/>
  <c r="L109" i="6" s="1"/>
  <c r="H180" i="21"/>
  <c r="H181" i="21"/>
  <c r="H182" i="21"/>
  <c r="H184" i="21"/>
  <c r="H185" i="21"/>
  <c r="H187" i="21"/>
  <c r="H188" i="21"/>
  <c r="H189" i="21"/>
  <c r="H192" i="21"/>
  <c r="H226" i="21"/>
  <c r="H80" i="18"/>
  <c r="H109" i="6" s="1"/>
  <c r="D180" i="21"/>
  <c r="D181" i="21"/>
  <c r="D182" i="21"/>
  <c r="D184" i="21"/>
  <c r="D185" i="21"/>
  <c r="D187" i="21"/>
  <c r="D188" i="21"/>
  <c r="D189" i="21"/>
  <c r="D192" i="21"/>
  <c r="D226" i="21"/>
  <c r="D80" i="18"/>
  <c r="D109" i="6" s="1"/>
  <c r="P162" i="21"/>
  <c r="P164" i="21"/>
  <c r="P165" i="21"/>
  <c r="P166" i="21"/>
  <c r="P168" i="21"/>
  <c r="P169" i="21"/>
  <c r="P170" i="21"/>
  <c r="P173" i="21"/>
  <c r="P214" i="21"/>
  <c r="P79" i="18"/>
  <c r="P100" i="18" s="1"/>
  <c r="P163" i="6" s="1"/>
  <c r="L162" i="21"/>
  <c r="L164" i="21"/>
  <c r="L165" i="21"/>
  <c r="L166" i="21"/>
  <c r="L168" i="21"/>
  <c r="L169" i="21"/>
  <c r="L170" i="21"/>
  <c r="L173" i="21"/>
  <c r="L214" i="21"/>
  <c r="L79" i="18"/>
  <c r="L100" i="18" s="1"/>
  <c r="L163" i="6" s="1"/>
  <c r="H162" i="21"/>
  <c r="H164" i="21"/>
  <c r="H165" i="21"/>
  <c r="H166" i="21"/>
  <c r="H168" i="21"/>
  <c r="H169" i="21"/>
  <c r="H170" i="21"/>
  <c r="H173" i="21"/>
  <c r="H214" i="21"/>
  <c r="H79" i="18"/>
  <c r="H100" i="18" s="1"/>
  <c r="H163" i="6" s="1"/>
  <c r="D162" i="21"/>
  <c r="D164" i="21"/>
  <c r="D165" i="21"/>
  <c r="D166" i="21"/>
  <c r="D168" i="21"/>
  <c r="D169" i="21"/>
  <c r="D170" i="21"/>
  <c r="D173" i="21"/>
  <c r="D214" i="21"/>
  <c r="D79" i="18"/>
  <c r="D100" i="18" s="1"/>
  <c r="D163" i="6" s="1"/>
  <c r="O153" i="28"/>
  <c r="O72" i="26"/>
  <c r="K153" i="28"/>
  <c r="K72" i="26"/>
  <c r="G153" i="28"/>
  <c r="G72" i="26"/>
  <c r="C153" i="28"/>
  <c r="C72" i="26"/>
  <c r="O71" i="26"/>
  <c r="O143" i="28"/>
  <c r="K143" i="28"/>
  <c r="K71" i="26"/>
  <c r="G71" i="26"/>
  <c r="G143" i="28"/>
  <c r="C143" i="28"/>
  <c r="C71" i="26"/>
  <c r="O70" i="26"/>
  <c r="O133" i="28"/>
  <c r="K133" i="28"/>
  <c r="K70" i="26"/>
  <c r="G70" i="26"/>
  <c r="G133" i="28"/>
  <c r="C133" i="28"/>
  <c r="C70" i="26"/>
  <c r="P159" i="29"/>
  <c r="L159" i="29"/>
  <c r="H159" i="29"/>
  <c r="D159" i="29"/>
  <c r="B153" i="29"/>
  <c r="B148" i="29"/>
  <c r="N147" i="29"/>
  <c r="J147" i="29"/>
  <c r="F147" i="29"/>
  <c r="B147" i="29"/>
  <c r="N146" i="29"/>
  <c r="J146" i="29"/>
  <c r="F146" i="29"/>
  <c r="B146" i="29"/>
  <c r="N145" i="29"/>
  <c r="J145" i="29"/>
  <c r="F145" i="29"/>
  <c r="B145" i="29"/>
  <c r="N144" i="29"/>
  <c r="J144" i="29"/>
  <c r="F144" i="29"/>
  <c r="B144" i="29"/>
  <c r="P139" i="29"/>
  <c r="L139" i="29"/>
  <c r="H139" i="29"/>
  <c r="D139" i="29"/>
  <c r="B133" i="29"/>
  <c r="N129" i="29"/>
  <c r="J129" i="29"/>
  <c r="F129" i="29"/>
  <c r="B129" i="29"/>
  <c r="N128" i="29"/>
  <c r="J128" i="29"/>
  <c r="F128" i="29"/>
  <c r="P102" i="29"/>
  <c r="L102" i="29"/>
  <c r="H102" i="29"/>
  <c r="D102" i="29"/>
  <c r="P100" i="29"/>
  <c r="L100" i="29"/>
  <c r="L95" i="29" s="1"/>
  <c r="H100" i="29"/>
  <c r="D100" i="29"/>
  <c r="N123" i="32"/>
  <c r="N123" i="31"/>
  <c r="J123" i="32"/>
  <c r="J123" i="31"/>
  <c r="F123" i="32"/>
  <c r="F123" i="31"/>
  <c r="N122" i="32"/>
  <c r="N122" i="31"/>
  <c r="N122" i="33"/>
  <c r="J122" i="32"/>
  <c r="J122" i="33"/>
  <c r="J122" i="31"/>
  <c r="F122" i="32"/>
  <c r="F122" i="31"/>
  <c r="N121" i="32"/>
  <c r="N121" i="33"/>
  <c r="N121" i="31"/>
  <c r="J121" i="32"/>
  <c r="J121" i="33"/>
  <c r="J121" i="31"/>
  <c r="F121" i="32"/>
  <c r="F121" i="31"/>
  <c r="B121" i="32"/>
  <c r="B121" i="33"/>
  <c r="N120" i="32"/>
  <c r="N120" i="31"/>
  <c r="J120" i="32"/>
  <c r="J120" i="33"/>
  <c r="J120" i="31"/>
  <c r="F120" i="32"/>
  <c r="F120" i="31"/>
  <c r="B120" i="32"/>
  <c r="B120" i="33"/>
  <c r="N119" i="32"/>
  <c r="N119" i="33"/>
  <c r="N119" i="31"/>
  <c r="J119" i="32"/>
  <c r="J119" i="31"/>
  <c r="F119" i="32"/>
  <c r="F119" i="31"/>
  <c r="B119" i="32"/>
  <c r="B119" i="33"/>
  <c r="N118" i="32"/>
  <c r="N118" i="31"/>
  <c r="N118" i="33"/>
  <c r="J118" i="32"/>
  <c r="J118" i="33"/>
  <c r="J118" i="31"/>
  <c r="F118" i="32"/>
  <c r="F118" i="31"/>
  <c r="N117" i="32"/>
  <c r="N117" i="33"/>
  <c r="N117" i="31"/>
  <c r="J117" i="32"/>
  <c r="J117" i="33"/>
  <c r="J117" i="31"/>
  <c r="F117" i="32"/>
  <c r="F117" i="31"/>
  <c r="B117" i="32"/>
  <c r="B117" i="33"/>
  <c r="N116" i="32"/>
  <c r="N116" i="31"/>
  <c r="J116" i="32"/>
  <c r="J116" i="31"/>
  <c r="F116" i="32"/>
  <c r="F116" i="31"/>
  <c r="N115" i="32"/>
  <c r="N115" i="31"/>
  <c r="J115" i="32"/>
  <c r="J115" i="31"/>
  <c r="F115" i="32"/>
  <c r="F115" i="31"/>
  <c r="N114" i="32"/>
  <c r="N114" i="31"/>
  <c r="J114" i="32"/>
  <c r="J114" i="31"/>
  <c r="F114" i="32"/>
  <c r="F114" i="31"/>
  <c r="N113" i="32"/>
  <c r="N113" i="31"/>
  <c r="J113" i="32"/>
  <c r="J113" i="31"/>
  <c r="F113" i="32"/>
  <c r="F113" i="31"/>
  <c r="J112" i="32"/>
  <c r="J112" i="33"/>
  <c r="B112" i="32"/>
  <c r="B112" i="33"/>
  <c r="B122" i="33"/>
  <c r="N112" i="33"/>
  <c r="K39" i="6"/>
  <c r="O30" i="6"/>
  <c r="K30" i="6"/>
  <c r="G30" i="6"/>
  <c r="C30" i="6"/>
  <c r="O58" i="10"/>
  <c r="N146" i="11"/>
  <c r="N147" i="11"/>
  <c r="N148" i="11"/>
  <c r="N149" i="11"/>
  <c r="N150" i="11"/>
  <c r="N151" i="11"/>
  <c r="N152" i="11"/>
  <c r="N153" i="11"/>
  <c r="N154" i="11"/>
  <c r="J146" i="11"/>
  <c r="J147" i="11"/>
  <c r="J148" i="11"/>
  <c r="J149" i="11"/>
  <c r="J150" i="11"/>
  <c r="J151" i="11"/>
  <c r="J152" i="11"/>
  <c r="J153" i="11"/>
  <c r="J154" i="11"/>
  <c r="F146" i="11"/>
  <c r="F147" i="11"/>
  <c r="F148" i="11"/>
  <c r="F149" i="11"/>
  <c r="F150" i="11"/>
  <c r="F151" i="11"/>
  <c r="F152" i="11"/>
  <c r="F153" i="11"/>
  <c r="F154" i="11"/>
  <c r="B146" i="11"/>
  <c r="B147" i="11"/>
  <c r="B148" i="11"/>
  <c r="B149" i="11"/>
  <c r="B150" i="11"/>
  <c r="B151" i="11"/>
  <c r="B152" i="11"/>
  <c r="B153" i="11"/>
  <c r="B154" i="11"/>
  <c r="N135" i="11"/>
  <c r="N136" i="11"/>
  <c r="N137" i="11"/>
  <c r="N138" i="11"/>
  <c r="N139" i="11"/>
  <c r="N140" i="11"/>
  <c r="N141" i="11"/>
  <c r="N142" i="11"/>
  <c r="N143" i="11"/>
  <c r="J135" i="11"/>
  <c r="J136" i="11"/>
  <c r="J137" i="11"/>
  <c r="J138" i="11"/>
  <c r="J139" i="11"/>
  <c r="J140" i="11"/>
  <c r="J141" i="11"/>
  <c r="J142" i="11"/>
  <c r="J143" i="11"/>
  <c r="F135" i="11"/>
  <c r="F136" i="11"/>
  <c r="F137" i="11"/>
  <c r="F138" i="11"/>
  <c r="F139" i="11"/>
  <c r="F140" i="11"/>
  <c r="F141" i="11"/>
  <c r="F142" i="11"/>
  <c r="F143" i="11"/>
  <c r="B135" i="11"/>
  <c r="B136" i="11"/>
  <c r="B137" i="11"/>
  <c r="B138" i="11"/>
  <c r="B139" i="11"/>
  <c r="B140" i="11"/>
  <c r="B141" i="11"/>
  <c r="B142" i="11"/>
  <c r="B143" i="11"/>
  <c r="Q154" i="13"/>
  <c r="I154" i="13"/>
  <c r="Q153" i="13"/>
  <c r="I153" i="13"/>
  <c r="Q151" i="13"/>
  <c r="I151" i="13"/>
  <c r="Q150" i="13"/>
  <c r="I150" i="13"/>
  <c r="Q143" i="13"/>
  <c r="I143" i="13"/>
  <c r="Q142" i="13"/>
  <c r="I142" i="13"/>
  <c r="Q141" i="13"/>
  <c r="I141" i="13"/>
  <c r="Q140" i="13"/>
  <c r="I140" i="13"/>
  <c r="Q139" i="13"/>
  <c r="I139" i="13"/>
  <c r="P250" i="15"/>
  <c r="P251" i="15"/>
  <c r="P252" i="15"/>
  <c r="P253" i="15"/>
  <c r="P254" i="15"/>
  <c r="P255" i="15"/>
  <c r="P256" i="15"/>
  <c r="P257" i="15"/>
  <c r="L250" i="15"/>
  <c r="L251" i="15"/>
  <c r="L252" i="15"/>
  <c r="L253" i="15"/>
  <c r="L254" i="15"/>
  <c r="L255" i="15"/>
  <c r="L256" i="15"/>
  <c r="L257" i="15"/>
  <c r="H250" i="15"/>
  <c r="H251" i="15"/>
  <c r="H252" i="15"/>
  <c r="H253" i="15"/>
  <c r="H254" i="15"/>
  <c r="H255" i="15"/>
  <c r="H256" i="15"/>
  <c r="H257" i="15"/>
  <c r="D250" i="15"/>
  <c r="D251" i="15"/>
  <c r="D252" i="15"/>
  <c r="D253" i="15"/>
  <c r="D254" i="15"/>
  <c r="D255" i="15"/>
  <c r="D256" i="15"/>
  <c r="D257" i="15"/>
  <c r="P240" i="15"/>
  <c r="P241" i="15"/>
  <c r="P242" i="15"/>
  <c r="P243" i="15"/>
  <c r="P244" i="15"/>
  <c r="P245" i="15"/>
  <c r="P246" i="15"/>
  <c r="P247" i="15"/>
  <c r="L240" i="15"/>
  <c r="L241" i="15"/>
  <c r="L242" i="15"/>
  <c r="L243" i="15"/>
  <c r="L244" i="15"/>
  <c r="L245" i="15"/>
  <c r="L246" i="15"/>
  <c r="L247" i="15"/>
  <c r="H240" i="15"/>
  <c r="H241" i="15"/>
  <c r="H242" i="15"/>
  <c r="H243" i="15"/>
  <c r="H244" i="15"/>
  <c r="H245" i="15"/>
  <c r="H246" i="15"/>
  <c r="H247" i="15"/>
  <c r="D240" i="15"/>
  <c r="D241" i="15"/>
  <c r="D242" i="15"/>
  <c r="D243" i="15"/>
  <c r="D244" i="15"/>
  <c r="D245" i="15"/>
  <c r="D246" i="15"/>
  <c r="D247" i="15"/>
  <c r="P230" i="15"/>
  <c r="P231" i="15"/>
  <c r="P232" i="15"/>
  <c r="P233" i="15"/>
  <c r="P234" i="15"/>
  <c r="P235" i="15"/>
  <c r="P236" i="15"/>
  <c r="P237" i="15"/>
  <c r="L230" i="15"/>
  <c r="L231" i="15"/>
  <c r="L232" i="15"/>
  <c r="L233" i="15"/>
  <c r="L234" i="15"/>
  <c r="L235" i="15"/>
  <c r="L236" i="15"/>
  <c r="L237" i="15"/>
  <c r="H230" i="15"/>
  <c r="H231" i="15"/>
  <c r="H232" i="15"/>
  <c r="H233" i="15"/>
  <c r="H234" i="15"/>
  <c r="H235" i="15"/>
  <c r="H236" i="15"/>
  <c r="H237" i="15"/>
  <c r="D230" i="15"/>
  <c r="D231" i="15"/>
  <c r="D232" i="15"/>
  <c r="D233" i="15"/>
  <c r="D234" i="15"/>
  <c r="D235" i="15"/>
  <c r="D236" i="15"/>
  <c r="D237" i="15"/>
  <c r="P221" i="15"/>
  <c r="P222" i="15"/>
  <c r="P223" i="15"/>
  <c r="P224" i="15"/>
  <c r="P225" i="15"/>
  <c r="P226" i="15"/>
  <c r="P227" i="15"/>
  <c r="L221" i="15"/>
  <c r="L222" i="15"/>
  <c r="L223" i="15"/>
  <c r="L224" i="15"/>
  <c r="L225" i="15"/>
  <c r="L226" i="15"/>
  <c r="L227" i="15"/>
  <c r="H221" i="15"/>
  <c r="H222" i="15"/>
  <c r="H223" i="15"/>
  <c r="H224" i="15"/>
  <c r="H225" i="15"/>
  <c r="H226" i="15"/>
  <c r="H227" i="15"/>
  <c r="D221" i="15"/>
  <c r="D222" i="15"/>
  <c r="D223" i="15"/>
  <c r="D224" i="15"/>
  <c r="D225" i="15"/>
  <c r="D226" i="15"/>
  <c r="D227" i="15"/>
  <c r="Q257" i="17"/>
  <c r="Q257" i="16"/>
  <c r="M257" i="17"/>
  <c r="M257" i="16"/>
  <c r="I257" i="17"/>
  <c r="I257" i="16"/>
  <c r="E257" i="17"/>
  <c r="E257" i="16"/>
  <c r="Q256" i="17"/>
  <c r="Q256" i="16"/>
  <c r="M256" i="17"/>
  <c r="M256" i="16"/>
  <c r="I256" i="17"/>
  <c r="I256" i="16"/>
  <c r="E256" i="17"/>
  <c r="E256" i="16"/>
  <c r="Q255" i="17"/>
  <c r="Q255" i="16"/>
  <c r="M255" i="17"/>
  <c r="M255" i="16"/>
  <c r="I255" i="17"/>
  <c r="I255" i="16"/>
  <c r="E255" i="17"/>
  <c r="E255" i="16"/>
  <c r="Q254" i="17"/>
  <c r="Q254" i="16"/>
  <c r="M254" i="17"/>
  <c r="M254" i="16"/>
  <c r="I254" i="17"/>
  <c r="I254" i="16"/>
  <c r="E254" i="17"/>
  <c r="E254" i="16"/>
  <c r="Q247" i="17"/>
  <c r="Q247" i="16"/>
  <c r="M247" i="17"/>
  <c r="M247" i="16"/>
  <c r="I247" i="17"/>
  <c r="I247" i="16"/>
  <c r="E247" i="17"/>
  <c r="E247" i="16"/>
  <c r="Q246" i="17"/>
  <c r="Q246" i="16"/>
  <c r="M246" i="17"/>
  <c r="M246" i="16"/>
  <c r="I246" i="17"/>
  <c r="I246" i="16"/>
  <c r="E246" i="17"/>
  <c r="E246" i="16"/>
  <c r="Q245" i="17"/>
  <c r="Q245" i="16"/>
  <c r="M245" i="17"/>
  <c r="M245" i="16"/>
  <c r="I245" i="17"/>
  <c r="I245" i="16"/>
  <c r="E245" i="17"/>
  <c r="E245" i="16"/>
  <c r="Q244" i="17"/>
  <c r="Q244" i="16"/>
  <c r="M244" i="17"/>
  <c r="M244" i="16"/>
  <c r="I244" i="17"/>
  <c r="I244" i="16"/>
  <c r="E244" i="17"/>
  <c r="E244" i="16"/>
  <c r="Q239" i="17"/>
  <c r="Q239" i="16"/>
  <c r="M239" i="17"/>
  <c r="M239" i="16"/>
  <c r="I239" i="17"/>
  <c r="I239" i="16"/>
  <c r="E239" i="17"/>
  <c r="E239" i="16"/>
  <c r="Q237" i="17"/>
  <c r="Q237" i="16"/>
  <c r="M237" i="17"/>
  <c r="M237" i="16"/>
  <c r="I237" i="17"/>
  <c r="I237" i="16"/>
  <c r="E237" i="17"/>
  <c r="E237" i="16"/>
  <c r="Q236" i="17"/>
  <c r="Q236" i="16"/>
  <c r="M236" i="17"/>
  <c r="M236" i="16"/>
  <c r="I236" i="17"/>
  <c r="I236" i="16"/>
  <c r="E236" i="17"/>
  <c r="E236" i="16"/>
  <c r="Q234" i="17"/>
  <c r="Q234" i="16"/>
  <c r="M234" i="17"/>
  <c r="M234" i="16"/>
  <c r="I234" i="17"/>
  <c r="I234" i="16"/>
  <c r="E234" i="17"/>
  <c r="E234" i="16"/>
  <c r="Q227" i="17"/>
  <c r="Q227" i="16"/>
  <c r="M227" i="17"/>
  <c r="M227" i="16"/>
  <c r="I227" i="17"/>
  <c r="I227" i="16"/>
  <c r="E227" i="17"/>
  <c r="E227" i="16"/>
  <c r="Q226" i="17"/>
  <c r="Q226" i="16"/>
  <c r="M226" i="17"/>
  <c r="M226" i="16"/>
  <c r="I226" i="17"/>
  <c r="I226" i="16"/>
  <c r="E226" i="17"/>
  <c r="E226" i="16"/>
  <c r="Q225" i="17"/>
  <c r="Q225" i="16"/>
  <c r="M225" i="17"/>
  <c r="M225" i="16"/>
  <c r="I225" i="17"/>
  <c r="I225" i="16"/>
  <c r="E225" i="17"/>
  <c r="E225" i="16"/>
  <c r="Q220" i="17"/>
  <c r="Q220" i="16"/>
  <c r="M220" i="17"/>
  <c r="M220" i="16"/>
  <c r="I220" i="17"/>
  <c r="I220" i="16"/>
  <c r="E220" i="17"/>
  <c r="E220" i="16"/>
  <c r="O234" i="16"/>
  <c r="O233" i="16"/>
  <c r="O232" i="16"/>
  <c r="O231" i="16"/>
  <c r="O230" i="16"/>
  <c r="O227" i="16"/>
  <c r="O226" i="16"/>
  <c r="O225" i="16"/>
  <c r="O224" i="16"/>
  <c r="O223" i="16"/>
  <c r="O222" i="16"/>
  <c r="O221" i="16"/>
  <c r="O220" i="16"/>
  <c r="N205" i="17"/>
  <c r="N206" i="17"/>
  <c r="N207" i="17"/>
  <c r="N209" i="17"/>
  <c r="N210" i="17"/>
  <c r="N212" i="17"/>
  <c r="N213" i="17"/>
  <c r="N214" i="17"/>
  <c r="N216" i="17"/>
  <c r="N249" i="17"/>
  <c r="J205" i="17"/>
  <c r="J206" i="17"/>
  <c r="J207" i="17"/>
  <c r="J209" i="17"/>
  <c r="J210" i="17"/>
  <c r="J212" i="17"/>
  <c r="J213" i="17"/>
  <c r="J214" i="17"/>
  <c r="J216" i="17"/>
  <c r="J249" i="17"/>
  <c r="F209" i="17"/>
  <c r="F210" i="17"/>
  <c r="F212" i="17"/>
  <c r="F213" i="17"/>
  <c r="F214" i="17"/>
  <c r="F216" i="17"/>
  <c r="F249" i="17"/>
  <c r="B209" i="17"/>
  <c r="B210" i="17"/>
  <c r="B212" i="17"/>
  <c r="B213" i="17"/>
  <c r="B214" i="17"/>
  <c r="B216" i="17"/>
  <c r="B249" i="17"/>
  <c r="N172" i="17"/>
  <c r="N174" i="17"/>
  <c r="N175" i="17"/>
  <c r="N177" i="17"/>
  <c r="N178" i="17"/>
  <c r="N179" i="17"/>
  <c r="N181" i="17"/>
  <c r="N229" i="17"/>
  <c r="J172" i="17"/>
  <c r="J174" i="17"/>
  <c r="J175" i="17"/>
  <c r="J177" i="17"/>
  <c r="J178" i="17"/>
  <c r="J179" i="17"/>
  <c r="J181" i="17"/>
  <c r="J229" i="17"/>
  <c r="F172" i="17"/>
  <c r="F174" i="17"/>
  <c r="F175" i="17"/>
  <c r="F177" i="17"/>
  <c r="F178" i="17"/>
  <c r="F179" i="17"/>
  <c r="F181" i="17"/>
  <c r="F229" i="17"/>
  <c r="B172" i="17"/>
  <c r="B174" i="17"/>
  <c r="B175" i="17"/>
  <c r="B177" i="17"/>
  <c r="B178" i="17"/>
  <c r="B179" i="17"/>
  <c r="B181" i="17"/>
  <c r="B229" i="17"/>
  <c r="M158" i="25"/>
  <c r="M155" i="25"/>
  <c r="M152" i="25"/>
  <c r="M150" i="25"/>
  <c r="Q61" i="22"/>
  <c r="Q167" i="25"/>
  <c r="Q168" i="25"/>
  <c r="Q169" i="25"/>
  <c r="Q172" i="25"/>
  <c r="Q173" i="25"/>
  <c r="Q176" i="25"/>
  <c r="Q202" i="25"/>
  <c r="I61" i="22"/>
  <c r="I167" i="25"/>
  <c r="I168" i="25"/>
  <c r="I169" i="25"/>
  <c r="I172" i="25"/>
  <c r="I173" i="25"/>
  <c r="I176" i="25"/>
  <c r="I202" i="25"/>
  <c r="Q59" i="22"/>
  <c r="Q134" i="25"/>
  <c r="Q136" i="25"/>
  <c r="Q137" i="25"/>
  <c r="Q138" i="25"/>
  <c r="Q139" i="25"/>
  <c r="Q141" i="25"/>
  <c r="Q180" i="25"/>
  <c r="I59" i="22"/>
  <c r="I134" i="25"/>
  <c r="I136" i="25"/>
  <c r="I137" i="25"/>
  <c r="I138" i="25"/>
  <c r="I139" i="25"/>
  <c r="I141" i="25"/>
  <c r="I180" i="25"/>
  <c r="O123" i="28"/>
  <c r="K123" i="28"/>
  <c r="M95" i="28"/>
  <c r="B151" i="29"/>
  <c r="N119" i="29"/>
  <c r="J119" i="29"/>
  <c r="F119" i="29"/>
  <c r="N116" i="29"/>
  <c r="J116" i="29"/>
  <c r="F116" i="29"/>
  <c r="B116" i="29"/>
  <c r="N113" i="29"/>
  <c r="J113" i="29"/>
  <c r="F113" i="29"/>
  <c r="N112" i="29"/>
  <c r="N107" i="29" s="1"/>
  <c r="J112" i="29"/>
  <c r="J107" i="29" s="1"/>
  <c r="F112" i="29"/>
  <c r="F107" i="29" s="1"/>
  <c r="P153" i="29"/>
  <c r="P59" i="26"/>
  <c r="L153" i="29"/>
  <c r="L59" i="26"/>
  <c r="H153" i="29"/>
  <c r="H59" i="26"/>
  <c r="D153" i="29"/>
  <c r="D59" i="26"/>
  <c r="P143" i="29"/>
  <c r="P58" i="26"/>
  <c r="L143" i="29"/>
  <c r="L58" i="26"/>
  <c r="H143" i="29"/>
  <c r="H58" i="26"/>
  <c r="D143" i="29"/>
  <c r="D58" i="26"/>
  <c r="P50" i="9"/>
  <c r="L50" i="9"/>
  <c r="H50" i="9"/>
  <c r="D50" i="9"/>
  <c r="P49" i="9"/>
  <c r="L49" i="9"/>
  <c r="H49" i="9"/>
  <c r="D49" i="9"/>
  <c r="P48" i="9"/>
  <c r="L48" i="9"/>
  <c r="H48" i="9"/>
  <c r="D48" i="9"/>
  <c r="P133" i="29"/>
  <c r="P57" i="26"/>
  <c r="L133" i="29"/>
  <c r="L57" i="26"/>
  <c r="H133" i="29"/>
  <c r="H57" i="26"/>
  <c r="D133" i="29"/>
  <c r="D57" i="26"/>
  <c r="Q36" i="30"/>
  <c r="M36" i="30"/>
  <c r="I36" i="30"/>
  <c r="E36" i="30"/>
  <c r="Q35" i="30"/>
  <c r="M35" i="30"/>
  <c r="I35" i="30"/>
  <c r="E35" i="30"/>
  <c r="O113" i="31"/>
  <c r="O114" i="31"/>
  <c r="O115" i="31"/>
  <c r="O116" i="31"/>
  <c r="O117" i="31"/>
  <c r="O118" i="31"/>
  <c r="O119" i="31"/>
  <c r="O120" i="31"/>
  <c r="O121" i="31"/>
  <c r="O122" i="31"/>
  <c r="O123" i="31"/>
  <c r="K113" i="31"/>
  <c r="K114" i="31"/>
  <c r="K115" i="31"/>
  <c r="K116" i="31"/>
  <c r="K117" i="31"/>
  <c r="K118" i="31"/>
  <c r="K119" i="31"/>
  <c r="K120" i="31"/>
  <c r="K121" i="31"/>
  <c r="K122" i="31"/>
  <c r="K123" i="31"/>
  <c r="G113" i="31"/>
  <c r="G114" i="31"/>
  <c r="G115" i="31"/>
  <c r="G116" i="31"/>
  <c r="G117" i="31"/>
  <c r="G118" i="31"/>
  <c r="G119" i="31"/>
  <c r="G120" i="31"/>
  <c r="G121" i="31"/>
  <c r="G122" i="31"/>
  <c r="G123" i="31"/>
  <c r="C113" i="31"/>
  <c r="C114" i="31"/>
  <c r="C115" i="31"/>
  <c r="C116" i="31"/>
  <c r="C117" i="31"/>
  <c r="C118" i="31"/>
  <c r="C119" i="31"/>
  <c r="C120" i="31"/>
  <c r="C121" i="31"/>
  <c r="C122" i="31"/>
  <c r="C123" i="31"/>
  <c r="P83" i="31"/>
  <c r="L83" i="31"/>
  <c r="D83" i="31"/>
  <c r="B118" i="6"/>
  <c r="B116" i="6"/>
  <c r="N4" i="6"/>
  <c r="J4" i="6"/>
  <c r="F4" i="6"/>
  <c r="B4" i="6"/>
  <c r="J62" i="10"/>
  <c r="B62" i="10"/>
  <c r="N60" i="10"/>
  <c r="J60" i="10"/>
  <c r="F60" i="10"/>
  <c r="B60" i="10"/>
  <c r="N59" i="10"/>
  <c r="J59" i="10"/>
  <c r="F59" i="10"/>
  <c r="B59" i="10"/>
  <c r="B37" i="9"/>
  <c r="Q57" i="10"/>
  <c r="Q61" i="10"/>
  <c r="E57" i="10"/>
  <c r="E61" i="10"/>
  <c r="K154" i="11"/>
  <c r="C154" i="11"/>
  <c r="K153" i="11"/>
  <c r="C153" i="11"/>
  <c r="K152" i="11"/>
  <c r="C152" i="11"/>
  <c r="K151" i="11"/>
  <c r="C151" i="11"/>
  <c r="K150" i="11"/>
  <c r="C150" i="11"/>
  <c r="K149" i="11"/>
  <c r="C149" i="11"/>
  <c r="K148" i="11"/>
  <c r="C148" i="11"/>
  <c r="K147" i="11"/>
  <c r="C147" i="11"/>
  <c r="K146" i="11"/>
  <c r="C146" i="11"/>
  <c r="K143" i="11"/>
  <c r="C143" i="11"/>
  <c r="K142" i="11"/>
  <c r="C142" i="11"/>
  <c r="K141" i="11"/>
  <c r="C141" i="11"/>
  <c r="K140" i="11"/>
  <c r="C140" i="11"/>
  <c r="K139" i="11"/>
  <c r="C139" i="11"/>
  <c r="K138" i="11"/>
  <c r="C138" i="11"/>
  <c r="K137" i="11"/>
  <c r="C137" i="11"/>
  <c r="K136" i="11"/>
  <c r="C136" i="11"/>
  <c r="K135" i="11"/>
  <c r="C135" i="11"/>
  <c r="L138" i="12"/>
  <c r="D138" i="12"/>
  <c r="L137" i="12"/>
  <c r="D137" i="12"/>
  <c r="L136" i="12"/>
  <c r="D136" i="12"/>
  <c r="L135" i="12"/>
  <c r="D135" i="12"/>
  <c r="O154" i="13"/>
  <c r="G154" i="13"/>
  <c r="O153" i="13"/>
  <c r="G153" i="13"/>
  <c r="O151" i="13"/>
  <c r="G151" i="13"/>
  <c r="O150" i="13"/>
  <c r="G150" i="13"/>
  <c r="O143" i="13"/>
  <c r="G143" i="13"/>
  <c r="O142" i="13"/>
  <c r="G142" i="13"/>
  <c r="O141" i="13"/>
  <c r="G141" i="13"/>
  <c r="O140" i="13"/>
  <c r="G140" i="13"/>
  <c r="O139" i="13"/>
  <c r="G139" i="13"/>
  <c r="O130" i="13"/>
  <c r="G130" i="13"/>
  <c r="O113" i="13"/>
  <c r="G113" i="13"/>
  <c r="P120" i="13"/>
  <c r="P121" i="13"/>
  <c r="P123" i="13"/>
  <c r="P124" i="13"/>
  <c r="P126" i="13"/>
  <c r="P127" i="13"/>
  <c r="P128" i="13"/>
  <c r="P130" i="13"/>
  <c r="P145" i="13"/>
  <c r="L120" i="13"/>
  <c r="L121" i="13"/>
  <c r="L123" i="13"/>
  <c r="L124" i="13"/>
  <c r="L126" i="13"/>
  <c r="L127" i="13"/>
  <c r="L128" i="13"/>
  <c r="L130" i="13"/>
  <c r="L145" i="13"/>
  <c r="H120" i="13"/>
  <c r="H121" i="13"/>
  <c r="H123" i="13"/>
  <c r="H124" i="13"/>
  <c r="H126" i="13"/>
  <c r="H127" i="13"/>
  <c r="H128" i="13"/>
  <c r="H130" i="13"/>
  <c r="H145" i="13"/>
  <c r="D120" i="13"/>
  <c r="D121" i="13"/>
  <c r="D123" i="13"/>
  <c r="D124" i="13"/>
  <c r="D126" i="13"/>
  <c r="D127" i="13"/>
  <c r="D128" i="13"/>
  <c r="D130" i="13"/>
  <c r="D145" i="13"/>
  <c r="P103" i="13"/>
  <c r="P104" i="13"/>
  <c r="P105" i="13"/>
  <c r="P106" i="13"/>
  <c r="P107" i="13"/>
  <c r="P109" i="13"/>
  <c r="P110" i="13"/>
  <c r="P111" i="13"/>
  <c r="P113" i="13"/>
  <c r="P134" i="13"/>
  <c r="L103" i="13"/>
  <c r="L104" i="13"/>
  <c r="L105" i="13"/>
  <c r="L106" i="13"/>
  <c r="L107" i="13"/>
  <c r="L109" i="13"/>
  <c r="L110" i="13"/>
  <c r="L111" i="13"/>
  <c r="L113" i="13"/>
  <c r="L134" i="13"/>
  <c r="H103" i="13"/>
  <c r="H104" i="13"/>
  <c r="H105" i="13"/>
  <c r="H106" i="13"/>
  <c r="H107" i="13"/>
  <c r="H109" i="13"/>
  <c r="H110" i="13"/>
  <c r="H111" i="13"/>
  <c r="H113" i="13"/>
  <c r="H134" i="13"/>
  <c r="D103" i="13"/>
  <c r="D104" i="13"/>
  <c r="D105" i="13"/>
  <c r="D106" i="13"/>
  <c r="D107" i="13"/>
  <c r="D109" i="13"/>
  <c r="D110" i="13"/>
  <c r="D111" i="13"/>
  <c r="D113" i="13"/>
  <c r="D134" i="13"/>
  <c r="O257" i="15"/>
  <c r="G257" i="15"/>
  <c r="O256" i="15"/>
  <c r="G256" i="15"/>
  <c r="O255" i="15"/>
  <c r="G255" i="15"/>
  <c r="O254" i="15"/>
  <c r="G254" i="15"/>
  <c r="O253" i="15"/>
  <c r="G253" i="15"/>
  <c r="O252" i="15"/>
  <c r="G252" i="15"/>
  <c r="O251" i="15"/>
  <c r="G251" i="15"/>
  <c r="O250" i="15"/>
  <c r="G250" i="15"/>
  <c r="O247" i="15"/>
  <c r="G247" i="15"/>
  <c r="O246" i="15"/>
  <c r="G246" i="15"/>
  <c r="O245" i="15"/>
  <c r="G245" i="15"/>
  <c r="O244" i="15"/>
  <c r="G244" i="15"/>
  <c r="O243" i="15"/>
  <c r="G243" i="15"/>
  <c r="O242" i="15"/>
  <c r="G242" i="15"/>
  <c r="O241" i="15"/>
  <c r="G241" i="15"/>
  <c r="O240" i="15"/>
  <c r="G240" i="15"/>
  <c r="O237" i="15"/>
  <c r="G237" i="15"/>
  <c r="O236" i="15"/>
  <c r="G236" i="15"/>
  <c r="O235" i="15"/>
  <c r="G235" i="15"/>
  <c r="O234" i="15"/>
  <c r="G234" i="15"/>
  <c r="O227" i="15"/>
  <c r="G227" i="15"/>
  <c r="O226" i="15"/>
  <c r="G226" i="15"/>
  <c r="O225" i="15"/>
  <c r="G225" i="15"/>
  <c r="K234" i="16"/>
  <c r="K227" i="16"/>
  <c r="K226" i="16"/>
  <c r="K225" i="16"/>
  <c r="K220" i="16"/>
  <c r="Q205" i="17"/>
  <c r="Q206" i="17"/>
  <c r="Q207" i="17"/>
  <c r="Q209" i="17"/>
  <c r="Q210" i="17"/>
  <c r="Q212" i="17"/>
  <c r="Q213" i="17"/>
  <c r="Q214" i="17"/>
  <c r="Q216" i="17"/>
  <c r="Q249" i="17"/>
  <c r="Q77" i="14"/>
  <c r="M205" i="17"/>
  <c r="M206" i="17"/>
  <c r="M207" i="17"/>
  <c r="M209" i="17"/>
  <c r="M210" i="17"/>
  <c r="M212" i="17"/>
  <c r="M213" i="17"/>
  <c r="M214" i="17"/>
  <c r="M216" i="17"/>
  <c r="M249" i="17"/>
  <c r="M77" i="14"/>
  <c r="I205" i="17"/>
  <c r="I206" i="17"/>
  <c r="I207" i="17"/>
  <c r="I209" i="17"/>
  <c r="I210" i="17"/>
  <c r="I212" i="17"/>
  <c r="I213" i="17"/>
  <c r="I214" i="17"/>
  <c r="I216" i="17"/>
  <c r="I249" i="17"/>
  <c r="I77" i="14"/>
  <c r="E209" i="17"/>
  <c r="E210" i="17"/>
  <c r="E212" i="17"/>
  <c r="E213" i="17"/>
  <c r="E214" i="17"/>
  <c r="E216" i="17"/>
  <c r="E249" i="17"/>
  <c r="E77" i="14"/>
  <c r="Q172" i="17"/>
  <c r="Q174" i="17"/>
  <c r="Q175" i="17"/>
  <c r="Q177" i="17"/>
  <c r="Q178" i="17"/>
  <c r="Q179" i="17"/>
  <c r="Q181" i="17"/>
  <c r="Q229" i="17"/>
  <c r="Q75" i="14"/>
  <c r="Q74" i="14" s="1"/>
  <c r="M172" i="17"/>
  <c r="M174" i="17"/>
  <c r="M175" i="17"/>
  <c r="M177" i="17"/>
  <c r="M178" i="17"/>
  <c r="M179" i="17"/>
  <c r="M181" i="17"/>
  <c r="M229" i="17"/>
  <c r="M75" i="14"/>
  <c r="M74" i="14" s="1"/>
  <c r="I172" i="17"/>
  <c r="I174" i="17"/>
  <c r="I175" i="17"/>
  <c r="I177" i="17"/>
  <c r="I178" i="17"/>
  <c r="I179" i="17"/>
  <c r="I181" i="17"/>
  <c r="I229" i="17"/>
  <c r="I75" i="14"/>
  <c r="I74" i="14" s="1"/>
  <c r="E172" i="17"/>
  <c r="E174" i="17"/>
  <c r="E175" i="17"/>
  <c r="E177" i="17"/>
  <c r="E178" i="17"/>
  <c r="E179" i="17"/>
  <c r="E181" i="17"/>
  <c r="E229" i="17"/>
  <c r="E75" i="14"/>
  <c r="E74" i="14" s="1"/>
  <c r="N180" i="21"/>
  <c r="N181" i="21"/>
  <c r="N182" i="21"/>
  <c r="N184" i="21"/>
  <c r="N185" i="21"/>
  <c r="N187" i="21"/>
  <c r="N188" i="21"/>
  <c r="N189" i="21"/>
  <c r="N192" i="21"/>
  <c r="N226" i="21"/>
  <c r="N80" i="18"/>
  <c r="N109" i="6" s="1"/>
  <c r="J180" i="21"/>
  <c r="J181" i="21"/>
  <c r="J182" i="21"/>
  <c r="J184" i="21"/>
  <c r="J185" i="21"/>
  <c r="J187" i="21"/>
  <c r="J188" i="21"/>
  <c r="J189" i="21"/>
  <c r="J192" i="21"/>
  <c r="J226" i="21"/>
  <c r="J80" i="18"/>
  <c r="J109" i="6" s="1"/>
  <c r="F180" i="21"/>
  <c r="F181" i="21"/>
  <c r="F182" i="21"/>
  <c r="F184" i="21"/>
  <c r="F185" i="21"/>
  <c r="F187" i="21"/>
  <c r="F188" i="21"/>
  <c r="F189" i="21"/>
  <c r="F192" i="21"/>
  <c r="F226" i="21"/>
  <c r="F80" i="18"/>
  <c r="F109" i="6" s="1"/>
  <c r="B180" i="21"/>
  <c r="B181" i="21"/>
  <c r="B182" i="21"/>
  <c r="B184" i="21"/>
  <c r="B185" i="21"/>
  <c r="B187" i="21"/>
  <c r="B188" i="21"/>
  <c r="B189" i="21"/>
  <c r="B192" i="21"/>
  <c r="B226" i="21"/>
  <c r="B80" i="18"/>
  <c r="B109" i="6" s="1"/>
  <c r="N162" i="21"/>
  <c r="N164" i="21"/>
  <c r="N165" i="21"/>
  <c r="N166" i="21"/>
  <c r="N168" i="21"/>
  <c r="N169" i="21"/>
  <c r="N170" i="21"/>
  <c r="N173" i="21"/>
  <c r="N214" i="21"/>
  <c r="N79" i="18"/>
  <c r="J162" i="21"/>
  <c r="J164" i="21"/>
  <c r="J165" i="21"/>
  <c r="J166" i="21"/>
  <c r="J168" i="21"/>
  <c r="J169" i="21"/>
  <c r="J170" i="21"/>
  <c r="J173" i="21"/>
  <c r="J214" i="21"/>
  <c r="J79" i="18"/>
  <c r="F162" i="21"/>
  <c r="F164" i="21"/>
  <c r="F165" i="21"/>
  <c r="F166" i="21"/>
  <c r="F168" i="21"/>
  <c r="F169" i="21"/>
  <c r="F170" i="21"/>
  <c r="F173" i="21"/>
  <c r="F214" i="21"/>
  <c r="F79" i="18"/>
  <c r="B162" i="21"/>
  <c r="B164" i="21"/>
  <c r="B165" i="21"/>
  <c r="B166" i="21"/>
  <c r="B168" i="21"/>
  <c r="B169" i="21"/>
  <c r="B170" i="21"/>
  <c r="B173" i="21"/>
  <c r="B214" i="21"/>
  <c r="B79" i="18"/>
  <c r="E76" i="22"/>
  <c r="E167" i="6" s="1"/>
  <c r="G107" i="28"/>
  <c r="Q153" i="28"/>
  <c r="Q72" i="26"/>
  <c r="M153" i="28"/>
  <c r="M72" i="26"/>
  <c r="I153" i="28"/>
  <c r="I72" i="26"/>
  <c r="E153" i="28"/>
  <c r="E72" i="26"/>
  <c r="M71" i="26"/>
  <c r="M143" i="28"/>
  <c r="I71" i="26"/>
  <c r="I143" i="28"/>
  <c r="E71" i="26"/>
  <c r="E143" i="28"/>
  <c r="M70" i="26"/>
  <c r="M133" i="28"/>
  <c r="I70" i="26"/>
  <c r="I133" i="28"/>
  <c r="E70" i="26"/>
  <c r="E133" i="28"/>
  <c r="B140" i="29"/>
  <c r="N139" i="29"/>
  <c r="J139" i="29"/>
  <c r="F139" i="29"/>
  <c r="B139" i="29"/>
  <c r="P128" i="29"/>
  <c r="L128" i="29"/>
  <c r="H128" i="29"/>
  <c r="D128" i="29"/>
  <c r="N102" i="29"/>
  <c r="J102" i="29"/>
  <c r="F102" i="29"/>
  <c r="N101" i="29"/>
  <c r="J101" i="29"/>
  <c r="F101" i="29"/>
  <c r="B101" i="29"/>
  <c r="N100" i="29"/>
  <c r="J100" i="29"/>
  <c r="F100" i="29"/>
  <c r="N99" i="29"/>
  <c r="J99" i="29"/>
  <c r="F99" i="29"/>
  <c r="B99" i="29"/>
  <c r="N98" i="29"/>
  <c r="J98" i="29"/>
  <c r="F98" i="29"/>
  <c r="B98" i="29"/>
  <c r="N97" i="29"/>
  <c r="J97" i="29"/>
  <c r="F97" i="29"/>
  <c r="B97" i="29"/>
  <c r="N96" i="29"/>
  <c r="J96" i="29"/>
  <c r="F96" i="29"/>
  <c r="B96" i="29"/>
  <c r="P123" i="32"/>
  <c r="P123" i="31"/>
  <c r="L123" i="32"/>
  <c r="L123" i="31"/>
  <c r="H123" i="32"/>
  <c r="H123" i="31"/>
  <c r="D123" i="32"/>
  <c r="D123" i="31"/>
  <c r="P122" i="32"/>
  <c r="P122" i="31"/>
  <c r="L122" i="32"/>
  <c r="L122" i="31"/>
  <c r="H122" i="32"/>
  <c r="H122" i="31"/>
  <c r="D122" i="32"/>
  <c r="D122" i="31"/>
  <c r="P121" i="32"/>
  <c r="P121" i="31"/>
  <c r="L121" i="32"/>
  <c r="L121" i="31"/>
  <c r="H121" i="32"/>
  <c r="H121" i="31"/>
  <c r="D121" i="32"/>
  <c r="D121" i="31"/>
  <c r="P120" i="32"/>
  <c r="P120" i="31"/>
  <c r="L120" i="32"/>
  <c r="L120" i="31"/>
  <c r="H120" i="32"/>
  <c r="H120" i="31"/>
  <c r="D120" i="32"/>
  <c r="D120" i="31"/>
  <c r="P119" i="32"/>
  <c r="P119" i="31"/>
  <c r="L119" i="32"/>
  <c r="L119" i="31"/>
  <c r="H119" i="32"/>
  <c r="H119" i="31"/>
  <c r="D119" i="32"/>
  <c r="D119" i="31"/>
  <c r="P118" i="32"/>
  <c r="P118" i="31"/>
  <c r="L118" i="32"/>
  <c r="L118" i="31"/>
  <c r="H118" i="32"/>
  <c r="H118" i="31"/>
  <c r="D118" i="32"/>
  <c r="D118" i="31"/>
  <c r="P117" i="32"/>
  <c r="P117" i="31"/>
  <c r="L117" i="32"/>
  <c r="L117" i="31"/>
  <c r="H117" i="32"/>
  <c r="H117" i="31"/>
  <c r="D117" i="32"/>
  <c r="D117" i="31"/>
  <c r="P116" i="32"/>
  <c r="P116" i="31"/>
  <c r="L116" i="32"/>
  <c r="L116" i="31"/>
  <c r="H116" i="32"/>
  <c r="H116" i="31"/>
  <c r="D116" i="32"/>
  <c r="D116" i="31"/>
  <c r="P115" i="32"/>
  <c r="P115" i="31"/>
  <c r="L115" i="32"/>
  <c r="L115" i="31"/>
  <c r="H115" i="32"/>
  <c r="H115" i="31"/>
  <c r="D115" i="32"/>
  <c r="D115" i="31"/>
  <c r="P114" i="32"/>
  <c r="P114" i="31"/>
  <c r="L114" i="32"/>
  <c r="L114" i="31"/>
  <c r="H114" i="32"/>
  <c r="H114" i="31"/>
  <c r="D114" i="32"/>
  <c r="D114" i="31"/>
  <c r="P113" i="32"/>
  <c r="P113" i="31"/>
  <c r="L113" i="32"/>
  <c r="L113" i="31"/>
  <c r="H113" i="32"/>
  <c r="H113" i="31"/>
  <c r="D113" i="32"/>
  <c r="D113" i="31"/>
  <c r="J119" i="33"/>
  <c r="J234" i="17"/>
  <c r="B234" i="17"/>
  <c r="J227" i="17"/>
  <c r="B227" i="17"/>
  <c r="J226" i="17"/>
  <c r="B226" i="17"/>
  <c r="J225" i="17"/>
  <c r="B225" i="17"/>
  <c r="J220" i="17"/>
  <c r="B220" i="17"/>
  <c r="N92" i="18"/>
  <c r="N102" i="18"/>
  <c r="N165" i="6" s="1"/>
  <c r="J92" i="18"/>
  <c r="J102" i="18"/>
  <c r="J165" i="6" s="1"/>
  <c r="F92" i="18"/>
  <c r="F102" i="18"/>
  <c r="F165" i="6" s="1"/>
  <c r="B92" i="18"/>
  <c r="B102" i="18"/>
  <c r="B165" i="6" s="1"/>
  <c r="N91" i="18"/>
  <c r="J91" i="18"/>
  <c r="F91" i="18"/>
  <c r="B91" i="18"/>
  <c r="N90" i="18"/>
  <c r="J90" i="18"/>
  <c r="F90" i="18"/>
  <c r="B90" i="18"/>
  <c r="J51" i="18"/>
  <c r="B51" i="18"/>
  <c r="P238" i="19"/>
  <c r="P239" i="19"/>
  <c r="P240" i="19"/>
  <c r="P241" i="19"/>
  <c r="P242" i="19"/>
  <c r="P243" i="19"/>
  <c r="P244" i="19"/>
  <c r="P245" i="19"/>
  <c r="P246" i="19"/>
  <c r="L238" i="19"/>
  <c r="L239" i="19"/>
  <c r="L240" i="19"/>
  <c r="L241" i="19"/>
  <c r="L242" i="19"/>
  <c r="L243" i="19"/>
  <c r="L244" i="19"/>
  <c r="L245" i="19"/>
  <c r="L246" i="19"/>
  <c r="H238" i="19"/>
  <c r="H239" i="19"/>
  <c r="H240" i="19"/>
  <c r="H241" i="19"/>
  <c r="H242" i="19"/>
  <c r="H243" i="19"/>
  <c r="H244" i="19"/>
  <c r="H245" i="19"/>
  <c r="H246" i="19"/>
  <c r="D238" i="19"/>
  <c r="D239" i="19"/>
  <c r="D240" i="19"/>
  <c r="D241" i="19"/>
  <c r="D242" i="19"/>
  <c r="D243" i="19"/>
  <c r="D244" i="19"/>
  <c r="D245" i="19"/>
  <c r="D246" i="19"/>
  <c r="P227" i="19"/>
  <c r="P228" i="19"/>
  <c r="P229" i="19"/>
  <c r="P230" i="19"/>
  <c r="P231" i="19"/>
  <c r="P232" i="19"/>
  <c r="P233" i="19"/>
  <c r="P234" i="19"/>
  <c r="P235" i="19"/>
  <c r="L227" i="19"/>
  <c r="L228" i="19"/>
  <c r="L229" i="19"/>
  <c r="L230" i="19"/>
  <c r="L231" i="19"/>
  <c r="L232" i="19"/>
  <c r="L233" i="19"/>
  <c r="L234" i="19"/>
  <c r="L235" i="19"/>
  <c r="H227" i="19"/>
  <c r="H228" i="19"/>
  <c r="H229" i="19"/>
  <c r="H230" i="19"/>
  <c r="H231" i="19"/>
  <c r="H232" i="19"/>
  <c r="H233" i="19"/>
  <c r="H234" i="19"/>
  <c r="H235" i="19"/>
  <c r="D227" i="19"/>
  <c r="D228" i="19"/>
  <c r="D229" i="19"/>
  <c r="D230" i="19"/>
  <c r="D231" i="19"/>
  <c r="D232" i="19"/>
  <c r="D233" i="19"/>
  <c r="D234" i="19"/>
  <c r="D235" i="19"/>
  <c r="P89" i="18"/>
  <c r="P215" i="19"/>
  <c r="P216" i="19"/>
  <c r="P217" i="19"/>
  <c r="P218" i="19"/>
  <c r="P219" i="19"/>
  <c r="P220" i="19"/>
  <c r="P221" i="19"/>
  <c r="P222" i="19"/>
  <c r="P223" i="19"/>
  <c r="P224" i="19"/>
  <c r="L89" i="18"/>
  <c r="L215" i="19"/>
  <c r="L216" i="19"/>
  <c r="L217" i="19"/>
  <c r="L218" i="19"/>
  <c r="L219" i="19"/>
  <c r="L220" i="19"/>
  <c r="L221" i="19"/>
  <c r="L222" i="19"/>
  <c r="L223" i="19"/>
  <c r="L224" i="19"/>
  <c r="H89" i="18"/>
  <c r="H215" i="19"/>
  <c r="H216" i="19"/>
  <c r="H217" i="19"/>
  <c r="H218" i="19"/>
  <c r="H219" i="19"/>
  <c r="H220" i="19"/>
  <c r="H221" i="19"/>
  <c r="H222" i="19"/>
  <c r="H223" i="19"/>
  <c r="H224" i="19"/>
  <c r="D89" i="18"/>
  <c r="D215" i="19"/>
  <c r="D216" i="19"/>
  <c r="D217" i="19"/>
  <c r="D218" i="19"/>
  <c r="D219" i="19"/>
  <c r="D220" i="19"/>
  <c r="D221" i="19"/>
  <c r="D222" i="19"/>
  <c r="D223" i="19"/>
  <c r="D224" i="19"/>
  <c r="P86" i="18"/>
  <c r="L86" i="18"/>
  <c r="H86" i="18"/>
  <c r="D86" i="18"/>
  <c r="P85" i="18"/>
  <c r="L85" i="18"/>
  <c r="H85" i="18"/>
  <c r="D85" i="18"/>
  <c r="P84" i="18"/>
  <c r="L84" i="18"/>
  <c r="H84" i="18"/>
  <c r="D84" i="18"/>
  <c r="Q214" i="20"/>
  <c r="M214" i="20"/>
  <c r="I214" i="20"/>
  <c r="E214" i="20"/>
  <c r="N98" i="18"/>
  <c r="J98" i="18"/>
  <c r="F98" i="18"/>
  <c r="B98" i="18"/>
  <c r="N97" i="18"/>
  <c r="J97" i="18"/>
  <c r="F97" i="18"/>
  <c r="B97" i="18"/>
  <c r="N95" i="18"/>
  <c r="J95" i="18"/>
  <c r="F95" i="18"/>
  <c r="B95" i="18"/>
  <c r="N96" i="18"/>
  <c r="J96" i="18"/>
  <c r="F96" i="18"/>
  <c r="B96" i="18"/>
  <c r="M245" i="21"/>
  <c r="E245" i="21"/>
  <c r="M244" i="21"/>
  <c r="E244" i="21"/>
  <c r="M243" i="21"/>
  <c r="E243" i="21"/>
  <c r="M242" i="21"/>
  <c r="E242" i="21"/>
  <c r="M237" i="21"/>
  <c r="E237" i="21"/>
  <c r="M234" i="21"/>
  <c r="E234" i="21"/>
  <c r="M233" i="21"/>
  <c r="E233" i="21"/>
  <c r="M232" i="21"/>
  <c r="E232" i="21"/>
  <c r="M231" i="21"/>
  <c r="E231" i="21"/>
  <c r="M223" i="21"/>
  <c r="E223" i="21"/>
  <c r="M222" i="21"/>
  <c r="E222" i="21"/>
  <c r="M221" i="21"/>
  <c r="E221" i="21"/>
  <c r="M219" i="21"/>
  <c r="E219" i="21"/>
  <c r="N203" i="23"/>
  <c r="N204" i="23"/>
  <c r="N205" i="23"/>
  <c r="N206" i="23"/>
  <c r="N207" i="23"/>
  <c r="N208" i="23"/>
  <c r="N209" i="23"/>
  <c r="N210" i="23"/>
  <c r="N211" i="23"/>
  <c r="J203" i="23"/>
  <c r="J204" i="23"/>
  <c r="J205" i="23"/>
  <c r="J206" i="23"/>
  <c r="J207" i="23"/>
  <c r="J208" i="23"/>
  <c r="J209" i="23"/>
  <c r="J210" i="23"/>
  <c r="J211" i="23"/>
  <c r="F203" i="23"/>
  <c r="F204" i="23"/>
  <c r="F205" i="23"/>
  <c r="F206" i="23"/>
  <c r="F207" i="23"/>
  <c r="F208" i="23"/>
  <c r="F209" i="23"/>
  <c r="F210" i="23"/>
  <c r="F211" i="23"/>
  <c r="B203" i="23"/>
  <c r="B204" i="23"/>
  <c r="B205" i="23"/>
  <c r="B206" i="23"/>
  <c r="B207" i="23"/>
  <c r="B208" i="23"/>
  <c r="B209" i="23"/>
  <c r="B210" i="23"/>
  <c r="B211" i="23"/>
  <c r="N192" i="23"/>
  <c r="N193" i="23"/>
  <c r="N194" i="23"/>
  <c r="N195" i="23"/>
  <c r="N196" i="23"/>
  <c r="N197" i="23"/>
  <c r="N198" i="23"/>
  <c r="N199" i="23"/>
  <c r="N200" i="23"/>
  <c r="J192" i="23"/>
  <c r="J193" i="23"/>
  <c r="J194" i="23"/>
  <c r="J195" i="23"/>
  <c r="J196" i="23"/>
  <c r="J197" i="23"/>
  <c r="J198" i="23"/>
  <c r="J199" i="23"/>
  <c r="J200" i="23"/>
  <c r="F192" i="23"/>
  <c r="F193" i="23"/>
  <c r="F194" i="23"/>
  <c r="F195" i="23"/>
  <c r="F196" i="23"/>
  <c r="F197" i="23"/>
  <c r="F198" i="23"/>
  <c r="F199" i="23"/>
  <c r="F200" i="23"/>
  <c r="B192" i="23"/>
  <c r="B193" i="23"/>
  <c r="B194" i="23"/>
  <c r="B195" i="23"/>
  <c r="B196" i="23"/>
  <c r="B197" i="23"/>
  <c r="B198" i="23"/>
  <c r="B199" i="23"/>
  <c r="B200" i="23"/>
  <c r="N181" i="23"/>
  <c r="N182" i="23"/>
  <c r="N183" i="23"/>
  <c r="N184" i="23"/>
  <c r="N185" i="23"/>
  <c r="N186" i="23"/>
  <c r="N187" i="23"/>
  <c r="N188" i="23"/>
  <c r="N189" i="23"/>
  <c r="J181" i="23"/>
  <c r="J182" i="23"/>
  <c r="J183" i="23"/>
  <c r="J184" i="23"/>
  <c r="J185" i="23"/>
  <c r="J186" i="23"/>
  <c r="J187" i="23"/>
  <c r="J188" i="23"/>
  <c r="J189" i="23"/>
  <c r="F181" i="23"/>
  <c r="F182" i="23"/>
  <c r="F183" i="23"/>
  <c r="F184" i="23"/>
  <c r="F185" i="23"/>
  <c r="F186" i="23"/>
  <c r="F187" i="23"/>
  <c r="F188" i="23"/>
  <c r="F189" i="23"/>
  <c r="B181" i="23"/>
  <c r="B182" i="23"/>
  <c r="B183" i="23"/>
  <c r="B184" i="23"/>
  <c r="B185" i="23"/>
  <c r="B186" i="23"/>
  <c r="B187" i="23"/>
  <c r="B188" i="23"/>
  <c r="B189" i="23"/>
  <c r="P162" i="24"/>
  <c r="L162" i="24"/>
  <c r="H162" i="24"/>
  <c r="D143" i="24"/>
  <c r="P129" i="24"/>
  <c r="H129" i="24"/>
  <c r="Q210" i="25"/>
  <c r="Q208" i="25"/>
  <c r="Q207" i="25"/>
  <c r="Q200" i="25"/>
  <c r="Q199" i="25"/>
  <c r="Q198" i="25"/>
  <c r="Q196" i="25"/>
  <c r="Q188" i="25"/>
  <c r="Q187" i="25"/>
  <c r="Q185" i="25"/>
  <c r="P154" i="27"/>
  <c r="P155" i="27"/>
  <c r="P156" i="27"/>
  <c r="P157" i="27"/>
  <c r="P158" i="27"/>
  <c r="P159" i="27"/>
  <c r="P72" i="26"/>
  <c r="L154" i="27"/>
  <c r="L155" i="27"/>
  <c r="L156" i="27"/>
  <c r="L157" i="27"/>
  <c r="L158" i="27"/>
  <c r="L159" i="27"/>
  <c r="L72" i="26"/>
  <c r="L64" i="26"/>
  <c r="H154" i="27"/>
  <c r="H155" i="27"/>
  <c r="H156" i="27"/>
  <c r="H157" i="27"/>
  <c r="H158" i="27"/>
  <c r="H159" i="27"/>
  <c r="H72" i="26"/>
  <c r="D154" i="27"/>
  <c r="D155" i="27"/>
  <c r="D156" i="27"/>
  <c r="D157" i="27"/>
  <c r="D158" i="27"/>
  <c r="D159" i="27"/>
  <c r="D64" i="26"/>
  <c r="D72" i="26"/>
  <c r="P144" i="27"/>
  <c r="P145" i="27"/>
  <c r="P146" i="27"/>
  <c r="P147" i="27"/>
  <c r="P148" i="27"/>
  <c r="P149" i="27"/>
  <c r="P150" i="27"/>
  <c r="P151" i="27"/>
  <c r="P71" i="26"/>
  <c r="L144" i="27"/>
  <c r="L145" i="27"/>
  <c r="L146" i="27"/>
  <c r="L147" i="27"/>
  <c r="L148" i="27"/>
  <c r="L149" i="27"/>
  <c r="L150" i="27"/>
  <c r="L151" i="27"/>
  <c r="L71" i="26"/>
  <c r="L63" i="26"/>
  <c r="H144" i="27"/>
  <c r="H145" i="27"/>
  <c r="H146" i="27"/>
  <c r="H147" i="27"/>
  <c r="H148" i="27"/>
  <c r="H149" i="27"/>
  <c r="H150" i="27"/>
  <c r="H151" i="27"/>
  <c r="H71" i="26"/>
  <c r="D144" i="27"/>
  <c r="D145" i="27"/>
  <c r="D146" i="27"/>
  <c r="D147" i="27"/>
  <c r="D148" i="27"/>
  <c r="D149" i="27"/>
  <c r="D150" i="27"/>
  <c r="D151" i="27"/>
  <c r="D63" i="26"/>
  <c r="D71" i="26"/>
  <c r="P134" i="27"/>
  <c r="P135" i="27"/>
  <c r="P136" i="27"/>
  <c r="P137" i="27"/>
  <c r="P138" i="27"/>
  <c r="P139" i="27"/>
  <c r="P140" i="27"/>
  <c r="P141" i="27"/>
  <c r="P70" i="26"/>
  <c r="L134" i="27"/>
  <c r="L135" i="27"/>
  <c r="L136" i="27"/>
  <c r="L137" i="27"/>
  <c r="L138" i="27"/>
  <c r="L139" i="27"/>
  <c r="L140" i="27"/>
  <c r="L141" i="27"/>
  <c r="L70" i="26"/>
  <c r="L62" i="26"/>
  <c r="H134" i="27"/>
  <c r="H135" i="27"/>
  <c r="H136" i="27"/>
  <c r="H137" i="27"/>
  <c r="H138" i="27"/>
  <c r="H139" i="27"/>
  <c r="H140" i="27"/>
  <c r="H141" i="27"/>
  <c r="H70" i="26"/>
  <c r="D134" i="27"/>
  <c r="D135" i="27"/>
  <c r="D136" i="27"/>
  <c r="D137" i="27"/>
  <c r="D138" i="27"/>
  <c r="D139" i="27"/>
  <c r="D140" i="27"/>
  <c r="D141" i="27"/>
  <c r="D62" i="26"/>
  <c r="D70" i="26"/>
  <c r="Q37" i="34"/>
  <c r="Q175" i="6" s="1"/>
  <c r="M37" i="34"/>
  <c r="M175" i="6" s="1"/>
  <c r="I37" i="34"/>
  <c r="I175" i="6" s="1"/>
  <c r="E37" i="34"/>
  <c r="E175" i="6" s="1"/>
  <c r="O72" i="35"/>
  <c r="O73" i="35"/>
  <c r="O74" i="35"/>
  <c r="O75" i="35"/>
  <c r="O76" i="35"/>
  <c r="O77" i="35"/>
  <c r="O78" i="35"/>
  <c r="O79" i="35"/>
  <c r="O80" i="35"/>
  <c r="O81" i="35"/>
  <c r="O82" i="35"/>
  <c r="O36" i="34"/>
  <c r="K72" i="35"/>
  <c r="K73" i="35"/>
  <c r="K74" i="35"/>
  <c r="K75" i="35"/>
  <c r="K76" i="35"/>
  <c r="K77" i="35"/>
  <c r="K78" i="35"/>
  <c r="K79" i="35"/>
  <c r="K80" i="35"/>
  <c r="K81" i="35"/>
  <c r="K82" i="35"/>
  <c r="K36" i="34"/>
  <c r="G72" i="35"/>
  <c r="G73" i="35"/>
  <c r="G74" i="35"/>
  <c r="G75" i="35"/>
  <c r="G76" i="35"/>
  <c r="G77" i="35"/>
  <c r="G78" i="35"/>
  <c r="G79" i="35"/>
  <c r="G80" i="35"/>
  <c r="G81" i="35"/>
  <c r="G82" i="35"/>
  <c r="G36" i="34"/>
  <c r="C72" i="35"/>
  <c r="C73" i="35"/>
  <c r="C74" i="35"/>
  <c r="C75" i="35"/>
  <c r="C76" i="35"/>
  <c r="C77" i="35"/>
  <c r="C78" i="35"/>
  <c r="C79" i="35"/>
  <c r="C80" i="35"/>
  <c r="C81" i="35"/>
  <c r="C82" i="35"/>
  <c r="C36" i="34"/>
  <c r="I50" i="35"/>
  <c r="J67" i="36"/>
  <c r="J82" i="36"/>
  <c r="F82" i="36"/>
  <c r="F67" i="36"/>
  <c r="N66" i="36"/>
  <c r="N81" i="36"/>
  <c r="F81" i="36"/>
  <c r="F66" i="36"/>
  <c r="B66" i="36"/>
  <c r="B81" i="36"/>
  <c r="J65" i="36"/>
  <c r="J80" i="36"/>
  <c r="F80" i="36"/>
  <c r="F65" i="36"/>
  <c r="N62" i="36"/>
  <c r="N79" i="36"/>
  <c r="F79" i="36"/>
  <c r="F62" i="36"/>
  <c r="B62" i="36"/>
  <c r="B79" i="36"/>
  <c r="J59" i="36"/>
  <c r="J78" i="36"/>
  <c r="F78" i="36"/>
  <c r="F59" i="36"/>
  <c r="N56" i="36"/>
  <c r="N77" i="36"/>
  <c r="F77" i="36"/>
  <c r="F56" i="36"/>
  <c r="B56" i="36"/>
  <c r="B77" i="36"/>
  <c r="J55" i="36"/>
  <c r="J76" i="36"/>
  <c r="F76" i="36"/>
  <c r="F55" i="36"/>
  <c r="N54" i="36"/>
  <c r="N75" i="36"/>
  <c r="F75" i="36"/>
  <c r="F54" i="36"/>
  <c r="B54" i="36"/>
  <c r="B75" i="36"/>
  <c r="J53" i="36"/>
  <c r="J74" i="36"/>
  <c r="F74" i="36"/>
  <c r="F53" i="36"/>
  <c r="N52" i="36"/>
  <c r="N73" i="36"/>
  <c r="F73" i="36"/>
  <c r="F52" i="36"/>
  <c r="B52" i="36"/>
  <c r="B73" i="36"/>
  <c r="J51" i="36"/>
  <c r="J72" i="36"/>
  <c r="F72" i="36"/>
  <c r="F51" i="36"/>
  <c r="N36" i="34"/>
  <c r="N71" i="36"/>
  <c r="F36" i="34"/>
  <c r="F71" i="36"/>
  <c r="B36" i="34"/>
  <c r="B71" i="36"/>
  <c r="K50" i="37"/>
  <c r="G50" i="37"/>
  <c r="O67" i="39"/>
  <c r="O82" i="40"/>
  <c r="O82" i="39"/>
  <c r="K67" i="39"/>
  <c r="K82" i="40"/>
  <c r="K82" i="39"/>
  <c r="G67" i="39"/>
  <c r="G82" i="40"/>
  <c r="G82" i="39"/>
  <c r="C67" i="39"/>
  <c r="C82" i="40"/>
  <c r="C82" i="39"/>
  <c r="O66" i="39"/>
  <c r="O81" i="40"/>
  <c r="O81" i="39"/>
  <c r="K66" i="39"/>
  <c r="K81" i="40"/>
  <c r="K81" i="39"/>
  <c r="G66" i="39"/>
  <c r="G81" i="40"/>
  <c r="G81" i="39"/>
  <c r="C66" i="39"/>
  <c r="C81" i="40"/>
  <c r="C81" i="39"/>
  <c r="O80" i="41"/>
  <c r="O65" i="39"/>
  <c r="O80" i="39"/>
  <c r="K80" i="41"/>
  <c r="K65" i="39"/>
  <c r="K80" i="39"/>
  <c r="K80" i="40"/>
  <c r="G80" i="41"/>
  <c r="G65" i="39"/>
  <c r="G80" i="39"/>
  <c r="G80" i="40"/>
  <c r="C80" i="41"/>
  <c r="C65" i="39"/>
  <c r="C80" i="40"/>
  <c r="C80" i="39"/>
  <c r="O79" i="41"/>
  <c r="O62" i="39"/>
  <c r="O79" i="39"/>
  <c r="O79" i="40"/>
  <c r="K79" i="41"/>
  <c r="K62" i="39"/>
  <c r="K79" i="39"/>
  <c r="K79" i="40"/>
  <c r="G79" i="41"/>
  <c r="G62" i="39"/>
  <c r="G79" i="39"/>
  <c r="G79" i="40"/>
  <c r="C79" i="41"/>
  <c r="C62" i="39"/>
  <c r="C79" i="40"/>
  <c r="C79" i="39"/>
  <c r="O78" i="41"/>
  <c r="O59" i="39"/>
  <c r="O78" i="39"/>
  <c r="K78" i="41"/>
  <c r="K59" i="39"/>
  <c r="K78" i="39"/>
  <c r="K78" i="40"/>
  <c r="G78" i="41"/>
  <c r="G59" i="39"/>
  <c r="G78" i="39"/>
  <c r="G78" i="40"/>
  <c r="C78" i="41"/>
  <c r="C59" i="39"/>
  <c r="C78" i="40"/>
  <c r="C78" i="39"/>
  <c r="O77" i="41"/>
  <c r="O56" i="39"/>
  <c r="O77" i="39"/>
  <c r="O77" i="40"/>
  <c r="K77" i="41"/>
  <c r="K56" i="39"/>
  <c r="K77" i="39"/>
  <c r="K77" i="40"/>
  <c r="G77" i="41"/>
  <c r="G56" i="39"/>
  <c r="G77" i="39"/>
  <c r="G77" i="40"/>
  <c r="C77" i="41"/>
  <c r="C56" i="39"/>
  <c r="C77" i="40"/>
  <c r="C77" i="39"/>
  <c r="O76" i="41"/>
  <c r="O55" i="39"/>
  <c r="O76" i="39"/>
  <c r="K76" i="41"/>
  <c r="K55" i="39"/>
  <c r="K76" i="39"/>
  <c r="K76" i="40"/>
  <c r="G76" i="41"/>
  <c r="G55" i="39"/>
  <c r="G76" i="39"/>
  <c r="G76" i="40"/>
  <c r="C76" i="41"/>
  <c r="C55" i="39"/>
  <c r="C76" i="40"/>
  <c r="C76" i="39"/>
  <c r="O54" i="39"/>
  <c r="O75" i="39"/>
  <c r="O75" i="40"/>
  <c r="K54" i="39"/>
  <c r="K75" i="39"/>
  <c r="K75" i="40"/>
  <c r="G54" i="39"/>
  <c r="G75" i="39"/>
  <c r="G75" i="40"/>
  <c r="C54" i="39"/>
  <c r="C75" i="40"/>
  <c r="C75" i="39"/>
  <c r="O53" i="39"/>
  <c r="O74" i="39"/>
  <c r="K53" i="39"/>
  <c r="K74" i="39"/>
  <c r="K74" i="40"/>
  <c r="G53" i="39"/>
  <c r="G74" i="39"/>
  <c r="G74" i="40"/>
  <c r="C53" i="39"/>
  <c r="C74" i="40"/>
  <c r="C74" i="39"/>
  <c r="O52" i="39"/>
  <c r="O73" i="39"/>
  <c r="O73" i="40"/>
  <c r="K52" i="39"/>
  <c r="K73" i="39"/>
  <c r="K73" i="40"/>
  <c r="G52" i="39"/>
  <c r="G73" i="39"/>
  <c r="G73" i="40"/>
  <c r="C52" i="39"/>
  <c r="C73" i="40"/>
  <c r="C73" i="39"/>
  <c r="O51" i="39"/>
  <c r="O72" i="39"/>
  <c r="K51" i="39"/>
  <c r="K72" i="39"/>
  <c r="K72" i="40"/>
  <c r="G51" i="39"/>
  <c r="G72" i="39"/>
  <c r="G72" i="40"/>
  <c r="C51" i="39"/>
  <c r="C72" i="40"/>
  <c r="C72" i="39"/>
  <c r="O71" i="41"/>
  <c r="O71" i="40"/>
  <c r="K71" i="41"/>
  <c r="K71" i="40"/>
  <c r="G71" i="41"/>
  <c r="G71" i="40"/>
  <c r="C71" i="41"/>
  <c r="C71" i="40"/>
  <c r="O80" i="40"/>
  <c r="O72" i="40"/>
  <c r="N234" i="17"/>
  <c r="F234" i="17"/>
  <c r="N227" i="17"/>
  <c r="F227" i="17"/>
  <c r="N226" i="17"/>
  <c r="F226" i="17"/>
  <c r="N225" i="17"/>
  <c r="F225" i="17"/>
  <c r="N220" i="17"/>
  <c r="F220" i="17"/>
  <c r="P92" i="18"/>
  <c r="P102" i="18"/>
  <c r="P165" i="6" s="1"/>
  <c r="L92" i="18"/>
  <c r="L102" i="18"/>
  <c r="L165" i="6" s="1"/>
  <c r="H92" i="18"/>
  <c r="H102" i="18"/>
  <c r="H165" i="6" s="1"/>
  <c r="D92" i="18"/>
  <c r="D102" i="18"/>
  <c r="D165" i="6" s="1"/>
  <c r="P91" i="18"/>
  <c r="L91" i="18"/>
  <c r="H91" i="18"/>
  <c r="D91" i="18"/>
  <c r="P90" i="18"/>
  <c r="L90" i="18"/>
  <c r="H90" i="18"/>
  <c r="D90" i="18"/>
  <c r="N51" i="18"/>
  <c r="F51" i="18"/>
  <c r="N238" i="19"/>
  <c r="N239" i="19"/>
  <c r="N240" i="19"/>
  <c r="N241" i="19"/>
  <c r="N242" i="19"/>
  <c r="N243" i="19"/>
  <c r="N244" i="19"/>
  <c r="N245" i="19"/>
  <c r="N246" i="19"/>
  <c r="J238" i="19"/>
  <c r="J239" i="19"/>
  <c r="J240" i="19"/>
  <c r="J241" i="19"/>
  <c r="J242" i="19"/>
  <c r="J243" i="19"/>
  <c r="J244" i="19"/>
  <c r="J245" i="19"/>
  <c r="J246" i="19"/>
  <c r="F238" i="19"/>
  <c r="F239" i="19"/>
  <c r="F240" i="19"/>
  <c r="F241" i="19"/>
  <c r="F242" i="19"/>
  <c r="F243" i="19"/>
  <c r="F244" i="19"/>
  <c r="F245" i="19"/>
  <c r="F246" i="19"/>
  <c r="B238" i="19"/>
  <c r="B239" i="19"/>
  <c r="B240" i="19"/>
  <c r="B241" i="19"/>
  <c r="B242" i="19"/>
  <c r="B243" i="19"/>
  <c r="B244" i="19"/>
  <c r="B245" i="19"/>
  <c r="B246" i="19"/>
  <c r="N227" i="19"/>
  <c r="N228" i="19"/>
  <c r="N229" i="19"/>
  <c r="N230" i="19"/>
  <c r="N231" i="19"/>
  <c r="N232" i="19"/>
  <c r="N233" i="19"/>
  <c r="N234" i="19"/>
  <c r="N235" i="19"/>
  <c r="J227" i="19"/>
  <c r="J228" i="19"/>
  <c r="J229" i="19"/>
  <c r="J230" i="19"/>
  <c r="J231" i="19"/>
  <c r="J232" i="19"/>
  <c r="J233" i="19"/>
  <c r="J234" i="19"/>
  <c r="J235" i="19"/>
  <c r="F227" i="19"/>
  <c r="F228" i="19"/>
  <c r="F229" i="19"/>
  <c r="F230" i="19"/>
  <c r="F231" i="19"/>
  <c r="F232" i="19"/>
  <c r="F233" i="19"/>
  <c r="F234" i="19"/>
  <c r="F235" i="19"/>
  <c r="B227" i="19"/>
  <c r="B228" i="19"/>
  <c r="B229" i="19"/>
  <c r="B230" i="19"/>
  <c r="B231" i="19"/>
  <c r="B232" i="19"/>
  <c r="B233" i="19"/>
  <c r="B234" i="19"/>
  <c r="B235" i="19"/>
  <c r="N215" i="19"/>
  <c r="N216" i="19"/>
  <c r="N217" i="19"/>
  <c r="N218" i="19"/>
  <c r="N219" i="19"/>
  <c r="N220" i="19"/>
  <c r="N221" i="19"/>
  <c r="N222" i="19"/>
  <c r="N223" i="19"/>
  <c r="N224" i="19"/>
  <c r="N89" i="18"/>
  <c r="J215" i="19"/>
  <c r="J216" i="19"/>
  <c r="J217" i="19"/>
  <c r="J218" i="19"/>
  <c r="J219" i="19"/>
  <c r="J220" i="19"/>
  <c r="J221" i="19"/>
  <c r="J222" i="19"/>
  <c r="J223" i="19"/>
  <c r="J224" i="19"/>
  <c r="J89" i="18"/>
  <c r="F215" i="19"/>
  <c r="F216" i="19"/>
  <c r="F217" i="19"/>
  <c r="F218" i="19"/>
  <c r="F219" i="19"/>
  <c r="F220" i="19"/>
  <c r="F221" i="19"/>
  <c r="F222" i="19"/>
  <c r="F223" i="19"/>
  <c r="F224" i="19"/>
  <c r="F89" i="18"/>
  <c r="B215" i="19"/>
  <c r="B216" i="19"/>
  <c r="B217" i="19"/>
  <c r="B218" i="19"/>
  <c r="B219" i="19"/>
  <c r="B220" i="19"/>
  <c r="B221" i="19"/>
  <c r="B222" i="19"/>
  <c r="B223" i="19"/>
  <c r="B224" i="19"/>
  <c r="B89" i="18"/>
  <c r="N86" i="18"/>
  <c r="J86" i="18"/>
  <c r="F86" i="18"/>
  <c r="B86" i="18"/>
  <c r="N85" i="18"/>
  <c r="J85" i="18"/>
  <c r="F85" i="18"/>
  <c r="B85" i="18"/>
  <c r="N84" i="18"/>
  <c r="J84" i="18"/>
  <c r="F84" i="18"/>
  <c r="B84" i="18"/>
  <c r="O214" i="20"/>
  <c r="K214" i="20"/>
  <c r="G214" i="20"/>
  <c r="C214" i="20"/>
  <c r="P98" i="18"/>
  <c r="L98" i="18"/>
  <c r="H98" i="18"/>
  <c r="D98" i="18"/>
  <c r="P97" i="18"/>
  <c r="L97" i="18"/>
  <c r="H97" i="18"/>
  <c r="D97" i="18"/>
  <c r="P95" i="18"/>
  <c r="L95" i="18"/>
  <c r="H95" i="18"/>
  <c r="D95" i="18"/>
  <c r="P96" i="18"/>
  <c r="L96" i="18"/>
  <c r="H96" i="18"/>
  <c r="D96" i="18"/>
  <c r="Q245" i="21"/>
  <c r="I245" i="21"/>
  <c r="Q244" i="21"/>
  <c r="I244" i="21"/>
  <c r="Q243" i="21"/>
  <c r="I243" i="21"/>
  <c r="Q242" i="21"/>
  <c r="I242" i="21"/>
  <c r="Q237" i="21"/>
  <c r="I237" i="21"/>
  <c r="Q234" i="21"/>
  <c r="I234" i="21"/>
  <c r="Q233" i="21"/>
  <c r="I233" i="21"/>
  <c r="Q232" i="21"/>
  <c r="I232" i="21"/>
  <c r="Q231" i="21"/>
  <c r="I231" i="21"/>
  <c r="Q223" i="21"/>
  <c r="I223" i="21"/>
  <c r="Q222" i="21"/>
  <c r="I222" i="21"/>
  <c r="Q221" i="21"/>
  <c r="I221" i="21"/>
  <c r="Q219" i="21"/>
  <c r="I219" i="21"/>
  <c r="P203" i="23"/>
  <c r="P204" i="23"/>
  <c r="P205" i="23"/>
  <c r="P206" i="23"/>
  <c r="P207" i="23"/>
  <c r="P208" i="23"/>
  <c r="P209" i="23"/>
  <c r="P210" i="23"/>
  <c r="P211" i="23"/>
  <c r="L203" i="23"/>
  <c r="L204" i="23"/>
  <c r="L205" i="23"/>
  <c r="L206" i="23"/>
  <c r="L207" i="23"/>
  <c r="L208" i="23"/>
  <c r="L209" i="23"/>
  <c r="L210" i="23"/>
  <c r="L211" i="23"/>
  <c r="H203" i="23"/>
  <c r="H204" i="23"/>
  <c r="H205" i="23"/>
  <c r="H206" i="23"/>
  <c r="H207" i="23"/>
  <c r="H208" i="23"/>
  <c r="H209" i="23"/>
  <c r="H210" i="23"/>
  <c r="H211" i="23"/>
  <c r="D203" i="23"/>
  <c r="D204" i="23"/>
  <c r="D205" i="23"/>
  <c r="D206" i="23"/>
  <c r="D207" i="23"/>
  <c r="D208" i="23"/>
  <c r="D209" i="23"/>
  <c r="D210" i="23"/>
  <c r="D211" i="23"/>
  <c r="P192" i="23"/>
  <c r="P193" i="23"/>
  <c r="P194" i="23"/>
  <c r="P195" i="23"/>
  <c r="P196" i="23"/>
  <c r="P197" i="23"/>
  <c r="P198" i="23"/>
  <c r="P199" i="23"/>
  <c r="P200" i="23"/>
  <c r="L192" i="23"/>
  <c r="L193" i="23"/>
  <c r="L194" i="23"/>
  <c r="L195" i="23"/>
  <c r="L196" i="23"/>
  <c r="L197" i="23"/>
  <c r="L198" i="23"/>
  <c r="L199" i="23"/>
  <c r="L200" i="23"/>
  <c r="H192" i="23"/>
  <c r="H193" i="23"/>
  <c r="H194" i="23"/>
  <c r="H195" i="23"/>
  <c r="H196" i="23"/>
  <c r="H197" i="23"/>
  <c r="H198" i="23"/>
  <c r="H199" i="23"/>
  <c r="H200" i="23"/>
  <c r="D192" i="23"/>
  <c r="D193" i="23"/>
  <c r="D194" i="23"/>
  <c r="D195" i="23"/>
  <c r="D196" i="23"/>
  <c r="D197" i="23"/>
  <c r="D198" i="23"/>
  <c r="D199" i="23"/>
  <c r="D200" i="23"/>
  <c r="P181" i="23"/>
  <c r="P182" i="23"/>
  <c r="P183" i="23"/>
  <c r="P184" i="23"/>
  <c r="P185" i="23"/>
  <c r="P186" i="23"/>
  <c r="P187" i="23"/>
  <c r="P188" i="23"/>
  <c r="P189" i="23"/>
  <c r="L181" i="23"/>
  <c r="L182" i="23"/>
  <c r="L183" i="23"/>
  <c r="L184" i="23"/>
  <c r="L185" i="23"/>
  <c r="L186" i="23"/>
  <c r="L187" i="23"/>
  <c r="L188" i="23"/>
  <c r="L189" i="23"/>
  <c r="H181" i="23"/>
  <c r="H182" i="23"/>
  <c r="H183" i="23"/>
  <c r="H184" i="23"/>
  <c r="H185" i="23"/>
  <c r="H186" i="23"/>
  <c r="H187" i="23"/>
  <c r="H188" i="23"/>
  <c r="H189" i="23"/>
  <c r="D181" i="23"/>
  <c r="D182" i="23"/>
  <c r="D183" i="23"/>
  <c r="D184" i="23"/>
  <c r="D185" i="23"/>
  <c r="D186" i="23"/>
  <c r="D187" i="23"/>
  <c r="D188" i="23"/>
  <c r="D189" i="23"/>
  <c r="I210" i="25"/>
  <c r="I208" i="25"/>
  <c r="I207" i="25"/>
  <c r="I200" i="25"/>
  <c r="I199" i="25"/>
  <c r="I198" i="25"/>
  <c r="I196" i="25"/>
  <c r="I188" i="25"/>
  <c r="I187" i="25"/>
  <c r="I185" i="25"/>
  <c r="O176" i="25"/>
  <c r="K173" i="25"/>
  <c r="G173" i="25"/>
  <c r="C172" i="25"/>
  <c r="O210" i="25"/>
  <c r="K210" i="25"/>
  <c r="G210" i="25"/>
  <c r="C210" i="25"/>
  <c r="O208" i="25"/>
  <c r="K208" i="25"/>
  <c r="G208" i="25"/>
  <c r="C208" i="25"/>
  <c r="O167" i="25"/>
  <c r="O207" i="25"/>
  <c r="K207" i="25"/>
  <c r="G207" i="25"/>
  <c r="C207" i="25"/>
  <c r="O157" i="25"/>
  <c r="K160" i="25"/>
  <c r="G158" i="25"/>
  <c r="G160" i="25"/>
  <c r="C160" i="25"/>
  <c r="C158" i="25"/>
  <c r="O200" i="25"/>
  <c r="K200" i="25"/>
  <c r="G200" i="25"/>
  <c r="C200" i="25"/>
  <c r="O199" i="25"/>
  <c r="K199" i="25"/>
  <c r="G199" i="25"/>
  <c r="C199" i="25"/>
  <c r="C152" i="25"/>
  <c r="O151" i="25"/>
  <c r="O198" i="25"/>
  <c r="K198" i="25"/>
  <c r="G150" i="25"/>
  <c r="G198" i="25"/>
  <c r="C150" i="25"/>
  <c r="C198" i="25"/>
  <c r="O196" i="25"/>
  <c r="K196" i="25"/>
  <c r="G196" i="25"/>
  <c r="C148" i="25"/>
  <c r="C196" i="25"/>
  <c r="O137" i="25"/>
  <c r="K141" i="25"/>
  <c r="G138" i="25"/>
  <c r="G141" i="25"/>
  <c r="C141" i="25"/>
  <c r="O188" i="25"/>
  <c r="K188" i="25"/>
  <c r="G139" i="25"/>
  <c r="G188" i="25"/>
  <c r="C188" i="25"/>
  <c r="O138" i="25"/>
  <c r="K138" i="25"/>
  <c r="C138" i="25"/>
  <c r="K137" i="25"/>
  <c r="C137" i="25"/>
  <c r="O187" i="25"/>
  <c r="K136" i="25"/>
  <c r="K187" i="25"/>
  <c r="G187" i="25"/>
  <c r="C187" i="25"/>
  <c r="O185" i="25"/>
  <c r="K134" i="25"/>
  <c r="K185" i="25"/>
  <c r="G185" i="25"/>
  <c r="C185" i="25"/>
  <c r="P51" i="26"/>
  <c r="L51" i="26"/>
  <c r="L66" i="26"/>
  <c r="H51" i="26"/>
  <c r="D51" i="26"/>
  <c r="D66" i="26"/>
  <c r="N154" i="27"/>
  <c r="N155" i="27"/>
  <c r="N156" i="27"/>
  <c r="N157" i="27"/>
  <c r="N158" i="27"/>
  <c r="N159" i="27"/>
  <c r="N64" i="26"/>
  <c r="J154" i="27"/>
  <c r="J155" i="27"/>
  <c r="J156" i="27"/>
  <c r="J157" i="27"/>
  <c r="J158" i="27"/>
  <c r="J159" i="27"/>
  <c r="F154" i="27"/>
  <c r="F155" i="27"/>
  <c r="F156" i="27"/>
  <c r="F157" i="27"/>
  <c r="F158" i="27"/>
  <c r="F159" i="27"/>
  <c r="F64" i="26"/>
  <c r="B154" i="27"/>
  <c r="B155" i="27"/>
  <c r="B156" i="27"/>
  <c r="B157" i="27"/>
  <c r="B158" i="27"/>
  <c r="B159" i="27"/>
  <c r="N144" i="27"/>
  <c r="N145" i="27"/>
  <c r="N146" i="27"/>
  <c r="N147" i="27"/>
  <c r="N148" i="27"/>
  <c r="N149" i="27"/>
  <c r="N150" i="27"/>
  <c r="N151" i="27"/>
  <c r="N63" i="26"/>
  <c r="J144" i="27"/>
  <c r="J145" i="27"/>
  <c r="J146" i="27"/>
  <c r="J147" i="27"/>
  <c r="J148" i="27"/>
  <c r="J149" i="27"/>
  <c r="J150" i="27"/>
  <c r="J151" i="27"/>
  <c r="F144" i="27"/>
  <c r="F145" i="27"/>
  <c r="F146" i="27"/>
  <c r="F147" i="27"/>
  <c r="F148" i="27"/>
  <c r="F149" i="27"/>
  <c r="F150" i="27"/>
  <c r="F151" i="27"/>
  <c r="F63" i="26"/>
  <c r="B144" i="27"/>
  <c r="B145" i="27"/>
  <c r="B146" i="27"/>
  <c r="B147" i="27"/>
  <c r="B148" i="27"/>
  <c r="B149" i="27"/>
  <c r="B150" i="27"/>
  <c r="B151" i="27"/>
  <c r="N134" i="27"/>
  <c r="N135" i="27"/>
  <c r="N136" i="27"/>
  <c r="N137" i="27"/>
  <c r="N138" i="27"/>
  <c r="N139" i="27"/>
  <c r="N140" i="27"/>
  <c r="N141" i="27"/>
  <c r="N62" i="26"/>
  <c r="J134" i="27"/>
  <c r="J135" i="27"/>
  <c r="J136" i="27"/>
  <c r="J137" i="27"/>
  <c r="J138" i="27"/>
  <c r="J139" i="27"/>
  <c r="J140" i="27"/>
  <c r="J141" i="27"/>
  <c r="F134" i="27"/>
  <c r="F135" i="27"/>
  <c r="F136" i="27"/>
  <c r="F137" i="27"/>
  <c r="F138" i="27"/>
  <c r="F139" i="27"/>
  <c r="F140" i="27"/>
  <c r="F141" i="27"/>
  <c r="F62" i="26"/>
  <c r="B134" i="27"/>
  <c r="B135" i="27"/>
  <c r="B136" i="27"/>
  <c r="B137" i="27"/>
  <c r="B138" i="27"/>
  <c r="B139" i="27"/>
  <c r="B140" i="27"/>
  <c r="B141" i="27"/>
  <c r="O123" i="27"/>
  <c r="K123" i="27"/>
  <c r="G123" i="27"/>
  <c r="C123" i="27"/>
  <c r="O107" i="27"/>
  <c r="K107" i="27"/>
  <c r="O95" i="27"/>
  <c r="K95" i="27"/>
  <c r="O158" i="29"/>
  <c r="O158" i="27"/>
  <c r="K158" i="29"/>
  <c r="K158" i="27"/>
  <c r="G158" i="29"/>
  <c r="G158" i="27"/>
  <c r="C158" i="29"/>
  <c r="C158" i="27"/>
  <c r="O151" i="29"/>
  <c r="O151" i="27"/>
  <c r="K151" i="29"/>
  <c r="K151" i="27"/>
  <c r="G151" i="29"/>
  <c r="G151" i="27"/>
  <c r="C151" i="29"/>
  <c r="C151" i="27"/>
  <c r="O150" i="29"/>
  <c r="O150" i="27"/>
  <c r="K150" i="29"/>
  <c r="K150" i="27"/>
  <c r="G150" i="29"/>
  <c r="G150" i="27"/>
  <c r="C150" i="29"/>
  <c r="C150" i="27"/>
  <c r="O149" i="29"/>
  <c r="O149" i="27"/>
  <c r="K149" i="29"/>
  <c r="K149" i="27"/>
  <c r="G149" i="29"/>
  <c r="G149" i="27"/>
  <c r="C149" i="29"/>
  <c r="C149" i="27"/>
  <c r="O148" i="29"/>
  <c r="O148" i="27"/>
  <c r="K148" i="29"/>
  <c r="K148" i="27"/>
  <c r="G148" i="29"/>
  <c r="G148" i="27"/>
  <c r="C148" i="29"/>
  <c r="C148" i="27"/>
  <c r="O140" i="29"/>
  <c r="O140" i="27"/>
  <c r="K140" i="29"/>
  <c r="K140" i="27"/>
  <c r="G140" i="29"/>
  <c r="G140" i="27"/>
  <c r="C140" i="29"/>
  <c r="C140" i="27"/>
  <c r="O138" i="29"/>
  <c r="O138" i="27"/>
  <c r="K138" i="29"/>
  <c r="K138" i="27"/>
  <c r="G138" i="29"/>
  <c r="G138" i="27"/>
  <c r="C138" i="29"/>
  <c r="C138" i="27"/>
  <c r="O37" i="34"/>
  <c r="O175" i="6" s="1"/>
  <c r="K37" i="34"/>
  <c r="K175" i="6" s="1"/>
  <c r="G37" i="34"/>
  <c r="G175" i="6" s="1"/>
  <c r="C37" i="34"/>
  <c r="C175" i="6" s="1"/>
  <c r="Q72" i="35"/>
  <c r="Q73" i="35"/>
  <c r="Q74" i="35"/>
  <c r="Q75" i="35"/>
  <c r="Q76" i="35"/>
  <c r="Q77" i="35"/>
  <c r="Q78" i="35"/>
  <c r="Q79" i="35"/>
  <c r="Q80" i="35"/>
  <c r="Q81" i="35"/>
  <c r="Q82" i="35"/>
  <c r="Q36" i="34"/>
  <c r="M72" i="35"/>
  <c r="M73" i="35"/>
  <c r="M74" i="35"/>
  <c r="M75" i="35"/>
  <c r="M76" i="35"/>
  <c r="M77" i="35"/>
  <c r="M78" i="35"/>
  <c r="M79" i="35"/>
  <c r="M80" i="35"/>
  <c r="M81" i="35"/>
  <c r="M82" i="35"/>
  <c r="M36" i="34"/>
  <c r="I72" i="35"/>
  <c r="I73" i="35"/>
  <c r="I74" i="35"/>
  <c r="I75" i="35"/>
  <c r="I76" i="35"/>
  <c r="I77" i="35"/>
  <c r="I78" i="35"/>
  <c r="I79" i="35"/>
  <c r="I80" i="35"/>
  <c r="I81" i="35"/>
  <c r="I82" i="35"/>
  <c r="E72" i="35"/>
  <c r="E73" i="35"/>
  <c r="E74" i="35"/>
  <c r="E75" i="35"/>
  <c r="E76" i="35"/>
  <c r="E77" i="35"/>
  <c r="E78" i="35"/>
  <c r="E79" i="35"/>
  <c r="E80" i="35"/>
  <c r="E81" i="35"/>
  <c r="E82" i="35"/>
  <c r="E36" i="34"/>
  <c r="B82" i="36"/>
  <c r="P82" i="36"/>
  <c r="P67" i="36"/>
  <c r="L82" i="36"/>
  <c r="L67" i="36"/>
  <c r="H82" i="36"/>
  <c r="H67" i="36"/>
  <c r="D82" i="36"/>
  <c r="D67" i="36"/>
  <c r="P81" i="36"/>
  <c r="P66" i="36"/>
  <c r="L81" i="36"/>
  <c r="L66" i="36"/>
  <c r="H81" i="36"/>
  <c r="H66" i="36"/>
  <c r="D81" i="36"/>
  <c r="D66" i="36"/>
  <c r="P80" i="36"/>
  <c r="P65" i="36"/>
  <c r="L80" i="36"/>
  <c r="L65" i="36"/>
  <c r="H80" i="36"/>
  <c r="H65" i="36"/>
  <c r="D80" i="36"/>
  <c r="D65" i="36"/>
  <c r="P79" i="36"/>
  <c r="P62" i="36"/>
  <c r="L79" i="36"/>
  <c r="L62" i="36"/>
  <c r="H79" i="36"/>
  <c r="H62" i="36"/>
  <c r="D79" i="36"/>
  <c r="D62" i="36"/>
  <c r="P78" i="36"/>
  <c r="P59" i="36"/>
  <c r="L78" i="36"/>
  <c r="L59" i="36"/>
  <c r="H78" i="36"/>
  <c r="H59" i="36"/>
  <c r="D78" i="36"/>
  <c r="D59" i="36"/>
  <c r="P77" i="36"/>
  <c r="P56" i="36"/>
  <c r="L77" i="36"/>
  <c r="L56" i="36"/>
  <c r="H77" i="36"/>
  <c r="H56" i="36"/>
  <c r="D77" i="36"/>
  <c r="D56" i="36"/>
  <c r="P76" i="36"/>
  <c r="P55" i="36"/>
  <c r="L76" i="36"/>
  <c r="L55" i="36"/>
  <c r="H76" i="36"/>
  <c r="H55" i="36"/>
  <c r="D76" i="36"/>
  <c r="D55" i="36"/>
  <c r="P75" i="36"/>
  <c r="P54" i="36"/>
  <c r="L75" i="36"/>
  <c r="L54" i="36"/>
  <c r="H75" i="36"/>
  <c r="H54" i="36"/>
  <c r="D75" i="36"/>
  <c r="D54" i="36"/>
  <c r="P74" i="36"/>
  <c r="P53" i="36"/>
  <c r="L74" i="36"/>
  <c r="L53" i="36"/>
  <c r="H74" i="36"/>
  <c r="H53" i="36"/>
  <c r="D74" i="36"/>
  <c r="D53" i="36"/>
  <c r="P73" i="36"/>
  <c r="P52" i="36"/>
  <c r="L73" i="36"/>
  <c r="L52" i="36"/>
  <c r="H73" i="36"/>
  <c r="H52" i="36"/>
  <c r="D73" i="36"/>
  <c r="D52" i="36"/>
  <c r="P72" i="36"/>
  <c r="P51" i="36"/>
  <c r="L72" i="36"/>
  <c r="L51" i="36"/>
  <c r="H72" i="36"/>
  <c r="H51" i="36"/>
  <c r="D72" i="36"/>
  <c r="D51" i="36"/>
  <c r="P36" i="34"/>
  <c r="P71" i="36"/>
  <c r="L36" i="34"/>
  <c r="L71" i="36"/>
  <c r="H36" i="34"/>
  <c r="H71" i="36"/>
  <c r="D36" i="34"/>
  <c r="D71" i="36"/>
  <c r="M50" i="37"/>
  <c r="O76" i="40"/>
  <c r="P167" i="25"/>
  <c r="P168" i="25"/>
  <c r="P169" i="25"/>
  <c r="P172" i="25"/>
  <c r="P173" i="25"/>
  <c r="P176" i="25"/>
  <c r="P202" i="25"/>
  <c r="L167" i="25"/>
  <c r="L168" i="25"/>
  <c r="L169" i="25"/>
  <c r="L172" i="25"/>
  <c r="L173" i="25"/>
  <c r="L176" i="25"/>
  <c r="L202" i="25"/>
  <c r="H167" i="25"/>
  <c r="H168" i="25"/>
  <c r="H169" i="25"/>
  <c r="H172" i="25"/>
  <c r="H173" i="25"/>
  <c r="H176" i="25"/>
  <c r="H202" i="25"/>
  <c r="D167" i="25"/>
  <c r="D168" i="25"/>
  <c r="D169" i="25"/>
  <c r="D172" i="25"/>
  <c r="D173" i="25"/>
  <c r="D176" i="25"/>
  <c r="D202" i="25"/>
  <c r="P148" i="25"/>
  <c r="P150" i="25"/>
  <c r="P151" i="25"/>
  <c r="P152" i="25"/>
  <c r="P154" i="25"/>
  <c r="P155" i="25"/>
  <c r="P157" i="25"/>
  <c r="P158" i="25"/>
  <c r="P160" i="25"/>
  <c r="P191" i="25"/>
  <c r="L148" i="25"/>
  <c r="L150" i="25"/>
  <c r="L151" i="25"/>
  <c r="L152" i="25"/>
  <c r="L154" i="25"/>
  <c r="L155" i="25"/>
  <c r="L157" i="25"/>
  <c r="L158" i="25"/>
  <c r="L160" i="25"/>
  <c r="L191" i="25"/>
  <c r="H148" i="25"/>
  <c r="H150" i="25"/>
  <c r="H151" i="25"/>
  <c r="H152" i="25"/>
  <c r="H154" i="25"/>
  <c r="H155" i="25"/>
  <c r="H157" i="25"/>
  <c r="H158" i="25"/>
  <c r="H160" i="25"/>
  <c r="H191" i="25"/>
  <c r="D148" i="25"/>
  <c r="D150" i="25"/>
  <c r="D151" i="25"/>
  <c r="D152" i="25"/>
  <c r="D154" i="25"/>
  <c r="D155" i="25"/>
  <c r="D157" i="25"/>
  <c r="D158" i="25"/>
  <c r="D160" i="25"/>
  <c r="D191" i="25"/>
  <c r="P134" i="25"/>
  <c r="P136" i="25"/>
  <c r="P137" i="25"/>
  <c r="P138" i="25"/>
  <c r="P139" i="25"/>
  <c r="P141" i="25"/>
  <c r="P180" i="25"/>
  <c r="L134" i="25"/>
  <c r="L136" i="25"/>
  <c r="L137" i="25"/>
  <c r="L138" i="25"/>
  <c r="L139" i="25"/>
  <c r="L141" i="25"/>
  <c r="L180" i="25"/>
  <c r="H134" i="25"/>
  <c r="H136" i="25"/>
  <c r="H137" i="25"/>
  <c r="H138" i="25"/>
  <c r="H139" i="25"/>
  <c r="H141" i="25"/>
  <c r="H180" i="25"/>
  <c r="D134" i="25"/>
  <c r="D136" i="25"/>
  <c r="D137" i="25"/>
  <c r="D138" i="25"/>
  <c r="D139" i="25"/>
  <c r="D141" i="25"/>
  <c r="D180" i="25"/>
  <c r="F122" i="33"/>
  <c r="F121" i="33"/>
  <c r="F120" i="33"/>
  <c r="F119" i="33"/>
  <c r="F118" i="33"/>
  <c r="F117" i="33"/>
  <c r="F112" i="33"/>
  <c r="F67" i="35"/>
  <c r="F82" i="35"/>
  <c r="F66" i="35"/>
  <c r="F81" i="35"/>
  <c r="N80" i="37"/>
  <c r="N65" i="35"/>
  <c r="J80" i="37"/>
  <c r="J65" i="35"/>
  <c r="F80" i="37"/>
  <c r="F65" i="35"/>
  <c r="F80" i="35"/>
  <c r="B80" i="37"/>
  <c r="B65" i="35"/>
  <c r="N79" i="37"/>
  <c r="N62" i="35"/>
  <c r="J79" i="37"/>
  <c r="J62" i="35"/>
  <c r="F79" i="37"/>
  <c r="F62" i="35"/>
  <c r="F79" i="35"/>
  <c r="B79" i="37"/>
  <c r="B62" i="35"/>
  <c r="N78" i="37"/>
  <c r="N59" i="35"/>
  <c r="J78" i="37"/>
  <c r="J59" i="35"/>
  <c r="F78" i="37"/>
  <c r="F59" i="35"/>
  <c r="F78" i="35"/>
  <c r="B78" i="37"/>
  <c r="B59" i="35"/>
  <c r="N77" i="37"/>
  <c r="N56" i="35"/>
  <c r="J77" i="37"/>
  <c r="J56" i="35"/>
  <c r="F77" i="37"/>
  <c r="F56" i="35"/>
  <c r="F77" i="35"/>
  <c r="B77" i="37"/>
  <c r="B56" i="35"/>
  <c r="N76" i="37"/>
  <c r="N55" i="35"/>
  <c r="J76" i="37"/>
  <c r="J55" i="35"/>
  <c r="F76" i="37"/>
  <c r="F55" i="35"/>
  <c r="F76" i="35"/>
  <c r="B76" i="37"/>
  <c r="B55" i="35"/>
  <c r="F54" i="35"/>
  <c r="F75" i="35"/>
  <c r="F53" i="35"/>
  <c r="F74" i="35"/>
  <c r="F52" i="35"/>
  <c r="F73" i="35"/>
  <c r="F51" i="35"/>
  <c r="F72" i="35"/>
  <c r="P72" i="39"/>
  <c r="P73" i="39"/>
  <c r="P74" i="39"/>
  <c r="P75" i="39"/>
  <c r="P76" i="39"/>
  <c r="P77" i="39"/>
  <c r="P78" i="39"/>
  <c r="P79" i="39"/>
  <c r="P80" i="39"/>
  <c r="P81" i="39"/>
  <c r="P82" i="39"/>
  <c r="P35" i="38"/>
  <c r="P36" i="38"/>
  <c r="L72" i="39"/>
  <c r="L73" i="39"/>
  <c r="L74" i="39"/>
  <c r="L75" i="39"/>
  <c r="L76" i="39"/>
  <c r="L77" i="39"/>
  <c r="L78" i="39"/>
  <c r="L79" i="39"/>
  <c r="L80" i="39"/>
  <c r="L81" i="39"/>
  <c r="L82" i="39"/>
  <c r="L35" i="38"/>
  <c r="L36" i="38"/>
  <c r="H72" i="39"/>
  <c r="H73" i="39"/>
  <c r="H74" i="39"/>
  <c r="H75" i="39"/>
  <c r="H76" i="39"/>
  <c r="H77" i="39"/>
  <c r="H78" i="39"/>
  <c r="H79" i="39"/>
  <c r="H80" i="39"/>
  <c r="H81" i="39"/>
  <c r="H82" i="39"/>
  <c r="H35" i="38"/>
  <c r="H36" i="38"/>
  <c r="D72" i="39"/>
  <c r="D73" i="39"/>
  <c r="D74" i="39"/>
  <c r="D75" i="39"/>
  <c r="D76" i="39"/>
  <c r="D77" i="39"/>
  <c r="D78" i="39"/>
  <c r="D79" i="39"/>
  <c r="D80" i="39"/>
  <c r="D81" i="39"/>
  <c r="D82" i="39"/>
  <c r="D35" i="38"/>
  <c r="D36" i="38"/>
  <c r="N167" i="25"/>
  <c r="N168" i="25"/>
  <c r="N169" i="25"/>
  <c r="N172" i="25"/>
  <c r="N173" i="25"/>
  <c r="N176" i="25"/>
  <c r="N202" i="25"/>
  <c r="J167" i="25"/>
  <c r="J168" i="25"/>
  <c r="J169" i="25"/>
  <c r="J172" i="25"/>
  <c r="J173" i="25"/>
  <c r="J176" i="25"/>
  <c r="J202" i="25"/>
  <c r="F167" i="25"/>
  <c r="F168" i="25"/>
  <c r="F169" i="25"/>
  <c r="F172" i="25"/>
  <c r="F173" i="25"/>
  <c r="F176" i="25"/>
  <c r="F202" i="25"/>
  <c r="B167" i="25"/>
  <c r="B168" i="25"/>
  <c r="B169" i="25"/>
  <c r="B172" i="25"/>
  <c r="B173" i="25"/>
  <c r="B176" i="25"/>
  <c r="B202" i="25"/>
  <c r="N148" i="25"/>
  <c r="N150" i="25"/>
  <c r="N151" i="25"/>
  <c r="N152" i="25"/>
  <c r="N154" i="25"/>
  <c r="N155" i="25"/>
  <c r="N157" i="25"/>
  <c r="N158" i="25"/>
  <c r="N160" i="25"/>
  <c r="N191" i="25"/>
  <c r="J148" i="25"/>
  <c r="J150" i="25"/>
  <c r="J151" i="25"/>
  <c r="J152" i="25"/>
  <c r="J154" i="25"/>
  <c r="J155" i="25"/>
  <c r="J157" i="25"/>
  <c r="J158" i="25"/>
  <c r="J160" i="25"/>
  <c r="J191" i="25"/>
  <c r="F148" i="25"/>
  <c r="F150" i="25"/>
  <c r="F151" i="25"/>
  <c r="F152" i="25"/>
  <c r="F154" i="25"/>
  <c r="F155" i="25"/>
  <c r="F157" i="25"/>
  <c r="F158" i="25"/>
  <c r="F160" i="25"/>
  <c r="F191" i="25"/>
  <c r="B148" i="25"/>
  <c r="B150" i="25"/>
  <c r="B151" i="25"/>
  <c r="B152" i="25"/>
  <c r="B154" i="25"/>
  <c r="B155" i="25"/>
  <c r="B157" i="25"/>
  <c r="B158" i="25"/>
  <c r="B160" i="25"/>
  <c r="B191" i="25"/>
  <c r="N134" i="25"/>
  <c r="N136" i="25"/>
  <c r="N137" i="25"/>
  <c r="N138" i="25"/>
  <c r="N139" i="25"/>
  <c r="N141" i="25"/>
  <c r="N180" i="25"/>
  <c r="J134" i="25"/>
  <c r="J136" i="25"/>
  <c r="J137" i="25"/>
  <c r="J138" i="25"/>
  <c r="J139" i="25"/>
  <c r="J141" i="25"/>
  <c r="J180" i="25"/>
  <c r="F134" i="25"/>
  <c r="F136" i="25"/>
  <c r="F137" i="25"/>
  <c r="F138" i="25"/>
  <c r="F139" i="25"/>
  <c r="F141" i="25"/>
  <c r="F180" i="25"/>
  <c r="B134" i="25"/>
  <c r="B136" i="25"/>
  <c r="B137" i="25"/>
  <c r="B138" i="25"/>
  <c r="B139" i="25"/>
  <c r="B141" i="25"/>
  <c r="B180" i="25"/>
  <c r="P122" i="33"/>
  <c r="L122" i="33"/>
  <c r="H122" i="33"/>
  <c r="D122" i="33"/>
  <c r="P121" i="33"/>
  <c r="L121" i="33"/>
  <c r="H121" i="33"/>
  <c r="D121" i="33"/>
  <c r="P120" i="33"/>
  <c r="L120" i="33"/>
  <c r="H120" i="33"/>
  <c r="D120" i="33"/>
  <c r="P119" i="33"/>
  <c r="L119" i="33"/>
  <c r="H119" i="33"/>
  <c r="D119" i="33"/>
  <c r="P118" i="33"/>
  <c r="L118" i="33"/>
  <c r="H118" i="33"/>
  <c r="D118" i="33"/>
  <c r="P117" i="33"/>
  <c r="L117" i="33"/>
  <c r="H117" i="33"/>
  <c r="D117" i="33"/>
  <c r="P112" i="33"/>
  <c r="L112" i="33"/>
  <c r="H112" i="33"/>
  <c r="D112" i="33"/>
  <c r="B82" i="35"/>
  <c r="N80" i="35"/>
  <c r="J79" i="35"/>
  <c r="P67" i="35"/>
  <c r="P82" i="35"/>
  <c r="L67" i="35"/>
  <c r="L82" i="35"/>
  <c r="H67" i="35"/>
  <c r="H82" i="35"/>
  <c r="D67" i="35"/>
  <c r="D82" i="35"/>
  <c r="P66" i="35"/>
  <c r="P81" i="35"/>
  <c r="L66" i="35"/>
  <c r="L81" i="35"/>
  <c r="H66" i="35"/>
  <c r="H81" i="35"/>
  <c r="D66" i="35"/>
  <c r="D81" i="35"/>
  <c r="P80" i="37"/>
  <c r="P65" i="35"/>
  <c r="P80" i="35"/>
  <c r="L80" i="37"/>
  <c r="L65" i="35"/>
  <c r="L80" i="35"/>
  <c r="H80" i="37"/>
  <c r="H65" i="35"/>
  <c r="H80" i="35"/>
  <c r="D80" i="37"/>
  <c r="D65" i="35"/>
  <c r="D80" i="35"/>
  <c r="P79" i="37"/>
  <c r="P62" i="35"/>
  <c r="P79" i="35"/>
  <c r="L79" i="37"/>
  <c r="L62" i="35"/>
  <c r="L79" i="35"/>
  <c r="H79" i="37"/>
  <c r="H62" i="35"/>
  <c r="H79" i="35"/>
  <c r="D79" i="37"/>
  <c r="D62" i="35"/>
  <c r="D79" i="35"/>
  <c r="P78" i="37"/>
  <c r="P59" i="35"/>
  <c r="P78" i="35"/>
  <c r="L78" i="37"/>
  <c r="L59" i="35"/>
  <c r="L78" i="35"/>
  <c r="H78" i="37"/>
  <c r="H59" i="35"/>
  <c r="H78" i="35"/>
  <c r="D78" i="37"/>
  <c r="D59" i="35"/>
  <c r="D78" i="35"/>
  <c r="P77" i="37"/>
  <c r="P56" i="35"/>
  <c r="P77" i="35"/>
  <c r="L77" i="37"/>
  <c r="L56" i="35"/>
  <c r="L77" i="35"/>
  <c r="H77" i="37"/>
  <c r="H56" i="35"/>
  <c r="H77" i="35"/>
  <c r="D77" i="37"/>
  <c r="D56" i="35"/>
  <c r="D77" i="35"/>
  <c r="P76" i="37"/>
  <c r="P55" i="35"/>
  <c r="P76" i="35"/>
  <c r="L76" i="37"/>
  <c r="L55" i="35"/>
  <c r="L76" i="35"/>
  <c r="H76" i="37"/>
  <c r="H55" i="35"/>
  <c r="H76" i="35"/>
  <c r="D76" i="37"/>
  <c r="D55" i="35"/>
  <c r="D76" i="35"/>
  <c r="P54" i="35"/>
  <c r="P75" i="35"/>
  <c r="L54" i="35"/>
  <c r="L75" i="35"/>
  <c r="H54" i="35"/>
  <c r="H75" i="35"/>
  <c r="D54" i="35"/>
  <c r="D75" i="35"/>
  <c r="P53" i="35"/>
  <c r="P74" i="35"/>
  <c r="L53" i="35"/>
  <c r="L74" i="35"/>
  <c r="H53" i="35"/>
  <c r="H74" i="35"/>
  <c r="D53" i="35"/>
  <c r="D74" i="35"/>
  <c r="P52" i="35"/>
  <c r="P73" i="35"/>
  <c r="L52" i="35"/>
  <c r="L73" i="35"/>
  <c r="H52" i="35"/>
  <c r="H73" i="35"/>
  <c r="D52" i="35"/>
  <c r="D73" i="35"/>
  <c r="P51" i="35"/>
  <c r="P72" i="35"/>
  <c r="L51" i="35"/>
  <c r="L72" i="35"/>
  <c r="H51" i="35"/>
  <c r="H72" i="35"/>
  <c r="D51" i="35"/>
  <c r="D72" i="35"/>
  <c r="J35" i="38"/>
  <c r="M82" i="39"/>
  <c r="M81" i="39"/>
  <c r="M82" i="40"/>
  <c r="M81" i="40"/>
  <c r="N106" i="53"/>
  <c r="N91" i="53"/>
  <c r="J91" i="53"/>
  <c r="J106" i="53"/>
  <c r="F106" i="53"/>
  <c r="F91" i="53"/>
  <c r="B91" i="53"/>
  <c r="B106" i="53"/>
  <c r="N105" i="53"/>
  <c r="N90" i="53"/>
  <c r="J105" i="53"/>
  <c r="J90" i="53"/>
  <c r="F105" i="53"/>
  <c r="F90" i="53"/>
  <c r="B105" i="53"/>
  <c r="B90" i="53"/>
  <c r="N86" i="53"/>
  <c r="N104" i="53"/>
  <c r="J104" i="53"/>
  <c r="J86" i="53"/>
  <c r="F104" i="53"/>
  <c r="F86" i="53"/>
  <c r="B86" i="53"/>
  <c r="B104" i="53"/>
  <c r="N103" i="53"/>
  <c r="N82" i="53"/>
  <c r="J82" i="53"/>
  <c r="J103" i="53"/>
  <c r="F103" i="53"/>
  <c r="F82" i="53"/>
  <c r="N102" i="53"/>
  <c r="N79" i="53"/>
  <c r="J102" i="53"/>
  <c r="J79" i="53"/>
  <c r="F102" i="53"/>
  <c r="F79" i="53"/>
  <c r="B79" i="53"/>
  <c r="B102" i="53"/>
  <c r="N78" i="53"/>
  <c r="N101" i="53"/>
  <c r="J78" i="53"/>
  <c r="J101" i="53"/>
  <c r="F101" i="53"/>
  <c r="F78" i="53"/>
  <c r="B101" i="53"/>
  <c r="B78" i="53"/>
  <c r="N100" i="53"/>
  <c r="N77" i="53"/>
  <c r="J100" i="53"/>
  <c r="J77" i="53"/>
  <c r="F100" i="53"/>
  <c r="F77" i="53"/>
  <c r="B77" i="53"/>
  <c r="B100" i="53"/>
  <c r="N99" i="53"/>
  <c r="N76" i="53"/>
  <c r="J76" i="53"/>
  <c r="J99" i="53"/>
  <c r="F99" i="53"/>
  <c r="F76" i="53"/>
  <c r="B76" i="53"/>
  <c r="B99" i="53"/>
  <c r="N98" i="53"/>
  <c r="N75" i="53"/>
  <c r="J75" i="53"/>
  <c r="J98" i="53"/>
  <c r="F98" i="53"/>
  <c r="F75" i="53"/>
  <c r="B75" i="53"/>
  <c r="B98" i="53"/>
  <c r="N97" i="53"/>
  <c r="N74" i="53"/>
  <c r="J74" i="53"/>
  <c r="J97" i="53"/>
  <c r="F97" i="53"/>
  <c r="F74" i="53"/>
  <c r="B74" i="53"/>
  <c r="B97" i="53"/>
  <c r="N96" i="53"/>
  <c r="N73" i="53"/>
  <c r="J73" i="53"/>
  <c r="J96" i="53"/>
  <c r="F96" i="53"/>
  <c r="F73" i="53"/>
  <c r="B73" i="53"/>
  <c r="B96" i="53"/>
  <c r="N72" i="39"/>
  <c r="N73" i="39"/>
  <c r="N74" i="39"/>
  <c r="N75" i="39"/>
  <c r="N76" i="39"/>
  <c r="N77" i="39"/>
  <c r="N78" i="39"/>
  <c r="N79" i="39"/>
  <c r="N80" i="39"/>
  <c r="N81" i="39"/>
  <c r="N82" i="39"/>
  <c r="J72" i="39"/>
  <c r="J73" i="39"/>
  <c r="J74" i="39"/>
  <c r="J75" i="39"/>
  <c r="J76" i="39"/>
  <c r="J77" i="39"/>
  <c r="J78" i="39"/>
  <c r="J79" i="39"/>
  <c r="J80" i="39"/>
  <c r="J81" i="39"/>
  <c r="J82" i="39"/>
  <c r="F72" i="39"/>
  <c r="F73" i="39"/>
  <c r="F74" i="39"/>
  <c r="F75" i="39"/>
  <c r="F76" i="39"/>
  <c r="F77" i="39"/>
  <c r="F78" i="39"/>
  <c r="F79" i="39"/>
  <c r="F80" i="39"/>
  <c r="F81" i="39"/>
  <c r="F82" i="39"/>
  <c r="B72" i="39"/>
  <c r="B73" i="39"/>
  <c r="B74" i="39"/>
  <c r="B75" i="39"/>
  <c r="B76" i="39"/>
  <c r="B77" i="39"/>
  <c r="B78" i="39"/>
  <c r="B79" i="39"/>
  <c r="B80" i="39"/>
  <c r="B81" i="39"/>
  <c r="B82" i="39"/>
  <c r="Q80" i="41"/>
  <c r="Q80" i="40"/>
  <c r="Q65" i="39"/>
  <c r="M80" i="41"/>
  <c r="M80" i="40"/>
  <c r="M65" i="39"/>
  <c r="I80" i="41"/>
  <c r="I80" i="40"/>
  <c r="I65" i="39"/>
  <c r="E80" i="41"/>
  <c r="E80" i="40"/>
  <c r="E65" i="39"/>
  <c r="Q79" i="41"/>
  <c r="Q79" i="40"/>
  <c r="Q62" i="39"/>
  <c r="M79" i="41"/>
  <c r="M79" i="40"/>
  <c r="M62" i="39"/>
  <c r="I79" i="41"/>
  <c r="I79" i="40"/>
  <c r="I62" i="39"/>
  <c r="E79" i="41"/>
  <c r="E79" i="40"/>
  <c r="E62" i="39"/>
  <c r="Q78" i="41"/>
  <c r="Q78" i="40"/>
  <c r="Q59" i="39"/>
  <c r="M78" i="41"/>
  <c r="M78" i="40"/>
  <c r="M59" i="39"/>
  <c r="I78" i="41"/>
  <c r="I78" i="40"/>
  <c r="I59" i="39"/>
  <c r="E78" i="41"/>
  <c r="E78" i="40"/>
  <c r="E59" i="39"/>
  <c r="Q77" i="41"/>
  <c r="Q77" i="40"/>
  <c r="Q56" i="39"/>
  <c r="M77" i="41"/>
  <c r="M77" i="40"/>
  <c r="M56" i="39"/>
  <c r="I77" i="41"/>
  <c r="I77" i="40"/>
  <c r="I56" i="39"/>
  <c r="E77" i="41"/>
  <c r="E77" i="40"/>
  <c r="E56" i="39"/>
  <c r="Q76" i="41"/>
  <c r="Q76" i="40"/>
  <c r="Q55" i="39"/>
  <c r="M76" i="41"/>
  <c r="M76" i="40"/>
  <c r="M55" i="39"/>
  <c r="I76" i="41"/>
  <c r="I76" i="40"/>
  <c r="I55" i="39"/>
  <c r="E76" i="41"/>
  <c r="E76" i="40"/>
  <c r="E55" i="39"/>
  <c r="Q75" i="40"/>
  <c r="Q54" i="39"/>
  <c r="M75" i="40"/>
  <c r="M54" i="39"/>
  <c r="I75" i="40"/>
  <c r="I54" i="39"/>
  <c r="E75" i="40"/>
  <c r="E54" i="39"/>
  <c r="Q74" i="40"/>
  <c r="Q53" i="39"/>
  <c r="M74" i="40"/>
  <c r="M53" i="39"/>
  <c r="I74" i="40"/>
  <c r="I53" i="39"/>
  <c r="E74" i="40"/>
  <c r="E53" i="39"/>
  <c r="Q73" i="40"/>
  <c r="Q52" i="39"/>
  <c r="M73" i="40"/>
  <c r="M52" i="39"/>
  <c r="I73" i="40"/>
  <c r="I52" i="39"/>
  <c r="E73" i="40"/>
  <c r="E52" i="39"/>
  <c r="Q72" i="40"/>
  <c r="Q51" i="39"/>
  <c r="M72" i="40"/>
  <c r="M51" i="39"/>
  <c r="I72" i="40"/>
  <c r="I51" i="39"/>
  <c r="E72" i="40"/>
  <c r="E51" i="39"/>
  <c r="Q71" i="41"/>
  <c r="Q71" i="40"/>
  <c r="M71" i="41"/>
  <c r="M71" i="40"/>
  <c r="I71" i="41"/>
  <c r="I71" i="40"/>
  <c r="E71" i="41"/>
  <c r="E71" i="40"/>
  <c r="I82" i="40"/>
  <c r="I81" i="40"/>
  <c r="O34" i="46"/>
  <c r="O35" i="46"/>
  <c r="O37" i="46"/>
  <c r="O178" i="6" s="1"/>
  <c r="K35" i="46"/>
  <c r="K37" i="46"/>
  <c r="K178" i="6" s="1"/>
  <c r="G34" i="46"/>
  <c r="G35" i="46"/>
  <c r="G37" i="46"/>
  <c r="G178" i="6" s="1"/>
  <c r="C35" i="46"/>
  <c r="C37" i="46"/>
  <c r="C178" i="6" s="1"/>
  <c r="Q69" i="47"/>
  <c r="Q70" i="47"/>
  <c r="Q71" i="47"/>
  <c r="Q72" i="47"/>
  <c r="Q73" i="47"/>
  <c r="Q74" i="47"/>
  <c r="Q75" i="47"/>
  <c r="Q76" i="47"/>
  <c r="Q77" i="47"/>
  <c r="Q36" i="46"/>
  <c r="M71" i="47"/>
  <c r="M75" i="47"/>
  <c r="M36" i="46"/>
  <c r="M69" i="47"/>
  <c r="M73" i="47"/>
  <c r="M77" i="47"/>
  <c r="M70" i="47"/>
  <c r="I69" i="47"/>
  <c r="I73" i="47"/>
  <c r="I77" i="47"/>
  <c r="I36" i="46"/>
  <c r="I71" i="47"/>
  <c r="I75" i="47"/>
  <c r="I70" i="47"/>
  <c r="E71" i="47"/>
  <c r="E75" i="47"/>
  <c r="E36" i="46"/>
  <c r="E69" i="47"/>
  <c r="E73" i="47"/>
  <c r="E77" i="47"/>
  <c r="E70" i="47"/>
  <c r="E74" i="47"/>
  <c r="M76" i="47"/>
  <c r="E76" i="47"/>
  <c r="I74" i="47"/>
  <c r="O68" i="26"/>
  <c r="K68" i="26"/>
  <c r="G68" i="26"/>
  <c r="C68" i="26"/>
  <c r="O67" i="26"/>
  <c r="K67" i="26"/>
  <c r="G67" i="26"/>
  <c r="C67" i="26"/>
  <c r="O66" i="26"/>
  <c r="K66" i="26"/>
  <c r="G66" i="26"/>
  <c r="C66" i="26"/>
  <c r="Q34" i="46"/>
  <c r="Q35" i="46"/>
  <c r="Q37" i="46"/>
  <c r="Q178" i="6" s="1"/>
  <c r="M34" i="46"/>
  <c r="M35" i="46"/>
  <c r="M37" i="46"/>
  <c r="M178" i="6" s="1"/>
  <c r="I35" i="46"/>
  <c r="I37" i="46"/>
  <c r="I178" i="6" s="1"/>
  <c r="E35" i="46"/>
  <c r="E37" i="46"/>
  <c r="E178" i="6" s="1"/>
  <c r="E34" i="46"/>
  <c r="I76" i="47"/>
  <c r="M74" i="47"/>
  <c r="O51" i="47"/>
  <c r="C51" i="47"/>
  <c r="Q72" i="51"/>
  <c r="N80" i="41"/>
  <c r="F80" i="41"/>
  <c r="N79" i="41"/>
  <c r="F79" i="41"/>
  <c r="N78" i="41"/>
  <c r="F78" i="41"/>
  <c r="N77" i="41"/>
  <c r="F77" i="41"/>
  <c r="N76" i="41"/>
  <c r="F76" i="41"/>
  <c r="N71" i="41"/>
  <c r="F71" i="41"/>
  <c r="O81" i="43"/>
  <c r="O82" i="43"/>
  <c r="O83" i="43"/>
  <c r="O84" i="43"/>
  <c r="O85" i="43"/>
  <c r="O86" i="43"/>
  <c r="O87" i="43"/>
  <c r="O88" i="43"/>
  <c r="O89" i="43"/>
  <c r="O90" i="43"/>
  <c r="K81" i="43"/>
  <c r="K82" i="43"/>
  <c r="K83" i="43"/>
  <c r="K84" i="43"/>
  <c r="K85" i="43"/>
  <c r="K86" i="43"/>
  <c r="K87" i="43"/>
  <c r="K88" i="43"/>
  <c r="K89" i="43"/>
  <c r="K90" i="43"/>
  <c r="G81" i="43"/>
  <c r="G82" i="43"/>
  <c r="G83" i="43"/>
  <c r="G84" i="43"/>
  <c r="G85" i="43"/>
  <c r="G86" i="43"/>
  <c r="G87" i="43"/>
  <c r="G88" i="43"/>
  <c r="G89" i="43"/>
  <c r="G90" i="43"/>
  <c r="C81" i="43"/>
  <c r="C82" i="43"/>
  <c r="C83" i="43"/>
  <c r="C84" i="43"/>
  <c r="C85" i="43"/>
  <c r="C86" i="43"/>
  <c r="C87" i="43"/>
  <c r="C88" i="43"/>
  <c r="C89" i="43"/>
  <c r="C90" i="43"/>
  <c r="N89" i="45"/>
  <c r="N71" i="43"/>
  <c r="J89" i="45"/>
  <c r="J71" i="43"/>
  <c r="F89" i="45"/>
  <c r="F71" i="43"/>
  <c r="B89" i="45"/>
  <c r="B71" i="43"/>
  <c r="N87" i="45"/>
  <c r="N69" i="43"/>
  <c r="J87" i="45"/>
  <c r="J69" i="43"/>
  <c r="F87" i="45"/>
  <c r="F69" i="43"/>
  <c r="B87" i="45"/>
  <c r="B69" i="43"/>
  <c r="N86" i="45"/>
  <c r="N68" i="43"/>
  <c r="J86" i="45"/>
  <c r="J68" i="43"/>
  <c r="F86" i="45"/>
  <c r="F68" i="43"/>
  <c r="B86" i="45"/>
  <c r="B68" i="43"/>
  <c r="N85" i="45"/>
  <c r="N67" i="43"/>
  <c r="J85" i="45"/>
  <c r="J67" i="43"/>
  <c r="F85" i="45"/>
  <c r="F67" i="43"/>
  <c r="B85" i="45"/>
  <c r="B67" i="43"/>
  <c r="N90" i="44"/>
  <c r="F90" i="44"/>
  <c r="N89" i="44"/>
  <c r="F89" i="44"/>
  <c r="N88" i="44"/>
  <c r="F88" i="44"/>
  <c r="N87" i="44"/>
  <c r="F87" i="44"/>
  <c r="J86" i="44"/>
  <c r="J85" i="44"/>
  <c r="P84" i="44"/>
  <c r="J84" i="44"/>
  <c r="P83" i="44"/>
  <c r="J83" i="44"/>
  <c r="P82" i="44"/>
  <c r="J82" i="44"/>
  <c r="P81" i="44"/>
  <c r="J81" i="44"/>
  <c r="P80" i="44"/>
  <c r="J80" i="44"/>
  <c r="J80" i="41"/>
  <c r="B80" i="41"/>
  <c r="J79" i="41"/>
  <c r="B79" i="41"/>
  <c r="J78" i="41"/>
  <c r="B78" i="41"/>
  <c r="J77" i="41"/>
  <c r="B77" i="41"/>
  <c r="J76" i="41"/>
  <c r="B76" i="41"/>
  <c r="J71" i="41"/>
  <c r="B71" i="41"/>
  <c r="Q81" i="43"/>
  <c r="Q82" i="43"/>
  <c r="Q83" i="43"/>
  <c r="Q84" i="43"/>
  <c r="Q85" i="43"/>
  <c r="Q86" i="43"/>
  <c r="Q87" i="43"/>
  <c r="Q88" i="43"/>
  <c r="Q89" i="43"/>
  <c r="Q90" i="43"/>
  <c r="M81" i="43"/>
  <c r="M82" i="43"/>
  <c r="M83" i="43"/>
  <c r="M84" i="43"/>
  <c r="M85" i="43"/>
  <c r="M86" i="43"/>
  <c r="M87" i="43"/>
  <c r="M88" i="43"/>
  <c r="M89" i="43"/>
  <c r="M90" i="43"/>
  <c r="I81" i="43"/>
  <c r="I82" i="43"/>
  <c r="I83" i="43"/>
  <c r="I84" i="43"/>
  <c r="I85" i="43"/>
  <c r="I86" i="43"/>
  <c r="I87" i="43"/>
  <c r="I88" i="43"/>
  <c r="I89" i="43"/>
  <c r="I90" i="43"/>
  <c r="E81" i="43"/>
  <c r="E82" i="43"/>
  <c r="E83" i="43"/>
  <c r="E84" i="43"/>
  <c r="E85" i="43"/>
  <c r="E86" i="43"/>
  <c r="E87" i="43"/>
  <c r="E88" i="43"/>
  <c r="E89" i="43"/>
  <c r="E90" i="43"/>
  <c r="P89" i="45"/>
  <c r="P71" i="43"/>
  <c r="L89" i="45"/>
  <c r="L71" i="43"/>
  <c r="H89" i="45"/>
  <c r="H71" i="43"/>
  <c r="D89" i="45"/>
  <c r="D71" i="43"/>
  <c r="P87" i="45"/>
  <c r="P69" i="43"/>
  <c r="L87" i="45"/>
  <c r="L69" i="43"/>
  <c r="H87" i="45"/>
  <c r="H69" i="43"/>
  <c r="D87" i="45"/>
  <c r="D69" i="43"/>
  <c r="P86" i="45"/>
  <c r="P68" i="43"/>
  <c r="L86" i="45"/>
  <c r="L68" i="43"/>
  <c r="H86" i="45"/>
  <c r="H68" i="43"/>
  <c r="D86" i="45"/>
  <c r="D68" i="43"/>
  <c r="P85" i="45"/>
  <c r="P67" i="43"/>
  <c r="L85" i="45"/>
  <c r="L67" i="43"/>
  <c r="H85" i="45"/>
  <c r="H67" i="43"/>
  <c r="D85" i="45"/>
  <c r="D67" i="43"/>
  <c r="J90" i="44"/>
  <c r="B90" i="44"/>
  <c r="J89" i="44"/>
  <c r="B89" i="44"/>
  <c r="J88" i="44"/>
  <c r="B88" i="44"/>
  <c r="J87" i="44"/>
  <c r="B87" i="44"/>
  <c r="H86" i="44"/>
  <c r="B86" i="44"/>
  <c r="H85" i="44"/>
  <c r="B85" i="44"/>
  <c r="H84" i="44"/>
  <c r="B84" i="44"/>
  <c r="H83" i="44"/>
  <c r="B83" i="44"/>
  <c r="H82" i="44"/>
  <c r="B82" i="44"/>
  <c r="H81" i="44"/>
  <c r="B81" i="44"/>
  <c r="H80" i="44"/>
  <c r="B80" i="44"/>
  <c r="K51" i="47"/>
  <c r="K51" i="49"/>
  <c r="L64" i="47"/>
  <c r="L77" i="48"/>
  <c r="L77" i="47"/>
  <c r="D64" i="47"/>
  <c r="D77" i="48"/>
  <c r="L59" i="47"/>
  <c r="L76" i="48"/>
  <c r="L76" i="47"/>
  <c r="D76" i="49"/>
  <c r="D59" i="47"/>
  <c r="D76" i="48"/>
  <c r="L58" i="47"/>
  <c r="L75" i="48"/>
  <c r="L75" i="47"/>
  <c r="D58" i="47"/>
  <c r="D75" i="48"/>
  <c r="P57" i="47"/>
  <c r="P74" i="49"/>
  <c r="L57" i="47"/>
  <c r="L74" i="48"/>
  <c r="L74" i="47"/>
  <c r="L74" i="49"/>
  <c r="H57" i="47"/>
  <c r="H74" i="49"/>
  <c r="D74" i="49"/>
  <c r="D57" i="47"/>
  <c r="D74" i="48"/>
  <c r="L56" i="47"/>
  <c r="L73" i="48"/>
  <c r="L73" i="47"/>
  <c r="D73" i="49"/>
  <c r="D56" i="47"/>
  <c r="D73" i="48"/>
  <c r="P72" i="48"/>
  <c r="P55" i="47"/>
  <c r="L72" i="48"/>
  <c r="L55" i="47"/>
  <c r="L72" i="47"/>
  <c r="H72" i="48"/>
  <c r="H55" i="47"/>
  <c r="D72" i="48"/>
  <c r="D55" i="47"/>
  <c r="P71" i="48"/>
  <c r="P54" i="47"/>
  <c r="L71" i="48"/>
  <c r="L54" i="47"/>
  <c r="L71" i="47"/>
  <c r="H71" i="48"/>
  <c r="H54" i="47"/>
  <c r="D71" i="48"/>
  <c r="D54" i="47"/>
  <c r="P70" i="48"/>
  <c r="P53" i="47"/>
  <c r="L70" i="48"/>
  <c r="L53" i="47"/>
  <c r="L70" i="47"/>
  <c r="H70" i="48"/>
  <c r="H53" i="47"/>
  <c r="D70" i="48"/>
  <c r="D53" i="47"/>
  <c r="P69" i="48"/>
  <c r="P52" i="47"/>
  <c r="L69" i="48"/>
  <c r="L52" i="47"/>
  <c r="L69" i="47"/>
  <c r="H69" i="48"/>
  <c r="H52" i="47"/>
  <c r="D69" i="48"/>
  <c r="D52" i="47"/>
  <c r="P68" i="48"/>
  <c r="P68" i="49"/>
  <c r="L68" i="48"/>
  <c r="L68" i="49"/>
  <c r="H68" i="48"/>
  <c r="H68" i="49"/>
  <c r="D68" i="48"/>
  <c r="D68" i="49"/>
  <c r="N64" i="48"/>
  <c r="N77" i="48"/>
  <c r="F64" i="48"/>
  <c r="F77" i="48"/>
  <c r="N59" i="48"/>
  <c r="N76" i="48"/>
  <c r="F59" i="48"/>
  <c r="F76" i="48"/>
  <c r="N58" i="48"/>
  <c r="N75" i="48"/>
  <c r="F58" i="48"/>
  <c r="F75" i="48"/>
  <c r="N57" i="48"/>
  <c r="N74" i="48"/>
  <c r="F57" i="48"/>
  <c r="F74" i="48"/>
  <c r="N56" i="48"/>
  <c r="N73" i="48"/>
  <c r="F56" i="48"/>
  <c r="F73" i="48"/>
  <c r="N72" i="48"/>
  <c r="N55" i="48"/>
  <c r="J55" i="48"/>
  <c r="J72" i="48"/>
  <c r="F55" i="48"/>
  <c r="F72" i="48"/>
  <c r="B55" i="48"/>
  <c r="B72" i="48"/>
  <c r="N71" i="48"/>
  <c r="N54" i="48"/>
  <c r="N70" i="48"/>
  <c r="N53" i="48"/>
  <c r="J53" i="48"/>
  <c r="J70" i="48"/>
  <c r="F53" i="48"/>
  <c r="F70" i="48"/>
  <c r="B53" i="48"/>
  <c r="B70" i="48"/>
  <c r="N69" i="48"/>
  <c r="N52" i="48"/>
  <c r="N68" i="48"/>
  <c r="J68" i="48"/>
  <c r="F68" i="48"/>
  <c r="B68" i="48"/>
  <c r="H76" i="49"/>
  <c r="L73" i="49"/>
  <c r="N64" i="49"/>
  <c r="N77" i="49"/>
  <c r="J64" i="49"/>
  <c r="J77" i="49"/>
  <c r="F64" i="49"/>
  <c r="F77" i="49"/>
  <c r="B64" i="49"/>
  <c r="B77" i="49"/>
  <c r="N76" i="49"/>
  <c r="N59" i="49"/>
  <c r="J76" i="49"/>
  <c r="J59" i="49"/>
  <c r="J74" i="49"/>
  <c r="J57" i="49"/>
  <c r="F57" i="49"/>
  <c r="F74" i="49"/>
  <c r="B74" i="49"/>
  <c r="B57" i="49"/>
  <c r="N56" i="49"/>
  <c r="N73" i="49"/>
  <c r="J73" i="49"/>
  <c r="J56" i="49"/>
  <c r="J68" i="49"/>
  <c r="F68" i="49"/>
  <c r="B68" i="49"/>
  <c r="O37" i="50"/>
  <c r="O179" i="6" s="1"/>
  <c r="K37" i="50"/>
  <c r="K179" i="6" s="1"/>
  <c r="C37" i="50"/>
  <c r="C179" i="6" s="1"/>
  <c r="O34" i="50"/>
  <c r="O106" i="52"/>
  <c r="O91" i="52"/>
  <c r="K91" i="52"/>
  <c r="K106" i="52"/>
  <c r="C91" i="52"/>
  <c r="C106" i="52"/>
  <c r="O105" i="52"/>
  <c r="O90" i="52"/>
  <c r="K90" i="52"/>
  <c r="K105" i="52"/>
  <c r="G90" i="52"/>
  <c r="G105" i="52"/>
  <c r="O104" i="52"/>
  <c r="O86" i="52"/>
  <c r="K86" i="52"/>
  <c r="K104" i="52"/>
  <c r="G86" i="52"/>
  <c r="G104" i="52"/>
  <c r="C86" i="52"/>
  <c r="C104" i="52"/>
  <c r="O103" i="52"/>
  <c r="O82" i="52"/>
  <c r="K82" i="52"/>
  <c r="K103" i="52"/>
  <c r="C82" i="52"/>
  <c r="C103" i="52"/>
  <c r="O102" i="52"/>
  <c r="O79" i="52"/>
  <c r="K79" i="52"/>
  <c r="K102" i="52"/>
  <c r="G79" i="52"/>
  <c r="G102" i="52"/>
  <c r="C79" i="52"/>
  <c r="C102" i="52"/>
  <c r="O101" i="52"/>
  <c r="O78" i="52"/>
  <c r="G78" i="52"/>
  <c r="G101" i="52"/>
  <c r="C78" i="52"/>
  <c r="C101" i="52"/>
  <c r="O100" i="52"/>
  <c r="O77" i="52"/>
  <c r="K77" i="52"/>
  <c r="K100" i="52"/>
  <c r="G77" i="52"/>
  <c r="G100" i="52"/>
  <c r="C77" i="52"/>
  <c r="C100" i="52"/>
  <c r="O99" i="52"/>
  <c r="O76" i="52"/>
  <c r="K76" i="52"/>
  <c r="K99" i="52"/>
  <c r="G76" i="52"/>
  <c r="G99" i="52"/>
  <c r="C76" i="52"/>
  <c r="C99" i="52"/>
  <c r="O98" i="52"/>
  <c r="O75" i="52"/>
  <c r="G75" i="52"/>
  <c r="G98" i="52"/>
  <c r="C75" i="52"/>
  <c r="C98" i="52"/>
  <c r="O97" i="52"/>
  <c r="O74" i="52"/>
  <c r="K74" i="52"/>
  <c r="K97" i="52"/>
  <c r="G74" i="52"/>
  <c r="G97" i="52"/>
  <c r="O96" i="52"/>
  <c r="O73" i="52"/>
  <c r="K73" i="52"/>
  <c r="K96" i="52"/>
  <c r="G73" i="52"/>
  <c r="G96" i="52"/>
  <c r="C73" i="52"/>
  <c r="C96" i="52"/>
  <c r="O95" i="52"/>
  <c r="O36" i="50"/>
  <c r="C95" i="52"/>
  <c r="C36" i="50"/>
  <c r="P77" i="47"/>
  <c r="D76" i="47"/>
  <c r="H74" i="47"/>
  <c r="B69" i="48"/>
  <c r="P76" i="49"/>
  <c r="B76" i="49"/>
  <c r="F73" i="49"/>
  <c r="G34" i="50"/>
  <c r="G35" i="50"/>
  <c r="Q91" i="52"/>
  <c r="Q106" i="52"/>
  <c r="M106" i="52"/>
  <c r="M91" i="52"/>
  <c r="I91" i="52"/>
  <c r="I106" i="52"/>
  <c r="Q105" i="52"/>
  <c r="Q90" i="52"/>
  <c r="M90" i="52"/>
  <c r="M105" i="52"/>
  <c r="Q104" i="52"/>
  <c r="Q86" i="52"/>
  <c r="M104" i="52"/>
  <c r="M86" i="52"/>
  <c r="I104" i="52"/>
  <c r="I86" i="52"/>
  <c r="Q82" i="52"/>
  <c r="Q103" i="52"/>
  <c r="M82" i="52"/>
  <c r="M103" i="52"/>
  <c r="I82" i="52"/>
  <c r="I103" i="52"/>
  <c r="Q102" i="52"/>
  <c r="Q79" i="52"/>
  <c r="M102" i="52"/>
  <c r="M79" i="52"/>
  <c r="Q78" i="52"/>
  <c r="Q101" i="52"/>
  <c r="M101" i="52"/>
  <c r="M78" i="52"/>
  <c r="I78" i="52"/>
  <c r="I101" i="52"/>
  <c r="Q100" i="52"/>
  <c r="Q77" i="52"/>
  <c r="I100" i="52"/>
  <c r="I77" i="52"/>
  <c r="Q99" i="52"/>
  <c r="Q76" i="52"/>
  <c r="M99" i="52"/>
  <c r="M76" i="52"/>
  <c r="I76" i="52"/>
  <c r="I99" i="52"/>
  <c r="M98" i="52"/>
  <c r="M75" i="52"/>
  <c r="I75" i="52"/>
  <c r="I98" i="52"/>
  <c r="Q74" i="52"/>
  <c r="Q97" i="52"/>
  <c r="M74" i="52"/>
  <c r="M97" i="52"/>
  <c r="Q96" i="52"/>
  <c r="Q73" i="52"/>
  <c r="M96" i="52"/>
  <c r="M73" i="52"/>
  <c r="I96" i="52"/>
  <c r="I73" i="52"/>
  <c r="Q36" i="50"/>
  <c r="Q95" i="52"/>
  <c r="I95" i="52"/>
  <c r="I36" i="50"/>
  <c r="E95" i="52"/>
  <c r="E36" i="50"/>
  <c r="O76" i="49"/>
  <c r="O74" i="49"/>
  <c r="O73" i="49"/>
  <c r="O68" i="49"/>
  <c r="L34" i="50"/>
  <c r="L35" i="50"/>
  <c r="N35" i="50"/>
  <c r="N96" i="51"/>
  <c r="N97" i="51"/>
  <c r="N98" i="51"/>
  <c r="N99" i="51"/>
  <c r="N100" i="51"/>
  <c r="J35" i="50"/>
  <c r="J98" i="51"/>
  <c r="J101" i="51"/>
  <c r="J102" i="51"/>
  <c r="J103" i="51"/>
  <c r="J104" i="51"/>
  <c r="J105" i="51"/>
  <c r="J106" i="51"/>
  <c r="F35" i="50"/>
  <c r="F96" i="51"/>
  <c r="F100" i="51"/>
  <c r="B35" i="50"/>
  <c r="B98" i="51"/>
  <c r="F106" i="51"/>
  <c r="C105" i="51"/>
  <c r="F104" i="51"/>
  <c r="F102" i="51"/>
  <c r="B101" i="51"/>
  <c r="B100" i="51"/>
  <c r="J99" i="51"/>
  <c r="F97" i="51"/>
  <c r="O91" i="51"/>
  <c r="C79" i="51"/>
  <c r="G103" i="53"/>
  <c r="O104" i="53"/>
  <c r="C103" i="53"/>
  <c r="O77" i="48"/>
  <c r="O77" i="47"/>
  <c r="K77" i="48"/>
  <c r="K77" i="47"/>
  <c r="G77" i="48"/>
  <c r="G77" i="47"/>
  <c r="C77" i="48"/>
  <c r="C77" i="47"/>
  <c r="O76" i="48"/>
  <c r="O76" i="47"/>
  <c r="K76" i="48"/>
  <c r="K76" i="47"/>
  <c r="G76" i="48"/>
  <c r="G76" i="47"/>
  <c r="C76" i="48"/>
  <c r="C76" i="47"/>
  <c r="O75" i="48"/>
  <c r="O75" i="47"/>
  <c r="K75" i="48"/>
  <c r="K75" i="47"/>
  <c r="G75" i="48"/>
  <c r="G75" i="47"/>
  <c r="C75" i="48"/>
  <c r="C75" i="47"/>
  <c r="O74" i="48"/>
  <c r="O74" i="47"/>
  <c r="K74" i="48"/>
  <c r="K74" i="47"/>
  <c r="G74" i="48"/>
  <c r="G74" i="47"/>
  <c r="C74" i="48"/>
  <c r="C74" i="47"/>
  <c r="O73" i="48"/>
  <c r="O73" i="47"/>
  <c r="K73" i="48"/>
  <c r="K73" i="47"/>
  <c r="G73" i="48"/>
  <c r="G73" i="47"/>
  <c r="C73" i="48"/>
  <c r="C73" i="47"/>
  <c r="O72" i="47"/>
  <c r="K72" i="47"/>
  <c r="G72" i="47"/>
  <c r="C72" i="48"/>
  <c r="C72" i="47"/>
  <c r="O71" i="47"/>
  <c r="K71" i="47"/>
  <c r="G71" i="47"/>
  <c r="C71" i="48"/>
  <c r="C71" i="47"/>
  <c r="O70" i="47"/>
  <c r="K70" i="47"/>
  <c r="G70" i="47"/>
  <c r="C70" i="48"/>
  <c r="C70" i="47"/>
  <c r="O69" i="47"/>
  <c r="K69" i="47"/>
  <c r="G69" i="47"/>
  <c r="C69" i="48"/>
  <c r="C69" i="47"/>
  <c r="K71" i="48"/>
  <c r="O69" i="48"/>
  <c r="G69" i="48"/>
  <c r="G76" i="49"/>
  <c r="K73" i="49"/>
  <c r="C73" i="49"/>
  <c r="O102" i="51"/>
  <c r="O102" i="53"/>
  <c r="C101" i="51"/>
  <c r="C101" i="53"/>
  <c r="G76" i="51"/>
  <c r="G99" i="51"/>
  <c r="O103" i="53"/>
  <c r="G100" i="53"/>
  <c r="O105" i="53"/>
  <c r="K105" i="53"/>
  <c r="K104" i="53"/>
  <c r="C104" i="53"/>
  <c r="K103" i="53"/>
  <c r="K102" i="53"/>
  <c r="G102" i="53"/>
  <c r="O101" i="53"/>
  <c r="K101" i="53"/>
  <c r="K100" i="53"/>
  <c r="C100" i="53"/>
  <c r="K95" i="53"/>
  <c r="P106" i="52"/>
  <c r="P91" i="51"/>
  <c r="L106" i="52"/>
  <c r="L91" i="51"/>
  <c r="H106" i="52"/>
  <c r="H91" i="51"/>
  <c r="D106" i="52"/>
  <c r="D91" i="51"/>
  <c r="P105" i="52"/>
  <c r="P90" i="51"/>
  <c r="L105" i="52"/>
  <c r="L90" i="51"/>
  <c r="H105" i="52"/>
  <c r="H90" i="51"/>
  <c r="D105" i="52"/>
  <c r="D90" i="51"/>
  <c r="P104" i="52"/>
  <c r="P86" i="51"/>
  <c r="L104" i="52"/>
  <c r="L86" i="51"/>
  <c r="H104" i="52"/>
  <c r="H86" i="51"/>
  <c r="D104" i="52"/>
  <c r="D86" i="51"/>
  <c r="P103" i="52"/>
  <c r="P82" i="51"/>
  <c r="L103" i="52"/>
  <c r="L82" i="51"/>
  <c r="H103" i="52"/>
  <c r="H82" i="51"/>
  <c r="D103" i="52"/>
  <c r="D82" i="51"/>
  <c r="P102" i="52"/>
  <c r="P79" i="51"/>
  <c r="L102" i="52"/>
  <c r="L79" i="51"/>
  <c r="H102" i="52"/>
  <c r="H79" i="51"/>
  <c r="D102" i="52"/>
  <c r="D79" i="51"/>
  <c r="P101" i="52"/>
  <c r="P78" i="51"/>
  <c r="L101" i="52"/>
  <c r="L78" i="51"/>
  <c r="H101" i="52"/>
  <c r="H78" i="51"/>
  <c r="D101" i="52"/>
  <c r="D78" i="51"/>
  <c r="P100" i="52"/>
  <c r="P77" i="51"/>
  <c r="L100" i="52"/>
  <c r="L77" i="51"/>
  <c r="H100" i="52"/>
  <c r="H77" i="51"/>
  <c r="H100" i="51"/>
  <c r="D100" i="52"/>
  <c r="D77" i="51"/>
  <c r="P99" i="52"/>
  <c r="P76" i="51"/>
  <c r="L99" i="52"/>
  <c r="L76" i="51"/>
  <c r="H99" i="52"/>
  <c r="H76" i="51"/>
  <c r="H99" i="51"/>
  <c r="D99" i="52"/>
  <c r="D76" i="51"/>
  <c r="P98" i="52"/>
  <c r="P75" i="51"/>
  <c r="L98" i="52"/>
  <c r="L75" i="51"/>
  <c r="H98" i="52"/>
  <c r="H75" i="51"/>
  <c r="H98" i="51"/>
  <c r="D98" i="52"/>
  <c r="D75" i="51"/>
  <c r="P97" i="52"/>
  <c r="P74" i="51"/>
  <c r="L97" i="52"/>
  <c r="L74" i="51"/>
  <c r="H97" i="52"/>
  <c r="H74" i="51"/>
  <c r="H97" i="51"/>
  <c r="D97" i="52"/>
  <c r="D74" i="51"/>
  <c r="P96" i="52"/>
  <c r="P73" i="51"/>
  <c r="L96" i="52"/>
  <c r="L73" i="51"/>
  <c r="H96" i="52"/>
  <c r="H73" i="51"/>
  <c r="H96" i="51"/>
  <c r="D96" i="52"/>
  <c r="D73" i="51"/>
  <c r="N36" i="50"/>
  <c r="J95" i="52"/>
  <c r="J36" i="50"/>
  <c r="F36" i="50"/>
  <c r="B36" i="50"/>
  <c r="G106" i="53"/>
  <c r="G104" i="53"/>
  <c r="G101" i="53"/>
  <c r="G79" i="53"/>
  <c r="G76" i="53"/>
  <c r="G75" i="53"/>
  <c r="G74" i="53"/>
  <c r="G73" i="53"/>
  <c r="Q106" i="51"/>
  <c r="M106" i="51"/>
  <c r="I106" i="51"/>
  <c r="E106" i="51"/>
  <c r="Q105" i="53"/>
  <c r="Q105" i="51"/>
  <c r="M105" i="53"/>
  <c r="M105" i="51"/>
  <c r="I105" i="53"/>
  <c r="I105" i="51"/>
  <c r="E105" i="53"/>
  <c r="E105" i="51"/>
  <c r="Q104" i="53"/>
  <c r="Q104" i="51"/>
  <c r="M104" i="53"/>
  <c r="M104" i="51"/>
  <c r="I104" i="53"/>
  <c r="I104" i="51"/>
  <c r="E104" i="53"/>
  <c r="E104" i="51"/>
  <c r="Q103" i="53"/>
  <c r="Q103" i="51"/>
  <c r="M103" i="53"/>
  <c r="M103" i="51"/>
  <c r="I103" i="53"/>
  <c r="I103" i="51"/>
  <c r="E103" i="53"/>
  <c r="E103" i="51"/>
  <c r="Q102" i="53"/>
  <c r="Q102" i="51"/>
  <c r="M102" i="53"/>
  <c r="M102" i="51"/>
  <c r="I102" i="53"/>
  <c r="I102" i="51"/>
  <c r="E102" i="53"/>
  <c r="E102" i="51"/>
  <c r="Q101" i="53"/>
  <c r="Q101" i="51"/>
  <c r="M101" i="53"/>
  <c r="M101" i="51"/>
  <c r="I101" i="53"/>
  <c r="I101" i="51"/>
  <c r="E101" i="53"/>
  <c r="E101" i="51"/>
  <c r="Q100" i="53"/>
  <c r="Q100" i="51"/>
  <c r="M100" i="53"/>
  <c r="M100" i="51"/>
  <c r="I100" i="53"/>
  <c r="I100" i="51"/>
  <c r="E100" i="53"/>
  <c r="E100" i="51"/>
  <c r="Q99" i="51"/>
  <c r="M99" i="51"/>
  <c r="I99" i="51"/>
  <c r="E99" i="51"/>
  <c r="Q98" i="51"/>
  <c r="M98" i="51"/>
  <c r="I98" i="51"/>
  <c r="E98" i="51"/>
  <c r="Q97" i="51"/>
  <c r="M97" i="51"/>
  <c r="I97" i="51"/>
  <c r="E97" i="51"/>
  <c r="Q96" i="51"/>
  <c r="M96" i="51"/>
  <c r="I96" i="51"/>
  <c r="E96" i="51"/>
  <c r="C123" i="28" l="1"/>
  <c r="C72" i="51"/>
  <c r="M62" i="44"/>
  <c r="E83" i="31"/>
  <c r="Q95" i="27"/>
  <c r="E143" i="24"/>
  <c r="J123" i="28"/>
  <c r="G143" i="24"/>
  <c r="E129" i="23"/>
  <c r="K175" i="20"/>
  <c r="Q157" i="20"/>
  <c r="D100" i="14"/>
  <c r="D161" i="6" s="1"/>
  <c r="E62" i="43"/>
  <c r="I71" i="39"/>
  <c r="P83" i="33"/>
  <c r="H72" i="52"/>
  <c r="M62" i="45"/>
  <c r="N62" i="44"/>
  <c r="N62" i="45"/>
  <c r="O62" i="43"/>
  <c r="C62" i="43"/>
  <c r="B83" i="32"/>
  <c r="I83" i="31"/>
  <c r="C83" i="33"/>
  <c r="K143" i="24"/>
  <c r="C129" i="24"/>
  <c r="C107" i="28"/>
  <c r="H107" i="27"/>
  <c r="C95" i="27"/>
  <c r="D129" i="24"/>
  <c r="Q143" i="24"/>
  <c r="C162" i="24"/>
  <c r="B158" i="17"/>
  <c r="G194" i="20"/>
  <c r="Q175" i="20"/>
  <c r="O157" i="19"/>
  <c r="H194" i="19"/>
  <c r="D167" i="17"/>
  <c r="C167" i="15"/>
  <c r="G115" i="11"/>
  <c r="D183" i="16"/>
  <c r="D167" i="16"/>
  <c r="I50" i="41"/>
  <c r="E72" i="51"/>
  <c r="L62" i="45"/>
  <c r="E51" i="47"/>
  <c r="D62" i="45"/>
  <c r="M83" i="31"/>
  <c r="O83" i="31"/>
  <c r="H50" i="40"/>
  <c r="K50" i="35"/>
  <c r="J50" i="40"/>
  <c r="M123" i="28"/>
  <c r="I123" i="29"/>
  <c r="K183" i="16"/>
  <c r="Q167" i="15"/>
  <c r="C51" i="48"/>
  <c r="B123" i="29"/>
  <c r="I62" i="44"/>
  <c r="G50" i="41"/>
  <c r="F83" i="32"/>
  <c r="Q95" i="28"/>
  <c r="D143" i="23"/>
  <c r="E95" i="27"/>
  <c r="O158" i="17"/>
  <c r="J115" i="12"/>
  <c r="O83" i="33"/>
  <c r="D83" i="32"/>
  <c r="F95" i="28"/>
  <c r="N107" i="28"/>
  <c r="N83" i="31"/>
  <c r="K107" i="29"/>
  <c r="P123" i="27"/>
  <c r="L123" i="28"/>
  <c r="C83" i="32"/>
  <c r="I95" i="28"/>
  <c r="D123" i="28"/>
  <c r="N83" i="32"/>
  <c r="K83" i="32"/>
  <c r="I83" i="32"/>
  <c r="M129" i="24"/>
  <c r="Q107" i="28"/>
  <c r="M107" i="28"/>
  <c r="O39" i="6"/>
  <c r="F200" i="17"/>
  <c r="B50" i="40"/>
  <c r="P62" i="45"/>
  <c r="E50" i="41"/>
  <c r="F50" i="41"/>
  <c r="M50" i="41"/>
  <c r="M143" i="23"/>
  <c r="J50" i="41"/>
  <c r="L50" i="40"/>
  <c r="O50" i="41"/>
  <c r="G95" i="27"/>
  <c r="D50" i="40"/>
  <c r="E50" i="40"/>
  <c r="M50" i="40"/>
  <c r="C162" i="23"/>
  <c r="Q158" i="16"/>
  <c r="D123" i="27"/>
  <c r="C200" i="16"/>
  <c r="L98" i="11"/>
  <c r="B98" i="11"/>
  <c r="D115" i="11"/>
  <c r="O62" i="44"/>
  <c r="O158" i="15"/>
  <c r="F200" i="15"/>
  <c r="J183" i="16"/>
  <c r="M200" i="15"/>
  <c r="C98" i="12"/>
  <c r="C158" i="16"/>
  <c r="I98" i="12"/>
  <c r="J98" i="12"/>
  <c r="E115" i="11"/>
  <c r="C99" i="18"/>
  <c r="C162" i="6" s="1"/>
  <c r="I62" i="43"/>
  <c r="Q50" i="40"/>
  <c r="C62" i="44"/>
  <c r="J167" i="15"/>
  <c r="N50" i="37"/>
  <c r="Q50" i="37"/>
  <c r="Q51" i="47"/>
  <c r="P167" i="17"/>
  <c r="E98" i="12"/>
  <c r="F51" i="47"/>
  <c r="C175" i="21"/>
  <c r="P72" i="52"/>
  <c r="D158" i="15"/>
  <c r="B183" i="16"/>
  <c r="O51" i="48"/>
  <c r="E157" i="20"/>
  <c r="H157" i="20"/>
  <c r="I157" i="20"/>
  <c r="J88" i="18"/>
  <c r="L104" i="6"/>
  <c r="H62" i="44"/>
  <c r="N158" i="17"/>
  <c r="M158" i="16"/>
  <c r="F72" i="51"/>
  <c r="B194" i="19"/>
  <c r="E157" i="19"/>
  <c r="M42" i="6"/>
  <c r="I194" i="21"/>
  <c r="F56" i="26"/>
  <c r="F115" i="6" s="1"/>
  <c r="I107" i="27"/>
  <c r="B50" i="41"/>
  <c r="D175" i="19"/>
  <c r="K175" i="19"/>
  <c r="G157" i="19"/>
  <c r="H157" i="19"/>
  <c r="P175" i="19"/>
  <c r="L194" i="21"/>
  <c r="L83" i="33"/>
  <c r="E194" i="20"/>
  <c r="L158" i="17"/>
  <c r="D101" i="18"/>
  <c r="D164" i="6" s="1"/>
  <c r="Q194" i="19"/>
  <c r="M76" i="22"/>
  <c r="M167" i="6" s="1"/>
  <c r="C107" i="6"/>
  <c r="P157" i="19"/>
  <c r="M157" i="19"/>
  <c r="I194" i="19"/>
  <c r="L157" i="19"/>
  <c r="K72" i="51"/>
  <c r="B157" i="19"/>
  <c r="L50" i="37"/>
  <c r="O143" i="24"/>
  <c r="D162" i="24"/>
  <c r="L129" i="24"/>
  <c r="O202" i="23"/>
  <c r="F72" i="52"/>
  <c r="N72" i="52"/>
  <c r="E72" i="52"/>
  <c r="D72" i="52"/>
  <c r="J72" i="51"/>
  <c r="G72" i="51"/>
  <c r="N51" i="49"/>
  <c r="Q51" i="49"/>
  <c r="E51" i="48"/>
  <c r="P51" i="48"/>
  <c r="I51" i="48"/>
  <c r="J51" i="47"/>
  <c r="I51" i="47"/>
  <c r="L62" i="44"/>
  <c r="K62" i="44"/>
  <c r="P62" i="44"/>
  <c r="K62" i="43"/>
  <c r="L80" i="43"/>
  <c r="P50" i="41"/>
  <c r="N50" i="41"/>
  <c r="H50" i="41"/>
  <c r="F50" i="40"/>
  <c r="N50" i="40"/>
  <c r="G50" i="40"/>
  <c r="K50" i="40"/>
  <c r="I42" i="6"/>
  <c r="M33" i="6"/>
  <c r="O50" i="37"/>
  <c r="C50" i="37"/>
  <c r="F50" i="37"/>
  <c r="L50" i="36"/>
  <c r="E50" i="36"/>
  <c r="K50" i="36"/>
  <c r="G50" i="36"/>
  <c r="O50" i="36"/>
  <c r="Q50" i="35"/>
  <c r="M50" i="35"/>
  <c r="B50" i="35"/>
  <c r="C39" i="6"/>
  <c r="Q39" i="6"/>
  <c r="C42" i="6"/>
  <c r="I33" i="6"/>
  <c r="H83" i="33"/>
  <c r="Q83" i="33"/>
  <c r="M83" i="32"/>
  <c r="O83" i="32"/>
  <c r="L83" i="32"/>
  <c r="H83" i="32"/>
  <c r="E83" i="32"/>
  <c r="G83" i="31"/>
  <c r="J83" i="31"/>
  <c r="C83" i="31"/>
  <c r="B83" i="31"/>
  <c r="K42" i="6"/>
  <c r="P123" i="29"/>
  <c r="H107" i="29"/>
  <c r="D107" i="29"/>
  <c r="D95" i="29"/>
  <c r="O107" i="28"/>
  <c r="E123" i="28"/>
  <c r="K107" i="28"/>
  <c r="C95" i="28"/>
  <c r="K95" i="28"/>
  <c r="Q123" i="28"/>
  <c r="H95" i="28"/>
  <c r="P107" i="28"/>
  <c r="B123" i="28"/>
  <c r="I95" i="27"/>
  <c r="B107" i="27"/>
  <c r="D95" i="27"/>
  <c r="G107" i="27"/>
  <c r="M107" i="27"/>
  <c r="D107" i="27"/>
  <c r="Q143" i="27"/>
  <c r="K153" i="27"/>
  <c r="E129" i="25"/>
  <c r="H111" i="6"/>
  <c r="P75" i="22"/>
  <c r="P166" i="6" s="1"/>
  <c r="B75" i="22"/>
  <c r="B166" i="6" s="1"/>
  <c r="L143" i="24"/>
  <c r="B162" i="24"/>
  <c r="G129" i="24"/>
  <c r="P143" i="24"/>
  <c r="B129" i="24"/>
  <c r="I129" i="24"/>
  <c r="E129" i="24"/>
  <c r="O129" i="24"/>
  <c r="E162" i="24"/>
  <c r="M143" i="24"/>
  <c r="K129" i="24"/>
  <c r="C143" i="24"/>
  <c r="I143" i="24"/>
  <c r="B143" i="24"/>
  <c r="F162" i="24"/>
  <c r="N143" i="23"/>
  <c r="F143" i="23"/>
  <c r="J143" i="23"/>
  <c r="G162" i="23"/>
  <c r="L143" i="23"/>
  <c r="G143" i="23"/>
  <c r="P129" i="23"/>
  <c r="K143" i="23"/>
  <c r="D129" i="23"/>
  <c r="F39" i="6"/>
  <c r="O191" i="23"/>
  <c r="D30" i="6"/>
  <c r="E33" i="6"/>
  <c r="Q194" i="21"/>
  <c r="K194" i="21"/>
  <c r="C194" i="21"/>
  <c r="F194" i="21"/>
  <c r="I175" i="20"/>
  <c r="J157" i="20"/>
  <c r="C194" i="20"/>
  <c r="O175" i="20"/>
  <c r="G175" i="20"/>
  <c r="C157" i="20"/>
  <c r="O157" i="20"/>
  <c r="N157" i="20"/>
  <c r="D157" i="20"/>
  <c r="K194" i="20"/>
  <c r="L157" i="20"/>
  <c r="H175" i="19"/>
  <c r="D157" i="19"/>
  <c r="C194" i="19"/>
  <c r="B175" i="19"/>
  <c r="F175" i="19"/>
  <c r="F157" i="19"/>
  <c r="M194" i="19"/>
  <c r="F194" i="19"/>
  <c r="M175" i="19"/>
  <c r="M226" i="19"/>
  <c r="G99" i="18"/>
  <c r="G162" i="6" s="1"/>
  <c r="I30" i="6"/>
  <c r="G42" i="6"/>
  <c r="E39" i="6"/>
  <c r="K167" i="17"/>
  <c r="E200" i="17"/>
  <c r="N183" i="17"/>
  <c r="C200" i="17"/>
  <c r="B183" i="17"/>
  <c r="F183" i="17"/>
  <c r="B200" i="17"/>
  <c r="L200" i="16"/>
  <c r="B167" i="16"/>
  <c r="Q200" i="16"/>
  <c r="Q183" i="16"/>
  <c r="M183" i="16"/>
  <c r="J200" i="16"/>
  <c r="K200" i="16"/>
  <c r="L167" i="16"/>
  <c r="E200" i="16"/>
  <c r="F200" i="16"/>
  <c r="O183" i="16"/>
  <c r="F183" i="16"/>
  <c r="M183" i="15"/>
  <c r="P183" i="15"/>
  <c r="J183" i="15"/>
  <c r="D200" i="15"/>
  <c r="P158" i="15"/>
  <c r="J200" i="15"/>
  <c r="K200" i="15"/>
  <c r="P167" i="15"/>
  <c r="B200" i="15"/>
  <c r="N131" i="6"/>
  <c r="M115" i="12"/>
  <c r="I115" i="12"/>
  <c r="F98" i="12"/>
  <c r="F115" i="12"/>
  <c r="O5" i="8"/>
  <c r="O46" i="8" s="1"/>
  <c r="O115" i="12"/>
  <c r="L115" i="12"/>
  <c r="B98" i="12"/>
  <c r="H98" i="11"/>
  <c r="P115" i="11"/>
  <c r="Q115" i="11"/>
  <c r="I39" i="6"/>
  <c r="Q33" i="6"/>
  <c r="Q42" i="6"/>
  <c r="C33" i="6"/>
  <c r="M26" i="7"/>
  <c r="B39" i="6"/>
  <c r="J39" i="6"/>
  <c r="G39" i="6"/>
  <c r="F73" i="26"/>
  <c r="F170" i="6" s="1"/>
  <c r="I10" i="8"/>
  <c r="B62" i="45"/>
  <c r="M10" i="9"/>
  <c r="M26" i="9"/>
  <c r="M72" i="52"/>
  <c r="F62" i="43"/>
  <c r="M51" i="48"/>
  <c r="G157" i="21"/>
  <c r="P26" i="8"/>
  <c r="C15" i="7"/>
  <c r="B157" i="20"/>
  <c r="M123" i="27"/>
  <c r="F15" i="8"/>
  <c r="C5" i="8"/>
  <c r="C45" i="8" s="1"/>
  <c r="I26" i="9"/>
  <c r="P15" i="7"/>
  <c r="Q15" i="7"/>
  <c r="N194" i="19"/>
  <c r="I56" i="26"/>
  <c r="I116" i="6"/>
  <c r="B56" i="26"/>
  <c r="B115" i="6" s="1"/>
  <c r="P10" i="8"/>
  <c r="E26" i="9"/>
  <c r="N15" i="8"/>
  <c r="G10" i="8"/>
  <c r="G5" i="8" s="1"/>
  <c r="L26" i="9"/>
  <c r="J10" i="8"/>
  <c r="M72" i="53"/>
  <c r="J162" i="23"/>
  <c r="O162" i="21"/>
  <c r="O173" i="21"/>
  <c r="O62" i="45"/>
  <c r="E10" i="7"/>
  <c r="O10" i="9"/>
  <c r="H26" i="9"/>
  <c r="J15" i="9"/>
  <c r="O26" i="9"/>
  <c r="Q26" i="9"/>
  <c r="J15" i="7"/>
  <c r="K74" i="26"/>
  <c r="K171" i="6" s="1"/>
  <c r="K56" i="26"/>
  <c r="K116" i="6"/>
  <c r="E175" i="19"/>
  <c r="K62" i="45"/>
  <c r="O56" i="26"/>
  <c r="O73" i="26" s="1"/>
  <c r="O170" i="6" s="1"/>
  <c r="O116" i="6"/>
  <c r="I74" i="26"/>
  <c r="I171" i="6" s="1"/>
  <c r="H26" i="8"/>
  <c r="H5" i="8" s="1"/>
  <c r="D10" i="7"/>
  <c r="I15" i="9"/>
  <c r="M10" i="8"/>
  <c r="L10" i="7"/>
  <c r="L15" i="9"/>
  <c r="J143" i="24"/>
  <c r="K150" i="25"/>
  <c r="Q167" i="17"/>
  <c r="B72" i="52"/>
  <c r="G26" i="9"/>
  <c r="H15" i="9"/>
  <c r="F95" i="27"/>
  <c r="D205" i="17"/>
  <c r="J26" i="8"/>
  <c r="M26" i="8"/>
  <c r="E15" i="9"/>
  <c r="Q10" i="7"/>
  <c r="M15" i="7"/>
  <c r="Q26" i="8"/>
  <c r="Q5" i="8" s="1"/>
  <c r="Q45" i="8" s="1"/>
  <c r="J56" i="26"/>
  <c r="O164" i="21"/>
  <c r="G94" i="18"/>
  <c r="Q62" i="44"/>
  <c r="L51" i="49"/>
  <c r="D207" i="17"/>
  <c r="G10" i="9"/>
  <c r="J10" i="9"/>
  <c r="F10" i="7"/>
  <c r="Q15" i="9"/>
  <c r="E26" i="8"/>
  <c r="K15" i="7"/>
  <c r="Q50" i="39"/>
  <c r="P129" i="25"/>
  <c r="M58" i="22"/>
  <c r="M75" i="22" s="1"/>
  <c r="M166" i="6" s="1"/>
  <c r="H95" i="27"/>
  <c r="J33" i="6"/>
  <c r="G194" i="21"/>
  <c r="G115" i="6"/>
  <c r="N56" i="26"/>
  <c r="N115" i="6" s="1"/>
  <c r="G129" i="23"/>
  <c r="M153" i="27"/>
  <c r="M56" i="26"/>
  <c r="M73" i="26" s="1"/>
  <c r="M170" i="6" s="1"/>
  <c r="M74" i="26"/>
  <c r="M171" i="6" s="1"/>
  <c r="M116" i="6"/>
  <c r="F26" i="9"/>
  <c r="I15" i="7"/>
  <c r="E10" i="8"/>
  <c r="C154" i="25"/>
  <c r="P101" i="18"/>
  <c r="P164" i="6" s="1"/>
  <c r="K99" i="18"/>
  <c r="K162" i="6" s="1"/>
  <c r="K51" i="48"/>
  <c r="L95" i="27"/>
  <c r="D80" i="43"/>
  <c r="H10" i="9"/>
  <c r="G15" i="9"/>
  <c r="K139" i="25"/>
  <c r="K129" i="25" s="1"/>
  <c r="P128" i="6"/>
  <c r="J194" i="20"/>
  <c r="P15" i="8"/>
  <c r="I15" i="8"/>
  <c r="D26" i="9"/>
  <c r="M15" i="8"/>
  <c r="N10" i="7"/>
  <c r="O15" i="9"/>
  <c r="D56" i="26"/>
  <c r="D115" i="6" s="1"/>
  <c r="Q129" i="25"/>
  <c r="B50" i="37"/>
  <c r="P95" i="27"/>
  <c r="B129" i="23"/>
  <c r="O165" i="21"/>
  <c r="I157" i="19"/>
  <c r="N175" i="19"/>
  <c r="C129" i="23"/>
  <c r="O200" i="16"/>
  <c r="J15" i="8"/>
  <c r="D206" i="17"/>
  <c r="E15" i="8"/>
  <c r="M10" i="7"/>
  <c r="J51" i="49"/>
  <c r="B62" i="43"/>
  <c r="O139" i="25"/>
  <c r="C173" i="25"/>
  <c r="C157" i="19"/>
  <c r="E115" i="6"/>
  <c r="K15" i="8"/>
  <c r="K5" i="8" s="1"/>
  <c r="L26" i="8"/>
  <c r="L10" i="8"/>
  <c r="D50" i="35"/>
  <c r="C176" i="25"/>
  <c r="H56" i="26"/>
  <c r="H115" i="6" s="1"/>
  <c r="Q143" i="25"/>
  <c r="B51" i="47"/>
  <c r="J175" i="20"/>
  <c r="H175" i="20"/>
  <c r="C183" i="16"/>
  <c r="F15" i="9"/>
  <c r="J10" i="7"/>
  <c r="F15" i="7"/>
  <c r="F83" i="33"/>
  <c r="O166" i="21"/>
  <c r="D158" i="17"/>
  <c r="Q56" i="26"/>
  <c r="Q116" i="6"/>
  <c r="Q74" i="26"/>
  <c r="Q171" i="6" s="1"/>
  <c r="E15" i="7"/>
  <c r="D50" i="36"/>
  <c r="L56" i="26"/>
  <c r="L115" i="6" s="1"/>
  <c r="J157" i="19"/>
  <c r="N10" i="8"/>
  <c r="F10" i="9"/>
  <c r="D15" i="9"/>
  <c r="H10" i="7"/>
  <c r="K26" i="9"/>
  <c r="P26" i="9"/>
  <c r="P5" i="9" s="1"/>
  <c r="D26" i="8"/>
  <c r="D5" i="8" s="1"/>
  <c r="D47" i="8" s="1"/>
  <c r="N26" i="9"/>
  <c r="N5" i="9" s="1"/>
  <c r="N51" i="9" s="1"/>
  <c r="F123" i="29"/>
  <c r="H72" i="53"/>
  <c r="L98" i="14"/>
  <c r="L159" i="6" s="1"/>
  <c r="D83" i="33"/>
  <c r="H130" i="6"/>
  <c r="G62" i="45"/>
  <c r="E50" i="37"/>
  <c r="G194" i="19"/>
  <c r="C26" i="9"/>
  <c r="C5" i="9" s="1"/>
  <c r="C52" i="9" s="1"/>
  <c r="J26" i="9"/>
  <c r="P56" i="26"/>
  <c r="P115" i="6" s="1"/>
  <c r="J123" i="29"/>
  <c r="G15" i="7"/>
  <c r="M175" i="21"/>
  <c r="D72" i="14"/>
  <c r="D101" i="6" s="1"/>
  <c r="J72" i="52"/>
  <c r="N83" i="33"/>
  <c r="F75" i="22"/>
  <c r="F166" i="6" s="1"/>
  <c r="L129" i="23"/>
  <c r="H143" i="23"/>
  <c r="O168" i="21"/>
  <c r="C175" i="19"/>
  <c r="F26" i="8"/>
  <c r="N26" i="8"/>
  <c r="H15" i="7"/>
  <c r="K15" i="9"/>
  <c r="F33" i="6"/>
  <c r="L39" i="6"/>
  <c r="O42" i="6"/>
  <c r="J74" i="14"/>
  <c r="J72" i="14" s="1"/>
  <c r="B105" i="6"/>
  <c r="O85" i="14"/>
  <c r="O56" i="6"/>
  <c r="O131" i="6" s="1"/>
  <c r="O33" i="6"/>
  <c r="C85" i="14"/>
  <c r="D62" i="14"/>
  <c r="D54" i="6" s="1"/>
  <c r="D129" i="6" s="1"/>
  <c r="F85" i="14"/>
  <c r="F56" i="6"/>
  <c r="F131" i="6" s="1"/>
  <c r="J85" i="14"/>
  <c r="J56" i="6"/>
  <c r="J131" i="6" s="1"/>
  <c r="B85" i="14"/>
  <c r="B56" i="6"/>
  <c r="B131" i="6" s="1"/>
  <c r="J62" i="14"/>
  <c r="J54" i="6" s="1"/>
  <c r="J129" i="6" s="1"/>
  <c r="F62" i="14"/>
  <c r="F54" i="6" s="1"/>
  <c r="F129" i="6" s="1"/>
  <c r="K56" i="6"/>
  <c r="K131" i="6" s="1"/>
  <c r="K85" i="14"/>
  <c r="N62" i="14"/>
  <c r="N54" i="6" s="1"/>
  <c r="N129" i="6" s="1"/>
  <c r="H42" i="6"/>
  <c r="K62" i="14"/>
  <c r="K54" i="6" s="1"/>
  <c r="K129" i="6" s="1"/>
  <c r="L42" i="6"/>
  <c r="H30" i="6"/>
  <c r="H100" i="14"/>
  <c r="H161" i="6" s="1"/>
  <c r="L30" i="6"/>
  <c r="G62" i="14"/>
  <c r="G54" i="6" s="1"/>
  <c r="G129" i="6" s="1"/>
  <c r="B62" i="14"/>
  <c r="B54" i="6" s="1"/>
  <c r="B129" i="6" s="1"/>
  <c r="F74" i="14"/>
  <c r="F72" i="14" s="1"/>
  <c r="D42" i="6"/>
  <c r="P104" i="6"/>
  <c r="P74" i="14"/>
  <c r="F99" i="14"/>
  <c r="F160" i="6" s="1"/>
  <c r="I56" i="6"/>
  <c r="I131" i="6" s="1"/>
  <c r="I85" i="14"/>
  <c r="C62" i="14"/>
  <c r="C54" i="6" s="1"/>
  <c r="C129" i="6" s="1"/>
  <c r="G33" i="6"/>
  <c r="E56" i="6"/>
  <c r="E131" i="6" s="1"/>
  <c r="E85" i="14"/>
  <c r="N30" i="6"/>
  <c r="N39" i="6"/>
  <c r="B42" i="6"/>
  <c r="F42" i="6"/>
  <c r="B64" i="10"/>
  <c r="B153" i="6" s="1"/>
  <c r="J30" i="6"/>
  <c r="K202" i="23"/>
  <c r="P71" i="35"/>
  <c r="E214" i="19"/>
  <c r="M180" i="23"/>
  <c r="D112" i="31"/>
  <c r="C249" i="15"/>
  <c r="F68" i="47"/>
  <c r="N68" i="47"/>
  <c r="G180" i="23"/>
  <c r="J68" i="47"/>
  <c r="O88" i="18"/>
  <c r="K143" i="27"/>
  <c r="K95" i="51"/>
  <c r="P80" i="43"/>
  <c r="Q214" i="19"/>
  <c r="M214" i="19"/>
  <c r="I191" i="23"/>
  <c r="B68" i="47"/>
  <c r="Q71" i="39"/>
  <c r="B112" i="31"/>
  <c r="O95" i="51"/>
  <c r="J95" i="51"/>
  <c r="C95" i="51"/>
  <c r="D95" i="51"/>
  <c r="K220" i="15"/>
  <c r="D131" i="6"/>
  <c r="D132" i="6"/>
  <c r="L131" i="6"/>
  <c r="L132" i="6"/>
  <c r="G153" i="27"/>
  <c r="O153" i="27"/>
  <c r="I153" i="27"/>
  <c r="C143" i="27"/>
  <c r="O143" i="27"/>
  <c r="Q133" i="27"/>
  <c r="E202" i="23"/>
  <c r="M202" i="23"/>
  <c r="Q191" i="23"/>
  <c r="E191" i="23"/>
  <c r="E180" i="23"/>
  <c r="C180" i="23"/>
  <c r="K94" i="18"/>
  <c r="Q88" i="18"/>
  <c r="I226" i="19"/>
  <c r="I237" i="19"/>
  <c r="Q220" i="15"/>
  <c r="K176" i="25"/>
  <c r="H68" i="47"/>
  <c r="G226" i="19"/>
  <c r="I175" i="19"/>
  <c r="M237" i="19"/>
  <c r="E95" i="51"/>
  <c r="E153" i="27"/>
  <c r="G62" i="43"/>
  <c r="O160" i="25"/>
  <c r="O134" i="11"/>
  <c r="H80" i="43"/>
  <c r="K180" i="23"/>
  <c r="Q175" i="19"/>
  <c r="I229" i="15"/>
  <c r="I239" i="15"/>
  <c r="I249" i="15"/>
  <c r="B83" i="33"/>
  <c r="N157" i="21"/>
  <c r="M200" i="17"/>
  <c r="B15" i="8"/>
  <c r="C62" i="45"/>
  <c r="H143" i="25"/>
  <c r="G143" i="27"/>
  <c r="C139" i="25"/>
  <c r="O150" i="25"/>
  <c r="P68" i="47"/>
  <c r="G100" i="18"/>
  <c r="G163" i="6" s="1"/>
  <c r="G108" i="6"/>
  <c r="K151" i="25"/>
  <c r="G167" i="25"/>
  <c r="F98" i="13"/>
  <c r="N115" i="13"/>
  <c r="I72" i="53"/>
  <c r="C133" i="27"/>
  <c r="I180" i="23"/>
  <c r="P50" i="39"/>
  <c r="C50" i="40"/>
  <c r="B26" i="8"/>
  <c r="P95" i="51"/>
  <c r="C167" i="16"/>
  <c r="F115" i="13"/>
  <c r="Q62" i="43"/>
  <c r="H50" i="36"/>
  <c r="C239" i="15"/>
  <c r="D72" i="53"/>
  <c r="K191" i="23"/>
  <c r="H129" i="23"/>
  <c r="B132" i="6"/>
  <c r="G168" i="25"/>
  <c r="F157" i="21"/>
  <c r="F143" i="24"/>
  <c r="E61" i="22"/>
  <c r="E167" i="25"/>
  <c r="E168" i="25"/>
  <c r="E172" i="25"/>
  <c r="E202" i="25"/>
  <c r="B162" i="25"/>
  <c r="K154" i="25"/>
  <c r="L162" i="23"/>
  <c r="M220" i="15"/>
  <c r="H112" i="31"/>
  <c r="D123" i="29"/>
  <c r="K200" i="17"/>
  <c r="J42" i="6"/>
  <c r="N95" i="27"/>
  <c r="D64" i="10"/>
  <c r="D153" i="6" s="1"/>
  <c r="O72" i="51"/>
  <c r="L51" i="47"/>
  <c r="P50" i="36"/>
  <c r="G133" i="27"/>
  <c r="C155" i="25"/>
  <c r="O168" i="25"/>
  <c r="L72" i="53"/>
  <c r="D33" i="6"/>
  <c r="L97" i="14"/>
  <c r="L158" i="6" s="1"/>
  <c r="O115" i="13"/>
  <c r="K72" i="53"/>
  <c r="B50" i="39"/>
  <c r="L107" i="29"/>
  <c r="O169" i="21"/>
  <c r="C134" i="25"/>
  <c r="C129" i="25" s="1"/>
  <c r="O141" i="25"/>
  <c r="K155" i="25"/>
  <c r="O169" i="25"/>
  <c r="N101" i="18"/>
  <c r="N164" i="6" s="1"/>
  <c r="L112" i="31"/>
  <c r="L123" i="29"/>
  <c r="Q200" i="17"/>
  <c r="I175" i="21"/>
  <c r="C214" i="19"/>
  <c r="E237" i="19"/>
  <c r="N175" i="20"/>
  <c r="K133" i="27"/>
  <c r="H33" i="6"/>
  <c r="B123" i="27"/>
  <c r="H162" i="23"/>
  <c r="K237" i="19"/>
  <c r="E226" i="19"/>
  <c r="J194" i="19"/>
  <c r="O162" i="23"/>
  <c r="C157" i="25"/>
  <c r="P112" i="31"/>
  <c r="M61" i="10"/>
  <c r="I162" i="25"/>
  <c r="M62" i="43"/>
  <c r="K214" i="19"/>
  <c r="N42" i="6"/>
  <c r="N194" i="20"/>
  <c r="I88" i="18"/>
  <c r="L194" i="20"/>
  <c r="O194" i="19"/>
  <c r="O133" i="27"/>
  <c r="G172" i="25"/>
  <c r="G145" i="11"/>
  <c r="B10" i="9"/>
  <c r="L33" i="6"/>
  <c r="B30" i="6"/>
  <c r="G107" i="6"/>
  <c r="C72" i="53"/>
  <c r="J50" i="39"/>
  <c r="C153" i="27"/>
  <c r="F123" i="27"/>
  <c r="I202" i="23"/>
  <c r="Q134" i="11"/>
  <c r="D62" i="43"/>
  <c r="J62" i="43"/>
  <c r="N175" i="21"/>
  <c r="L100" i="14"/>
  <c r="L161" i="6" s="1"/>
  <c r="K157" i="21"/>
  <c r="G88" i="18"/>
  <c r="B26" i="9"/>
  <c r="G72" i="52"/>
  <c r="F72" i="53"/>
  <c r="N50" i="35"/>
  <c r="G148" i="25"/>
  <c r="K157" i="25"/>
  <c r="B10" i="8"/>
  <c r="F30" i="6"/>
  <c r="N50" i="39"/>
  <c r="J123" i="27"/>
  <c r="M133" i="27"/>
  <c r="Q153" i="27"/>
  <c r="P162" i="23"/>
  <c r="E145" i="11"/>
  <c r="C143" i="23"/>
  <c r="H62" i="43"/>
  <c r="N62" i="43"/>
  <c r="C136" i="25"/>
  <c r="O172" i="25"/>
  <c r="J115" i="13"/>
  <c r="E229" i="15"/>
  <c r="C75" i="26"/>
  <c r="C172" i="6" s="1"/>
  <c r="C117" i="6"/>
  <c r="F51" i="48"/>
  <c r="E50" i="39"/>
  <c r="K148" i="25"/>
  <c r="J50" i="36"/>
  <c r="C229" i="15"/>
  <c r="N123" i="27"/>
  <c r="J129" i="23"/>
  <c r="G202" i="23"/>
  <c r="J175" i="19"/>
  <c r="D194" i="20"/>
  <c r="L62" i="43"/>
  <c r="K158" i="25"/>
  <c r="O173" i="25"/>
  <c r="D39" i="6"/>
  <c r="L72" i="14"/>
  <c r="M98" i="13"/>
  <c r="E115" i="13"/>
  <c r="C202" i="23"/>
  <c r="C157" i="21"/>
  <c r="E249" i="15"/>
  <c r="E173" i="25"/>
  <c r="H194" i="20"/>
  <c r="P143" i="25"/>
  <c r="P162" i="25"/>
  <c r="O148" i="25"/>
  <c r="O158" i="25"/>
  <c r="G58" i="10"/>
  <c r="B33" i="6"/>
  <c r="I143" i="27"/>
  <c r="B162" i="23"/>
  <c r="K175" i="21"/>
  <c r="K162" i="23"/>
  <c r="P62" i="43"/>
  <c r="D71" i="35"/>
  <c r="Q162" i="25"/>
  <c r="K58" i="10"/>
  <c r="I143" i="25"/>
  <c r="H39" i="6"/>
  <c r="L95" i="51"/>
  <c r="F162" i="23"/>
  <c r="I73" i="26"/>
  <c r="I170" i="6" s="1"/>
  <c r="I68" i="6"/>
  <c r="O226" i="21"/>
  <c r="O80" i="18"/>
  <c r="D68" i="47"/>
  <c r="I68" i="47"/>
  <c r="M68" i="47"/>
  <c r="I50" i="39"/>
  <c r="N72" i="53"/>
  <c r="M71" i="39"/>
  <c r="H71" i="35"/>
  <c r="B71" i="35"/>
  <c r="N129" i="25"/>
  <c r="F143" i="25"/>
  <c r="N143" i="25"/>
  <c r="N162" i="25"/>
  <c r="G134" i="25"/>
  <c r="O134" i="25"/>
  <c r="G136" i="25"/>
  <c r="O136" i="25"/>
  <c r="O152" i="25"/>
  <c r="G154" i="25"/>
  <c r="O154" i="25"/>
  <c r="C167" i="25"/>
  <c r="K167" i="25"/>
  <c r="C168" i="25"/>
  <c r="K168" i="25"/>
  <c r="K169" i="25"/>
  <c r="O50" i="39"/>
  <c r="H88" i="18"/>
  <c r="N95" i="29"/>
  <c r="H123" i="29"/>
  <c r="J157" i="21"/>
  <c r="B175" i="21"/>
  <c r="J175" i="21"/>
  <c r="M167" i="17"/>
  <c r="O220" i="15"/>
  <c r="H98" i="13"/>
  <c r="P98" i="13"/>
  <c r="P115" i="13"/>
  <c r="K134" i="11"/>
  <c r="I57" i="10"/>
  <c r="B64" i="6"/>
  <c r="B137" i="6" s="1"/>
  <c r="M143" i="25"/>
  <c r="J200" i="17"/>
  <c r="B145" i="11"/>
  <c r="C58" i="10"/>
  <c r="P95" i="29"/>
  <c r="D157" i="21"/>
  <c r="L157" i="21"/>
  <c r="H175" i="21"/>
  <c r="G167" i="17"/>
  <c r="G200" i="17"/>
  <c r="H131" i="6"/>
  <c r="H132" i="6"/>
  <c r="C128" i="6"/>
  <c r="M157" i="21"/>
  <c r="I58" i="10"/>
  <c r="N127" i="6"/>
  <c r="N33" i="6"/>
  <c r="F64" i="10"/>
  <c r="F153" i="6" s="1"/>
  <c r="J64" i="10"/>
  <c r="J153" i="6" s="1"/>
  <c r="D98" i="6"/>
  <c r="B80" i="43"/>
  <c r="J80" i="43"/>
  <c r="D50" i="39"/>
  <c r="L50" i="39"/>
  <c r="J83" i="33"/>
  <c r="K73" i="26"/>
  <c r="K170" i="6" s="1"/>
  <c r="K68" i="6"/>
  <c r="K141" i="6" s="1"/>
  <c r="E73" i="26"/>
  <c r="E170" i="6" s="1"/>
  <c r="E68" i="6"/>
  <c r="J50" i="37"/>
  <c r="Q72" i="53"/>
  <c r="F107" i="27"/>
  <c r="N75" i="22"/>
  <c r="O182" i="21"/>
  <c r="O192" i="21"/>
  <c r="M191" i="23"/>
  <c r="Q202" i="23"/>
  <c r="F129" i="23"/>
  <c r="G191" i="23"/>
  <c r="D194" i="21"/>
  <c r="C237" i="19"/>
  <c r="I214" i="19"/>
  <c r="Q237" i="19"/>
  <c r="O237" i="19"/>
  <c r="B175" i="20"/>
  <c r="F194" i="20"/>
  <c r="G214" i="19"/>
  <c r="O214" i="19"/>
  <c r="I158" i="16"/>
  <c r="M145" i="11"/>
  <c r="I134" i="11"/>
  <c r="Q239" i="15"/>
  <c r="L75" i="22"/>
  <c r="L166" i="6" s="1"/>
  <c r="G175" i="21"/>
  <c r="H104" i="6"/>
  <c r="M95" i="51"/>
  <c r="L72" i="51"/>
  <c r="J71" i="35"/>
  <c r="K50" i="39"/>
  <c r="F101" i="18"/>
  <c r="F164" i="6" s="1"/>
  <c r="F95" i="29"/>
  <c r="O229" i="15"/>
  <c r="F167" i="17"/>
  <c r="D220" i="15"/>
  <c r="H95" i="29"/>
  <c r="H157" i="21"/>
  <c r="P157" i="21"/>
  <c r="P175" i="21"/>
  <c r="O167" i="17"/>
  <c r="O200" i="17"/>
  <c r="B115" i="13"/>
  <c r="C61" i="10"/>
  <c r="P131" i="6"/>
  <c r="P132" i="6"/>
  <c r="P127" i="6"/>
  <c r="P30" i="6"/>
  <c r="P33" i="6"/>
  <c r="P39" i="6"/>
  <c r="P42" i="6"/>
  <c r="F80" i="43"/>
  <c r="N80" i="43"/>
  <c r="H50" i="39"/>
  <c r="C73" i="26"/>
  <c r="C170" i="6" s="1"/>
  <c r="C68" i="6"/>
  <c r="C141" i="6" s="1"/>
  <c r="M68" i="6"/>
  <c r="M141" i="6" s="1"/>
  <c r="M129" i="25"/>
  <c r="M77" i="22"/>
  <c r="M168" i="6" s="1"/>
  <c r="M113" i="6"/>
  <c r="B68" i="6"/>
  <c r="B141" i="6" s="1"/>
  <c r="M162" i="25"/>
  <c r="O184" i="21"/>
  <c r="O188" i="21"/>
  <c r="Q180" i="23"/>
  <c r="N129" i="23"/>
  <c r="D162" i="23"/>
  <c r="H98" i="14"/>
  <c r="H159" i="6" s="1"/>
  <c r="C226" i="19"/>
  <c r="F175" i="20"/>
  <c r="M249" i="15"/>
  <c r="O94" i="18"/>
  <c r="K226" i="19"/>
  <c r="L167" i="17"/>
  <c r="I220" i="15"/>
  <c r="Q229" i="15"/>
  <c r="Q249" i="15"/>
  <c r="I145" i="11"/>
  <c r="N98" i="13"/>
  <c r="O68" i="6"/>
  <c r="O141" i="6" s="1"/>
  <c r="E143" i="27"/>
  <c r="O180" i="21"/>
  <c r="O187" i="21"/>
  <c r="E134" i="11"/>
  <c r="Q145" i="11"/>
  <c r="G68" i="47"/>
  <c r="F51" i="49"/>
  <c r="D162" i="25"/>
  <c r="L101" i="18"/>
  <c r="L164" i="6" s="1"/>
  <c r="C71" i="39"/>
  <c r="G71" i="39"/>
  <c r="P88" i="18"/>
  <c r="B157" i="21"/>
  <c r="E167" i="17"/>
  <c r="B167" i="17"/>
  <c r="J167" i="17"/>
  <c r="N167" i="17"/>
  <c r="N200" i="17"/>
  <c r="G95" i="51"/>
  <c r="B51" i="49"/>
  <c r="N71" i="35"/>
  <c r="J50" i="35"/>
  <c r="C151" i="25"/>
  <c r="K152" i="25"/>
  <c r="O155" i="25"/>
  <c r="G157" i="25"/>
  <c r="C169" i="25"/>
  <c r="K172" i="25"/>
  <c r="G176" i="25"/>
  <c r="D191" i="23"/>
  <c r="D202" i="23"/>
  <c r="F50" i="36"/>
  <c r="F175" i="21"/>
  <c r="I167" i="17"/>
  <c r="I200" i="17"/>
  <c r="G220" i="15"/>
  <c r="D98" i="13"/>
  <c r="L98" i="13"/>
  <c r="D115" i="13"/>
  <c r="H115" i="13"/>
  <c r="L115" i="13"/>
  <c r="C134" i="11"/>
  <c r="N123" i="29"/>
  <c r="D175" i="21"/>
  <c r="L175" i="21"/>
  <c r="C167" i="17"/>
  <c r="B98" i="13"/>
  <c r="J98" i="13"/>
  <c r="J75" i="22"/>
  <c r="J166" i="6" s="1"/>
  <c r="I157" i="21"/>
  <c r="Q157" i="21"/>
  <c r="O98" i="13"/>
  <c r="G98" i="13"/>
  <c r="G115" i="13"/>
  <c r="I115" i="13"/>
  <c r="M115" i="13"/>
  <c r="Q115" i="13"/>
  <c r="O72" i="53"/>
  <c r="F50" i="39"/>
  <c r="B75" i="26"/>
  <c r="B172" i="6" s="1"/>
  <c r="G73" i="26"/>
  <c r="G170" i="6" s="1"/>
  <c r="G68" i="6"/>
  <c r="G141" i="6" s="1"/>
  <c r="M143" i="27"/>
  <c r="Q68" i="6"/>
  <c r="B95" i="27"/>
  <c r="J95" i="27"/>
  <c r="E72" i="53"/>
  <c r="E77" i="22"/>
  <c r="E168" i="6" s="1"/>
  <c r="E113" i="6"/>
  <c r="I133" i="27"/>
  <c r="M78" i="22"/>
  <c r="M169" i="6" s="1"/>
  <c r="M114" i="6"/>
  <c r="N162" i="23"/>
  <c r="O181" i="21"/>
  <c r="O185" i="21"/>
  <c r="O189" i="21"/>
  <c r="O180" i="23"/>
  <c r="D75" i="22"/>
  <c r="D166" i="6" s="1"/>
  <c r="O214" i="21"/>
  <c r="O79" i="18"/>
  <c r="O226" i="19"/>
  <c r="Q226" i="19"/>
  <c r="M88" i="18"/>
  <c r="K101" i="18"/>
  <c r="K164" i="6" s="1"/>
  <c r="K109" i="6"/>
  <c r="C88" i="18"/>
  <c r="K88" i="18"/>
  <c r="F157" i="20"/>
  <c r="B194" i="20"/>
  <c r="M229" i="15"/>
  <c r="M239" i="15"/>
  <c r="C94" i="18"/>
  <c r="G237" i="19"/>
  <c r="H167" i="17"/>
  <c r="H200" i="17"/>
  <c r="L200" i="17"/>
  <c r="N157" i="19"/>
  <c r="M134" i="11"/>
  <c r="E239" i="15"/>
  <c r="E220" i="15"/>
  <c r="B71" i="39"/>
  <c r="G80" i="43"/>
  <c r="O80" i="43"/>
  <c r="F129" i="25"/>
  <c r="B143" i="25"/>
  <c r="J143" i="25"/>
  <c r="F162" i="25"/>
  <c r="L71" i="39"/>
  <c r="F50" i="35"/>
  <c r="H129" i="25"/>
  <c r="D143" i="25"/>
  <c r="L143" i="25"/>
  <c r="H162" i="25"/>
  <c r="D180" i="23"/>
  <c r="L94" i="18"/>
  <c r="B214" i="19"/>
  <c r="F95" i="51"/>
  <c r="D133" i="27"/>
  <c r="P133" i="27"/>
  <c r="P153" i="27"/>
  <c r="F180" i="23"/>
  <c r="F191" i="23"/>
  <c r="F202" i="23"/>
  <c r="N94" i="18"/>
  <c r="L214" i="19"/>
  <c r="P226" i="19"/>
  <c r="P237" i="19"/>
  <c r="J226" i="19"/>
  <c r="J237" i="19"/>
  <c r="B129" i="25"/>
  <c r="J129" i="25"/>
  <c r="J162" i="25"/>
  <c r="D129" i="25"/>
  <c r="L129" i="25"/>
  <c r="L162" i="25"/>
  <c r="F143" i="27"/>
  <c r="J143" i="27"/>
  <c r="J153" i="27"/>
  <c r="L68" i="6"/>
  <c r="L141" i="6" s="1"/>
  <c r="B101" i="6"/>
  <c r="F78" i="18"/>
  <c r="F108" i="6"/>
  <c r="H57" i="10"/>
  <c r="H58" i="10"/>
  <c r="H61" i="10"/>
  <c r="I129" i="25"/>
  <c r="J74" i="26"/>
  <c r="J171" i="6" s="1"/>
  <c r="J116" i="6"/>
  <c r="H95" i="51"/>
  <c r="B95" i="51"/>
  <c r="G72" i="53"/>
  <c r="H72" i="51"/>
  <c r="O68" i="47"/>
  <c r="N95" i="51"/>
  <c r="C72" i="52"/>
  <c r="J51" i="48"/>
  <c r="C80" i="43"/>
  <c r="M50" i="39"/>
  <c r="E71" i="35"/>
  <c r="F153" i="27"/>
  <c r="L180" i="23"/>
  <c r="L191" i="23"/>
  <c r="L202" i="23"/>
  <c r="D94" i="18"/>
  <c r="B88" i="18"/>
  <c r="J214" i="19"/>
  <c r="B237" i="19"/>
  <c r="F99" i="18"/>
  <c r="F162" i="6" s="1"/>
  <c r="F60" i="6"/>
  <c r="F133" i="6" s="1"/>
  <c r="H101" i="18"/>
  <c r="H164" i="6" s="1"/>
  <c r="C50" i="39"/>
  <c r="B50" i="36"/>
  <c r="N50" i="36"/>
  <c r="D143" i="27"/>
  <c r="P143" i="27"/>
  <c r="D153" i="27"/>
  <c r="N180" i="23"/>
  <c r="N191" i="23"/>
  <c r="N202" i="23"/>
  <c r="F94" i="18"/>
  <c r="D214" i="19"/>
  <c r="H226" i="19"/>
  <c r="H237" i="19"/>
  <c r="J60" i="6"/>
  <c r="J133" i="6" s="1"/>
  <c r="B78" i="18"/>
  <c r="B99" i="18" s="1"/>
  <c r="B162" i="6" s="1"/>
  <c r="B108" i="6"/>
  <c r="J78" i="18"/>
  <c r="J99" i="18" s="1"/>
  <c r="J162" i="6" s="1"/>
  <c r="J108" i="6"/>
  <c r="Q98" i="14"/>
  <c r="Q159" i="6" s="1"/>
  <c r="Q104" i="6"/>
  <c r="I100" i="14"/>
  <c r="I161" i="6" s="1"/>
  <c r="I106" i="6"/>
  <c r="G229" i="15"/>
  <c r="G239" i="15"/>
  <c r="G249" i="15"/>
  <c r="C145" i="11"/>
  <c r="O112" i="31"/>
  <c r="P47" i="9"/>
  <c r="L220" i="15"/>
  <c r="B57" i="10"/>
  <c r="B58" i="10"/>
  <c r="B61" i="10"/>
  <c r="J134" i="11"/>
  <c r="J145" i="11"/>
  <c r="C98" i="14"/>
  <c r="C159" i="6" s="1"/>
  <c r="C104" i="6"/>
  <c r="C100" i="14"/>
  <c r="C161" i="6" s="1"/>
  <c r="C106" i="6"/>
  <c r="K229" i="15"/>
  <c r="K239" i="15"/>
  <c r="K249" i="15"/>
  <c r="O145" i="11"/>
  <c r="D128" i="6"/>
  <c r="M112" i="31"/>
  <c r="F74" i="26"/>
  <c r="F171" i="6" s="1"/>
  <c r="F116" i="6"/>
  <c r="N74" i="26"/>
  <c r="N171" i="6" s="1"/>
  <c r="N116" i="6"/>
  <c r="J47" i="9"/>
  <c r="J75" i="26"/>
  <c r="J172" i="6" s="1"/>
  <c r="J117" i="6"/>
  <c r="F76" i="26"/>
  <c r="F173" i="6" s="1"/>
  <c r="F118" i="6"/>
  <c r="N76" i="26"/>
  <c r="N173" i="6" s="1"/>
  <c r="N118" i="6"/>
  <c r="I101" i="18"/>
  <c r="I164" i="6" s="1"/>
  <c r="I109" i="6"/>
  <c r="Q175" i="21"/>
  <c r="J220" i="15"/>
  <c r="P134" i="11"/>
  <c r="P145" i="11"/>
  <c r="C66" i="10"/>
  <c r="C155" i="6" s="1"/>
  <c r="C100" i="6"/>
  <c r="K66" i="10"/>
  <c r="K155" i="6" s="1"/>
  <c r="K100" i="6"/>
  <c r="Q98" i="13"/>
  <c r="I98" i="14"/>
  <c r="I159" i="6" s="1"/>
  <c r="I104" i="6"/>
  <c r="Q100" i="14"/>
  <c r="Q161" i="6" s="1"/>
  <c r="Q106" i="6"/>
  <c r="H47" i="9"/>
  <c r="B134" i="11"/>
  <c r="K98" i="14"/>
  <c r="K159" i="6" s="1"/>
  <c r="K104" i="6"/>
  <c r="K100" i="14"/>
  <c r="K161" i="6" s="1"/>
  <c r="K106" i="6"/>
  <c r="L57" i="10"/>
  <c r="L58" i="10"/>
  <c r="L61" i="10"/>
  <c r="L129" i="6"/>
  <c r="E112" i="31"/>
  <c r="B47" i="9"/>
  <c r="B15" i="9"/>
  <c r="F75" i="26"/>
  <c r="F172" i="6" s="1"/>
  <c r="F117" i="6"/>
  <c r="N75" i="26"/>
  <c r="N172" i="6" s="1"/>
  <c r="N117" i="6"/>
  <c r="J76" i="26"/>
  <c r="J173" i="6" s="1"/>
  <c r="J118" i="6"/>
  <c r="Q77" i="22"/>
  <c r="Q168" i="6" s="1"/>
  <c r="Q113" i="6"/>
  <c r="Q95" i="51"/>
  <c r="K68" i="47"/>
  <c r="P72" i="51"/>
  <c r="C68" i="47"/>
  <c r="I72" i="52"/>
  <c r="Q72" i="52"/>
  <c r="K72" i="52"/>
  <c r="B51" i="48"/>
  <c r="P51" i="47"/>
  <c r="K80" i="43"/>
  <c r="E68" i="47"/>
  <c r="J71" i="39"/>
  <c r="L71" i="35"/>
  <c r="D71" i="39"/>
  <c r="F133" i="27"/>
  <c r="J133" i="27"/>
  <c r="H68" i="6"/>
  <c r="H141" i="6" s="1"/>
  <c r="B226" i="19"/>
  <c r="I95" i="51"/>
  <c r="D72" i="51"/>
  <c r="O72" i="52"/>
  <c r="N51" i="48"/>
  <c r="D51" i="47"/>
  <c r="L68" i="47"/>
  <c r="E80" i="43"/>
  <c r="M80" i="43"/>
  <c r="F71" i="39"/>
  <c r="B72" i="53"/>
  <c r="J72" i="53"/>
  <c r="L50" i="35"/>
  <c r="H71" i="39"/>
  <c r="F71" i="35"/>
  <c r="N133" i="27"/>
  <c r="B143" i="27"/>
  <c r="B153" i="27"/>
  <c r="N153" i="27"/>
  <c r="G137" i="25"/>
  <c r="C180" i="25"/>
  <c r="C59" i="22"/>
  <c r="K180" i="25"/>
  <c r="K59" i="22"/>
  <c r="G151" i="25"/>
  <c r="G152" i="25"/>
  <c r="G155" i="25"/>
  <c r="C191" i="25"/>
  <c r="C60" i="22"/>
  <c r="K191" i="25"/>
  <c r="K60" i="22"/>
  <c r="G169" i="25"/>
  <c r="C202" i="25"/>
  <c r="C61" i="22"/>
  <c r="K202" i="25"/>
  <c r="K61" i="22"/>
  <c r="P180" i="23"/>
  <c r="P191" i="23"/>
  <c r="P202" i="23"/>
  <c r="H94" i="18"/>
  <c r="F214" i="19"/>
  <c r="N88" i="18"/>
  <c r="F226" i="19"/>
  <c r="F237" i="19"/>
  <c r="N60" i="6"/>
  <c r="N133" i="6" s="1"/>
  <c r="K71" i="39"/>
  <c r="C71" i="35"/>
  <c r="G71" i="35"/>
  <c r="K71" i="35"/>
  <c r="O71" i="35"/>
  <c r="L133" i="27"/>
  <c r="H143" i="27"/>
  <c r="B180" i="23"/>
  <c r="B191" i="23"/>
  <c r="B202" i="23"/>
  <c r="J94" i="18"/>
  <c r="D88" i="18"/>
  <c r="P214" i="19"/>
  <c r="L226" i="19"/>
  <c r="L237" i="19"/>
  <c r="B100" i="18"/>
  <c r="B163" i="6" s="1"/>
  <c r="J100" i="18"/>
  <c r="J163" i="6" s="1"/>
  <c r="B101" i="18"/>
  <c r="B164" i="6" s="1"/>
  <c r="J101" i="18"/>
  <c r="J164" i="6" s="1"/>
  <c r="J95" i="29"/>
  <c r="E98" i="14"/>
  <c r="E159" i="6" s="1"/>
  <c r="E104" i="6"/>
  <c r="E100" i="14"/>
  <c r="E161" i="6" s="1"/>
  <c r="E106" i="6"/>
  <c r="O239" i="15"/>
  <c r="O249" i="15"/>
  <c r="K145" i="11"/>
  <c r="K112" i="31"/>
  <c r="D74" i="26"/>
  <c r="D171" i="6" s="1"/>
  <c r="D116" i="6"/>
  <c r="L74" i="26"/>
  <c r="L171" i="6" s="1"/>
  <c r="L116" i="6"/>
  <c r="D47" i="9"/>
  <c r="D75" i="26"/>
  <c r="D172" i="6" s="1"/>
  <c r="D117" i="6"/>
  <c r="L75" i="26"/>
  <c r="L172" i="6" s="1"/>
  <c r="L117" i="6"/>
  <c r="D76" i="26"/>
  <c r="D173" i="6" s="1"/>
  <c r="D118" i="6"/>
  <c r="L76" i="26"/>
  <c r="L173" i="6" s="1"/>
  <c r="L118" i="6"/>
  <c r="H220" i="15"/>
  <c r="J57" i="10"/>
  <c r="J58" i="10"/>
  <c r="N134" i="11"/>
  <c r="N145" i="11"/>
  <c r="F112" i="31"/>
  <c r="N112" i="31"/>
  <c r="H78" i="18"/>
  <c r="H108" i="6"/>
  <c r="P78" i="18"/>
  <c r="P108" i="6"/>
  <c r="G98" i="14"/>
  <c r="G159" i="6" s="1"/>
  <c r="G104" i="6"/>
  <c r="O100" i="14"/>
  <c r="O161" i="6" s="1"/>
  <c r="O106" i="6"/>
  <c r="C220" i="15"/>
  <c r="G134" i="11"/>
  <c r="D57" i="10"/>
  <c r="D58" i="10"/>
  <c r="D61" i="10"/>
  <c r="H129" i="6"/>
  <c r="I112" i="31"/>
  <c r="N47" i="9"/>
  <c r="E78" i="18"/>
  <c r="E100" i="18"/>
  <c r="E163" i="6" s="1"/>
  <c r="E108" i="6"/>
  <c r="E157" i="21"/>
  <c r="M78" i="18"/>
  <c r="M100" i="18"/>
  <c r="M163" i="6" s="1"/>
  <c r="M108" i="6"/>
  <c r="E101" i="18"/>
  <c r="E164" i="6" s="1"/>
  <c r="E109" i="6"/>
  <c r="H166" i="6"/>
  <c r="G53" i="10"/>
  <c r="G65" i="10"/>
  <c r="G154" i="6" s="1"/>
  <c r="G99" i="6"/>
  <c r="K115" i="13"/>
  <c r="J61" i="10"/>
  <c r="E98" i="13"/>
  <c r="I98" i="13"/>
  <c r="N50" i="6"/>
  <c r="N128" i="6"/>
  <c r="H128" i="6"/>
  <c r="N78" i="18"/>
  <c r="N108" i="6"/>
  <c r="G112" i="31"/>
  <c r="B103" i="6"/>
  <c r="B97" i="14"/>
  <c r="B158" i="6" s="1"/>
  <c r="L128" i="6"/>
  <c r="H51" i="47"/>
  <c r="I80" i="43"/>
  <c r="Q80" i="43"/>
  <c r="Q68" i="47"/>
  <c r="N71" i="39"/>
  <c r="H50" i="35"/>
  <c r="P50" i="35"/>
  <c r="P71" i="39"/>
  <c r="I71" i="35"/>
  <c r="M71" i="35"/>
  <c r="Q71" i="35"/>
  <c r="B133" i="27"/>
  <c r="N143" i="27"/>
  <c r="D73" i="26"/>
  <c r="D170" i="6" s="1"/>
  <c r="D68" i="6"/>
  <c r="D141" i="6" s="1"/>
  <c r="P73" i="26"/>
  <c r="P170" i="6" s="1"/>
  <c r="P68" i="6"/>
  <c r="P141" i="6" s="1"/>
  <c r="G180" i="25"/>
  <c r="G59" i="22"/>
  <c r="O180" i="25"/>
  <c r="O59" i="22"/>
  <c r="G191" i="25"/>
  <c r="G60" i="22"/>
  <c r="O191" i="25"/>
  <c r="O60" i="22"/>
  <c r="G202" i="25"/>
  <c r="G61" i="22"/>
  <c r="O202" i="25"/>
  <c r="O61" i="22"/>
  <c r="H180" i="23"/>
  <c r="H191" i="23"/>
  <c r="H202" i="23"/>
  <c r="P94" i="18"/>
  <c r="F88" i="18"/>
  <c r="N214" i="19"/>
  <c r="N226" i="19"/>
  <c r="N237" i="19"/>
  <c r="G50" i="39"/>
  <c r="O71" i="39"/>
  <c r="H133" i="27"/>
  <c r="L143" i="27"/>
  <c r="H153" i="27"/>
  <c r="L153" i="27"/>
  <c r="J180" i="23"/>
  <c r="J191" i="23"/>
  <c r="J202" i="23"/>
  <c r="B94" i="18"/>
  <c r="H214" i="19"/>
  <c r="L88" i="18"/>
  <c r="D226" i="19"/>
  <c r="D237" i="19"/>
  <c r="B60" i="6"/>
  <c r="B133" i="6" s="1"/>
  <c r="F100" i="18"/>
  <c r="F163" i="6" s="1"/>
  <c r="N100" i="18"/>
  <c r="N163" i="6" s="1"/>
  <c r="B95" i="29"/>
  <c r="M98" i="14"/>
  <c r="M159" i="6" s="1"/>
  <c r="M104" i="6"/>
  <c r="M100" i="14"/>
  <c r="M161" i="6" s="1"/>
  <c r="M106" i="6"/>
  <c r="P57" i="10"/>
  <c r="P58" i="10"/>
  <c r="P61" i="10"/>
  <c r="C112" i="31"/>
  <c r="H74" i="26"/>
  <c r="H171" i="6" s="1"/>
  <c r="H116" i="6"/>
  <c r="P74" i="26"/>
  <c r="P171" i="6" s="1"/>
  <c r="P116" i="6"/>
  <c r="L47" i="9"/>
  <c r="H75" i="26"/>
  <c r="H172" i="6" s="1"/>
  <c r="H117" i="6"/>
  <c r="P75" i="26"/>
  <c r="P172" i="6" s="1"/>
  <c r="P117" i="6"/>
  <c r="H76" i="26"/>
  <c r="H173" i="6" s="1"/>
  <c r="H118" i="6"/>
  <c r="P76" i="26"/>
  <c r="P173" i="6" s="1"/>
  <c r="P118" i="6"/>
  <c r="I58" i="22"/>
  <c r="I76" i="22"/>
  <c r="I167" i="6" s="1"/>
  <c r="I112" i="6"/>
  <c r="Q58" i="22"/>
  <c r="Q76" i="22"/>
  <c r="Q167" i="6" s="1"/>
  <c r="Q112" i="6"/>
  <c r="I78" i="22"/>
  <c r="I169" i="6" s="1"/>
  <c r="I114" i="6"/>
  <c r="Q78" i="22"/>
  <c r="Q169" i="6" s="1"/>
  <c r="Q114" i="6"/>
  <c r="P220" i="15"/>
  <c r="D229" i="15"/>
  <c r="H229" i="15"/>
  <c r="L229" i="15"/>
  <c r="P229" i="15"/>
  <c r="D239" i="15"/>
  <c r="H239" i="15"/>
  <c r="L239" i="15"/>
  <c r="P239" i="15"/>
  <c r="D249" i="15"/>
  <c r="H249" i="15"/>
  <c r="L249" i="15"/>
  <c r="P249" i="15"/>
  <c r="J103" i="6"/>
  <c r="F134" i="11"/>
  <c r="F145" i="11"/>
  <c r="J112" i="31"/>
  <c r="D78" i="18"/>
  <c r="D108" i="6"/>
  <c r="L78" i="18"/>
  <c r="L108" i="6"/>
  <c r="O98" i="14"/>
  <c r="O159" i="6" s="1"/>
  <c r="O104" i="6"/>
  <c r="G100" i="14"/>
  <c r="G161" i="6" s="1"/>
  <c r="G106" i="6"/>
  <c r="P129" i="6"/>
  <c r="P72" i="53"/>
  <c r="Q112" i="31"/>
  <c r="F47" i="9"/>
  <c r="I78" i="18"/>
  <c r="I100" i="18"/>
  <c r="I163" i="6" s="1"/>
  <c r="I108" i="6"/>
  <c r="Q78" i="18"/>
  <c r="Q100" i="18"/>
  <c r="Q163" i="6" s="1"/>
  <c r="Q108" i="6"/>
  <c r="E175" i="21"/>
  <c r="M101" i="18"/>
  <c r="M164" i="6" s="1"/>
  <c r="M109" i="6"/>
  <c r="C98" i="13"/>
  <c r="K98" i="13"/>
  <c r="C115" i="13"/>
  <c r="B220" i="15"/>
  <c r="H134" i="11"/>
  <c r="H145" i="11"/>
  <c r="P98" i="6"/>
  <c r="P64" i="10"/>
  <c r="P153" i="6" s="1"/>
  <c r="O53" i="10"/>
  <c r="O65" i="10"/>
  <c r="O154" i="6" s="1"/>
  <c r="O99" i="6"/>
  <c r="G66" i="10"/>
  <c r="G155" i="6" s="1"/>
  <c r="G100" i="6"/>
  <c r="O66" i="10"/>
  <c r="O155" i="6" s="1"/>
  <c r="O100" i="6"/>
  <c r="F128" i="6"/>
  <c r="I77" i="22"/>
  <c r="I168" i="6" s="1"/>
  <c r="I113" i="6"/>
  <c r="Q101" i="18"/>
  <c r="Q164" i="6" s="1"/>
  <c r="Q109" i="6"/>
  <c r="N220" i="15"/>
  <c r="B229" i="15"/>
  <c r="F229" i="15"/>
  <c r="J229" i="15"/>
  <c r="N229" i="15"/>
  <c r="B239" i="15"/>
  <c r="F239" i="15"/>
  <c r="J239" i="15"/>
  <c r="N239" i="15"/>
  <c r="B249" i="15"/>
  <c r="F249" i="15"/>
  <c r="J249" i="15"/>
  <c r="N249" i="15"/>
  <c r="N103" i="6"/>
  <c r="N97" i="14"/>
  <c r="N158" i="6" s="1"/>
  <c r="L134" i="11"/>
  <c r="L145" i="11"/>
  <c r="K53" i="10"/>
  <c r="K65" i="10"/>
  <c r="K154" i="6" s="1"/>
  <c r="K99" i="6"/>
  <c r="E66" i="10"/>
  <c r="E155" i="6" s="1"/>
  <c r="E100" i="6"/>
  <c r="M66" i="10"/>
  <c r="M155" i="6" s="1"/>
  <c r="M100" i="6"/>
  <c r="J128" i="6"/>
  <c r="F220" i="15"/>
  <c r="N101" i="6"/>
  <c r="N95" i="14"/>
  <c r="D134" i="11"/>
  <c r="D145" i="11"/>
  <c r="H98" i="6"/>
  <c r="H64" i="10"/>
  <c r="H153" i="6" s="1"/>
  <c r="C53" i="10"/>
  <c r="C65" i="10"/>
  <c r="C154" i="6" s="1"/>
  <c r="C99" i="6"/>
  <c r="E53" i="10"/>
  <c r="E65" i="10"/>
  <c r="E154" i="6" s="1"/>
  <c r="E99" i="6"/>
  <c r="I53" i="10"/>
  <c r="I65" i="10"/>
  <c r="I154" i="6" s="1"/>
  <c r="I99" i="6"/>
  <c r="M53" i="10"/>
  <c r="M65" i="10"/>
  <c r="M154" i="6" s="1"/>
  <c r="M99" i="6"/>
  <c r="Q53" i="10"/>
  <c r="Q65" i="10"/>
  <c r="Q154" i="6" s="1"/>
  <c r="Q99" i="6"/>
  <c r="I66" i="10"/>
  <c r="I155" i="6" s="1"/>
  <c r="I100" i="6"/>
  <c r="Q66" i="10"/>
  <c r="Q155" i="6" s="1"/>
  <c r="Q100" i="6"/>
  <c r="B128" i="6"/>
  <c r="Q73" i="26" l="1"/>
  <c r="Q170" i="6" s="1"/>
  <c r="D200" i="17"/>
  <c r="L5" i="8"/>
  <c r="O157" i="21"/>
  <c r="O129" i="25"/>
  <c r="E162" i="25"/>
  <c r="O47" i="8"/>
  <c r="O41" i="8"/>
  <c r="O43" i="8"/>
  <c r="O45" i="8"/>
  <c r="J5" i="8"/>
  <c r="J47" i="8" s="1"/>
  <c r="N73" i="26"/>
  <c r="N170" i="6" s="1"/>
  <c r="B73" i="26"/>
  <c r="B170" i="6" s="1"/>
  <c r="G129" i="25"/>
  <c r="O143" i="25"/>
  <c r="C143" i="25"/>
  <c r="L5" i="9"/>
  <c r="O162" i="25"/>
  <c r="M111" i="6"/>
  <c r="O42" i="8"/>
  <c r="B5" i="8"/>
  <c r="B41" i="8" s="1"/>
  <c r="J101" i="6"/>
  <c r="K5" i="9"/>
  <c r="K51" i="9" s="1"/>
  <c r="J97" i="14"/>
  <c r="J158" i="6" s="1"/>
  <c r="M5" i="8"/>
  <c r="M41" i="8" s="1"/>
  <c r="O44" i="8"/>
  <c r="D5" i="9"/>
  <c r="D51" i="9" s="1"/>
  <c r="I5" i="9"/>
  <c r="I52" i="9" s="1"/>
  <c r="O5" i="9"/>
  <c r="O52" i="9" s="1"/>
  <c r="G5" i="9"/>
  <c r="G53" i="9" s="1"/>
  <c r="E5" i="8"/>
  <c r="E46" i="8" s="1"/>
  <c r="N5" i="8"/>
  <c r="N41" i="8" s="1"/>
  <c r="I26" i="7"/>
  <c r="I5" i="7" s="1"/>
  <c r="E26" i="7"/>
  <c r="E5" i="7" s="1"/>
  <c r="O26" i="7"/>
  <c r="O5" i="7" s="1"/>
  <c r="C26" i="7"/>
  <c r="C5" i="7" s="1"/>
  <c r="C41" i="7" s="1"/>
  <c r="C51" i="9"/>
  <c r="F5" i="9"/>
  <c r="F51" i="9" s="1"/>
  <c r="E5" i="9"/>
  <c r="E53" i="9" s="1"/>
  <c r="M5" i="9"/>
  <c r="M52" i="9" s="1"/>
  <c r="J5" i="9"/>
  <c r="J51" i="9" s="1"/>
  <c r="C53" i="9"/>
  <c r="H5" i="9"/>
  <c r="H52" i="9" s="1"/>
  <c r="Q5" i="9"/>
  <c r="Q51" i="9" s="1"/>
  <c r="H44" i="8"/>
  <c r="H43" i="8"/>
  <c r="G47" i="8"/>
  <c r="G44" i="8"/>
  <c r="G46" i="8"/>
  <c r="G45" i="8"/>
  <c r="G42" i="8"/>
  <c r="G41" i="8"/>
  <c r="P5" i="8"/>
  <c r="C43" i="8"/>
  <c r="C44" i="8"/>
  <c r="C47" i="8"/>
  <c r="Q46" i="8"/>
  <c r="I5" i="8"/>
  <c r="Q44" i="8"/>
  <c r="Q41" i="8"/>
  <c r="F5" i="8"/>
  <c r="F41" i="8" s="1"/>
  <c r="Q43" i="8"/>
  <c r="Q42" i="8"/>
  <c r="J41" i="8"/>
  <c r="J42" i="8"/>
  <c r="J44" i="8"/>
  <c r="J46" i="8"/>
  <c r="K44" i="8"/>
  <c r="K42" i="8"/>
  <c r="K41" i="8"/>
  <c r="K43" i="8"/>
  <c r="K45" i="8"/>
  <c r="K46" i="8"/>
  <c r="K47" i="8"/>
  <c r="K115" i="6"/>
  <c r="H73" i="26"/>
  <c r="H170" i="6" s="1"/>
  <c r="Q115" i="6"/>
  <c r="I115" i="6"/>
  <c r="C162" i="25"/>
  <c r="M115" i="6"/>
  <c r="Q47" i="8"/>
  <c r="J115" i="6"/>
  <c r="J73" i="26"/>
  <c r="J170" i="6" s="1"/>
  <c r="G43" i="8"/>
  <c r="M5" i="7"/>
  <c r="M47" i="7" s="1"/>
  <c r="Q26" i="7"/>
  <c r="Q5" i="7" s="1"/>
  <c r="K143" i="25"/>
  <c r="L73" i="26"/>
  <c r="L170" i="6" s="1"/>
  <c r="K26" i="7"/>
  <c r="K5" i="7" s="1"/>
  <c r="K46" i="7" s="1"/>
  <c r="O115" i="6"/>
  <c r="G162" i="25"/>
  <c r="F101" i="6"/>
  <c r="F26" i="7"/>
  <c r="F5" i="7" s="1"/>
  <c r="D95" i="14"/>
  <c r="D156" i="6" s="1"/>
  <c r="F103" i="6"/>
  <c r="J95" i="14"/>
  <c r="J156" i="6" s="1"/>
  <c r="F95" i="14"/>
  <c r="F156" i="6" s="1"/>
  <c r="B50" i="6"/>
  <c r="F97" i="14"/>
  <c r="F158" i="6" s="1"/>
  <c r="P26" i="7"/>
  <c r="P5" i="7" s="1"/>
  <c r="B26" i="7"/>
  <c r="B5" i="7" s="1"/>
  <c r="B47" i="7" s="1"/>
  <c r="G26" i="7"/>
  <c r="L26" i="7"/>
  <c r="L5" i="7" s="1"/>
  <c r="H26" i="7"/>
  <c r="H5" i="7" s="1"/>
  <c r="B95" i="14"/>
  <c r="B156" i="6" s="1"/>
  <c r="D26" i="7"/>
  <c r="D5" i="7" s="1"/>
  <c r="P97" i="14"/>
  <c r="P158" i="6" s="1"/>
  <c r="P103" i="6"/>
  <c r="P72" i="14"/>
  <c r="J26" i="7"/>
  <c r="J5" i="7" s="1"/>
  <c r="N26" i="7"/>
  <c r="N5" i="7" s="1"/>
  <c r="L101" i="6"/>
  <c r="L95" i="14"/>
  <c r="H50" i="6"/>
  <c r="E114" i="6"/>
  <c r="E78" i="22"/>
  <c r="E169" i="6" s="1"/>
  <c r="G143" i="25"/>
  <c r="C42" i="8"/>
  <c r="D50" i="6"/>
  <c r="C46" i="8"/>
  <c r="C41" i="8"/>
  <c r="E58" i="22"/>
  <c r="K162" i="25"/>
  <c r="L42" i="8"/>
  <c r="L45" i="8"/>
  <c r="L41" i="8"/>
  <c r="L43" i="8"/>
  <c r="L44" i="8"/>
  <c r="L46" i="8"/>
  <c r="F50" i="6"/>
  <c r="N52" i="9"/>
  <c r="D44" i="8"/>
  <c r="D45" i="8"/>
  <c r="K50" i="6"/>
  <c r="N166" i="6"/>
  <c r="M50" i="6"/>
  <c r="O101" i="18"/>
  <c r="O164" i="6" s="1"/>
  <c r="O109" i="6"/>
  <c r="J50" i="6"/>
  <c r="P50" i="6"/>
  <c r="H47" i="8"/>
  <c r="H42" i="8"/>
  <c r="H45" i="8"/>
  <c r="H41" i="8"/>
  <c r="D43" i="8"/>
  <c r="D42" i="8"/>
  <c r="D46" i="8"/>
  <c r="D41" i="8"/>
  <c r="O78" i="18"/>
  <c r="O100" i="18"/>
  <c r="O163" i="6" s="1"/>
  <c r="O108" i="6"/>
  <c r="Q141" i="6"/>
  <c r="Q50" i="6"/>
  <c r="O175" i="21"/>
  <c r="G50" i="6"/>
  <c r="H103" i="6"/>
  <c r="H72" i="14"/>
  <c r="H97" i="14"/>
  <c r="H158" i="6" s="1"/>
  <c r="C50" i="6"/>
  <c r="I141" i="6"/>
  <c r="I50" i="6"/>
  <c r="O50" i="6"/>
  <c r="E141" i="6"/>
  <c r="E50" i="6"/>
  <c r="E98" i="6"/>
  <c r="E64" i="10"/>
  <c r="E153" i="6" s="1"/>
  <c r="M107" i="6"/>
  <c r="M99" i="18"/>
  <c r="M162" i="6" s="1"/>
  <c r="I97" i="14"/>
  <c r="I158" i="6" s="1"/>
  <c r="I103" i="6"/>
  <c r="I72" i="14"/>
  <c r="I98" i="6"/>
  <c r="I64" i="10"/>
  <c r="I153" i="6" s="1"/>
  <c r="K98" i="6"/>
  <c r="K64" i="10"/>
  <c r="K153" i="6" s="1"/>
  <c r="O58" i="22"/>
  <c r="O76" i="22"/>
  <c r="O167" i="6" s="1"/>
  <c r="O112" i="6"/>
  <c r="N107" i="6"/>
  <c r="N97" i="6" s="1"/>
  <c r="N53" i="9"/>
  <c r="K77" i="22"/>
  <c r="K168" i="6" s="1"/>
  <c r="K113" i="6"/>
  <c r="K58" i="22"/>
  <c r="K76" i="22"/>
  <c r="K167" i="6" s="1"/>
  <c r="K112" i="6"/>
  <c r="K97" i="14"/>
  <c r="K158" i="6" s="1"/>
  <c r="K103" i="6"/>
  <c r="K72" i="14"/>
  <c r="L47" i="8"/>
  <c r="P53" i="9"/>
  <c r="Q97" i="14"/>
  <c r="Q158" i="6" s="1"/>
  <c r="Q103" i="6"/>
  <c r="Q72" i="14"/>
  <c r="B107" i="6"/>
  <c r="N156" i="6"/>
  <c r="O78" i="22"/>
  <c r="O169" i="6" s="1"/>
  <c r="O114" i="6"/>
  <c r="O77" i="22"/>
  <c r="O168" i="6" s="1"/>
  <c r="O113" i="6"/>
  <c r="G58" i="22"/>
  <c r="G76" i="22"/>
  <c r="G167" i="6" s="1"/>
  <c r="G112" i="6"/>
  <c r="K78" i="22"/>
  <c r="K169" i="6" s="1"/>
  <c r="K114" i="6"/>
  <c r="M98" i="6"/>
  <c r="M64" i="10"/>
  <c r="M153" i="6" s="1"/>
  <c r="C98" i="6"/>
  <c r="C64" i="10"/>
  <c r="C153" i="6" s="1"/>
  <c r="O98" i="6"/>
  <c r="O64" i="10"/>
  <c r="O153" i="6" s="1"/>
  <c r="I107" i="6"/>
  <c r="I99" i="18"/>
  <c r="I162" i="6" s="1"/>
  <c r="O97" i="14"/>
  <c r="O158" i="6" s="1"/>
  <c r="O103" i="6"/>
  <c r="O72" i="14"/>
  <c r="D107" i="6"/>
  <c r="D97" i="6" s="1"/>
  <c r="D99" i="18"/>
  <c r="D162" i="6" s="1"/>
  <c r="G78" i="22"/>
  <c r="G169" i="6" s="1"/>
  <c r="G114" i="6"/>
  <c r="G77" i="22"/>
  <c r="G168" i="6" s="1"/>
  <c r="G113" i="6"/>
  <c r="P107" i="6"/>
  <c r="P99" i="18"/>
  <c r="P162" i="6" s="1"/>
  <c r="N99" i="18"/>
  <c r="C78" i="22"/>
  <c r="C169" i="6" s="1"/>
  <c r="C114" i="6"/>
  <c r="L50" i="6"/>
  <c r="C97" i="14"/>
  <c r="C158" i="6" s="1"/>
  <c r="C103" i="6"/>
  <c r="C72" i="14"/>
  <c r="F107" i="6"/>
  <c r="B97" i="6"/>
  <c r="L107" i="6"/>
  <c r="L99" i="18"/>
  <c r="L162" i="6" s="1"/>
  <c r="Q111" i="6"/>
  <c r="Q75" i="22"/>
  <c r="Q166" i="6" s="1"/>
  <c r="G98" i="6"/>
  <c r="G64" i="10"/>
  <c r="G153" i="6" s="1"/>
  <c r="E107" i="6"/>
  <c r="E99" i="18"/>
  <c r="E162" i="6" s="1"/>
  <c r="G97" i="14"/>
  <c r="G158" i="6" s="1"/>
  <c r="G103" i="6"/>
  <c r="G72" i="14"/>
  <c r="H107" i="6"/>
  <c r="H99" i="18"/>
  <c r="H162" i="6" s="1"/>
  <c r="C58" i="22"/>
  <c r="C76" i="22"/>
  <c r="C167" i="6" s="1"/>
  <c r="C112" i="6"/>
  <c r="Q98" i="6"/>
  <c r="Q64" i="10"/>
  <c r="Q153" i="6" s="1"/>
  <c r="Q107" i="6"/>
  <c r="Q99" i="18"/>
  <c r="Q162" i="6" s="1"/>
  <c r="I111" i="6"/>
  <c r="I75" i="22"/>
  <c r="I166" i="6" s="1"/>
  <c r="M97" i="14"/>
  <c r="M158" i="6" s="1"/>
  <c r="M103" i="6"/>
  <c r="M72" i="14"/>
  <c r="H46" i="8"/>
  <c r="E97" i="14"/>
  <c r="E158" i="6" s="1"/>
  <c r="E103" i="6"/>
  <c r="E72" i="14"/>
  <c r="C77" i="22"/>
  <c r="C168" i="6" s="1"/>
  <c r="C113" i="6"/>
  <c r="B5" i="9"/>
  <c r="B52" i="9" s="1"/>
  <c r="J43" i="8"/>
  <c r="J107" i="6"/>
  <c r="B42" i="8" l="1"/>
  <c r="J45" i="8"/>
  <c r="B44" i="8"/>
  <c r="B47" i="8"/>
  <c r="D52" i="9"/>
  <c r="J97" i="6"/>
  <c r="B46" i="8"/>
  <c r="O40" i="8"/>
  <c r="B43" i="8"/>
  <c r="M45" i="8"/>
  <c r="M47" i="8"/>
  <c r="B45" i="8"/>
  <c r="O51" i="9"/>
  <c r="O46" i="9" s="1"/>
  <c r="C46" i="9"/>
  <c r="O53" i="9"/>
  <c r="E52" i="9"/>
  <c r="I51" i="9"/>
  <c r="D53" i="9"/>
  <c r="I53" i="9"/>
  <c r="E45" i="8"/>
  <c r="E43" i="8"/>
  <c r="N44" i="8"/>
  <c r="N45" i="8"/>
  <c r="M46" i="8"/>
  <c r="M44" i="8"/>
  <c r="M42" i="8"/>
  <c r="G40" i="8"/>
  <c r="M43" i="8"/>
  <c r="K52" i="9"/>
  <c r="K53" i="9"/>
  <c r="G52" i="9"/>
  <c r="F97" i="6"/>
  <c r="F152" i="6" s="1"/>
  <c r="E42" i="8"/>
  <c r="E41" i="8"/>
  <c r="E47" i="8"/>
  <c r="N42" i="8"/>
  <c r="N43" i="8"/>
  <c r="E44" i="8"/>
  <c r="N46" i="8"/>
  <c r="N47" i="8"/>
  <c r="O41" i="7"/>
  <c r="F47" i="7"/>
  <c r="C47" i="7"/>
  <c r="C45" i="7"/>
  <c r="M45" i="7"/>
  <c r="O42" i="7"/>
  <c r="K42" i="7"/>
  <c r="C42" i="7"/>
  <c r="O46" i="7"/>
  <c r="C44" i="7"/>
  <c r="O47" i="7"/>
  <c r="C46" i="7"/>
  <c r="Q53" i="9"/>
  <c r="Q52" i="9"/>
  <c r="G51" i="9"/>
  <c r="C43" i="7"/>
  <c r="O43" i="7"/>
  <c r="O44" i="7"/>
  <c r="O45" i="7"/>
  <c r="K43" i="7"/>
  <c r="F53" i="9"/>
  <c r="E51" i="9"/>
  <c r="J53" i="9"/>
  <c r="J52" i="9"/>
  <c r="F52" i="9"/>
  <c r="M51" i="9"/>
  <c r="M53" i="9"/>
  <c r="M46" i="9" s="1"/>
  <c r="F43" i="8"/>
  <c r="F44" i="8"/>
  <c r="K40" i="8"/>
  <c r="F46" i="8"/>
  <c r="F42" i="8"/>
  <c r="F47" i="8"/>
  <c r="Q40" i="8"/>
  <c r="F45" i="8"/>
  <c r="C40" i="8"/>
  <c r="K44" i="7"/>
  <c r="K41" i="7"/>
  <c r="N47" i="7"/>
  <c r="K45" i="7"/>
  <c r="K47" i="7"/>
  <c r="L47" i="7"/>
  <c r="B152" i="6"/>
  <c r="J152" i="6"/>
  <c r="P101" i="6"/>
  <c r="P97" i="6" s="1"/>
  <c r="P152" i="6" s="1"/>
  <c r="P95" i="14"/>
  <c r="P156" i="6" s="1"/>
  <c r="G5" i="7"/>
  <c r="G47" i="7" s="1"/>
  <c r="L97" i="6"/>
  <c r="H47" i="7"/>
  <c r="D152" i="6"/>
  <c r="J47" i="7"/>
  <c r="N46" i="9"/>
  <c r="H40" i="8"/>
  <c r="L40" i="8"/>
  <c r="E75" i="22"/>
  <c r="E166" i="6" s="1"/>
  <c r="E111" i="6"/>
  <c r="M42" i="7"/>
  <c r="J40" i="8"/>
  <c r="M46" i="7"/>
  <c r="D40" i="8"/>
  <c r="L156" i="6"/>
  <c r="B40" i="8"/>
  <c r="E47" i="7"/>
  <c r="D46" i="9"/>
  <c r="M44" i="7"/>
  <c r="I47" i="8"/>
  <c r="I44" i="8"/>
  <c r="I45" i="8"/>
  <c r="I41" i="8"/>
  <c r="I43" i="8"/>
  <c r="I46" i="8"/>
  <c r="I42" i="8"/>
  <c r="H101" i="6"/>
  <c r="H97" i="6" s="1"/>
  <c r="H152" i="6" s="1"/>
  <c r="H95" i="14"/>
  <c r="H156" i="6" s="1"/>
  <c r="E43" i="7"/>
  <c r="E44" i="7"/>
  <c r="E41" i="7"/>
  <c r="E42" i="7"/>
  <c r="E45" i="7"/>
  <c r="E46" i="7"/>
  <c r="O107" i="6"/>
  <c r="O99" i="18"/>
  <c r="O162" i="6" s="1"/>
  <c r="M43" i="7"/>
  <c r="M41" i="7"/>
  <c r="H53" i="9"/>
  <c r="N152" i="6"/>
  <c r="M95" i="14"/>
  <c r="M156" i="6" s="1"/>
  <c r="M101" i="6"/>
  <c r="M97" i="6" s="1"/>
  <c r="L52" i="9"/>
  <c r="L51" i="9"/>
  <c r="N41" i="7"/>
  <c r="N42" i="7"/>
  <c r="N43" i="7"/>
  <c r="N44" i="7"/>
  <c r="N46" i="7"/>
  <c r="N45" i="7"/>
  <c r="C95" i="14"/>
  <c r="C156" i="6" s="1"/>
  <c r="C101" i="6"/>
  <c r="O95" i="14"/>
  <c r="O156" i="6" s="1"/>
  <c r="O101" i="6"/>
  <c r="K111" i="6"/>
  <c r="K75" i="22"/>
  <c r="K166" i="6" s="1"/>
  <c r="O111" i="6"/>
  <c r="O75" i="22"/>
  <c r="O166" i="6" s="1"/>
  <c r="L41" i="7"/>
  <c r="L42" i="7"/>
  <c r="L43" i="7"/>
  <c r="L44" i="7"/>
  <c r="L46" i="7"/>
  <c r="L45" i="7"/>
  <c r="C111" i="6"/>
  <c r="C75" i="22"/>
  <c r="C166" i="6" s="1"/>
  <c r="B53" i="9"/>
  <c r="B51" i="9"/>
  <c r="E95" i="14"/>
  <c r="E156" i="6" s="1"/>
  <c r="E101" i="6"/>
  <c r="E97" i="6" s="1"/>
  <c r="G95" i="14"/>
  <c r="G156" i="6" s="1"/>
  <c r="G101" i="6"/>
  <c r="L53" i="9"/>
  <c r="P41" i="7"/>
  <c r="P42" i="7"/>
  <c r="P43" i="7"/>
  <c r="P44" i="7"/>
  <c r="P46" i="7"/>
  <c r="P45" i="7"/>
  <c r="N162" i="6"/>
  <c r="P43" i="8"/>
  <c r="P44" i="8"/>
  <c r="P46" i="8"/>
  <c r="P42" i="8"/>
  <c r="P41" i="8"/>
  <c r="P45" i="8"/>
  <c r="D41" i="7"/>
  <c r="D42" i="7"/>
  <c r="D43" i="7"/>
  <c r="D44" i="7"/>
  <c r="D46" i="7"/>
  <c r="D45" i="7"/>
  <c r="P51" i="9"/>
  <c r="P52" i="9"/>
  <c r="K95" i="14"/>
  <c r="K156" i="6" s="1"/>
  <c r="K101" i="6"/>
  <c r="B41" i="7"/>
  <c r="B42" i="7"/>
  <c r="B43" i="7"/>
  <c r="B44" i="7"/>
  <c r="B46" i="7"/>
  <c r="B45" i="7"/>
  <c r="F41" i="7"/>
  <c r="F42" i="7"/>
  <c r="F43" i="7"/>
  <c r="F44" i="7"/>
  <c r="F46" i="7"/>
  <c r="F45" i="7"/>
  <c r="I95" i="14"/>
  <c r="I156" i="6" s="1"/>
  <c r="I101" i="6"/>
  <c r="I97" i="6" s="1"/>
  <c r="H51" i="9"/>
  <c r="P47" i="7"/>
  <c r="H41" i="7"/>
  <c r="H42" i="7"/>
  <c r="H43" i="7"/>
  <c r="H44" i="7"/>
  <c r="H46" i="7"/>
  <c r="H45" i="7"/>
  <c r="D47" i="7"/>
  <c r="P47" i="8"/>
  <c r="G111" i="6"/>
  <c r="G75" i="22"/>
  <c r="G166" i="6" s="1"/>
  <c r="Q95" i="14"/>
  <c r="Q156" i="6" s="1"/>
  <c r="Q101" i="6"/>
  <c r="Q97" i="6" s="1"/>
  <c r="J41" i="7"/>
  <c r="J42" i="7"/>
  <c r="J43" i="7"/>
  <c r="J44" i="7"/>
  <c r="J46" i="7"/>
  <c r="J45" i="7"/>
  <c r="I46" i="9" l="1"/>
  <c r="M40" i="8"/>
  <c r="E46" i="9"/>
  <c r="Q46" i="9"/>
  <c r="K97" i="6"/>
  <c r="K46" i="9"/>
  <c r="G46" i="9"/>
  <c r="E40" i="8"/>
  <c r="N40" i="8"/>
  <c r="F40" i="8"/>
  <c r="F46" i="9"/>
  <c r="O40" i="7"/>
  <c r="C40" i="7"/>
  <c r="J46" i="9"/>
  <c r="K40" i="7"/>
  <c r="C97" i="6"/>
  <c r="L152" i="6"/>
  <c r="O97" i="6"/>
  <c r="G41" i="7"/>
  <c r="G46" i="7"/>
  <c r="G44" i="7"/>
  <c r="G43" i="7"/>
  <c r="G45" i="7"/>
  <c r="G42" i="7"/>
  <c r="G97" i="6"/>
  <c r="G152" i="6" s="1"/>
  <c r="M40" i="7"/>
  <c r="E40" i="7"/>
  <c r="B40" i="7"/>
  <c r="I43" i="7"/>
  <c r="I44" i="7"/>
  <c r="I41" i="7"/>
  <c r="I45" i="7"/>
  <c r="I42" i="7"/>
  <c r="I46" i="7"/>
  <c r="H46" i="9"/>
  <c r="I47" i="7"/>
  <c r="Q42" i="7"/>
  <c r="Q45" i="7"/>
  <c r="Q44" i="7"/>
  <c r="Q43" i="7"/>
  <c r="Q41" i="7"/>
  <c r="Q46" i="7"/>
  <c r="Q47" i="7"/>
  <c r="N40" i="7"/>
  <c r="I40" i="8"/>
  <c r="Q152" i="6"/>
  <c r="I152" i="6"/>
  <c r="E152" i="6"/>
  <c r="B46" i="9"/>
  <c r="M152" i="6"/>
  <c r="J40" i="7"/>
  <c r="H40" i="7"/>
  <c r="P46" i="9"/>
  <c r="D40" i="7"/>
  <c r="P40" i="8"/>
  <c r="L46" i="9"/>
  <c r="K152" i="6"/>
  <c r="F40" i="7"/>
  <c r="P40" i="7"/>
  <c r="L40" i="7"/>
  <c r="C152" i="6" l="1"/>
  <c r="O152" i="6"/>
  <c r="G40" i="7"/>
  <c r="I40" i="7"/>
  <c r="Q40" i="7"/>
</calcChain>
</file>

<file path=xl/sharedStrings.xml><?xml version="1.0" encoding="utf-8"?>
<sst xmlns="http://schemas.openxmlformats.org/spreadsheetml/2006/main" count="5361" uniqueCount="397">
  <si>
    <t>detailed split of CO2 emissions</t>
  </si>
  <si>
    <t>detailed split of useful energy demand</t>
  </si>
  <si>
    <t>detailed split of final energy consumption</t>
  </si>
  <si>
    <t>Other Industrial Sectors</t>
  </si>
  <si>
    <t>Wood and wood products</t>
  </si>
  <si>
    <t>Textiles and leather</t>
  </si>
  <si>
    <t>Machinery Equipment</t>
  </si>
  <si>
    <t>Transport Equipment</t>
  </si>
  <si>
    <t>Food, beverages and tobacco</t>
  </si>
  <si>
    <t>Pulp, paper and printing</t>
  </si>
  <si>
    <t>Non-metallic mineral products</t>
  </si>
  <si>
    <t>Chemicals Industry</t>
  </si>
  <si>
    <t>Non Ferrous Metals</t>
  </si>
  <si>
    <t>Iron and steel</t>
  </si>
  <si>
    <t>split of useful energy demand</t>
  </si>
  <si>
    <t>split of final energy consumption</t>
  </si>
  <si>
    <t>Industrial sectors summary</t>
  </si>
  <si>
    <t>Description</t>
  </si>
  <si>
    <t>Sheet</t>
  </si>
  <si>
    <t>Click on the link to jump to the sheet</t>
  </si>
  <si>
    <t>Energy intensity (toe/physical output index)</t>
  </si>
  <si>
    <t>Electricity</t>
  </si>
  <si>
    <t>Steam distributed</t>
  </si>
  <si>
    <t>Biomass and wastes</t>
  </si>
  <si>
    <t>RES and wastes</t>
  </si>
  <si>
    <t>Derived gases</t>
  </si>
  <si>
    <t>Natural gas (incl. biogas)</t>
  </si>
  <si>
    <t>Gas</t>
  </si>
  <si>
    <t>Other liquids</t>
  </si>
  <si>
    <t>Residual fuel oil</t>
  </si>
  <si>
    <t>LPG</t>
  </si>
  <si>
    <t>Refinery gas</t>
  </si>
  <si>
    <t>Liquids</t>
  </si>
  <si>
    <t>Solids</t>
  </si>
  <si>
    <t>Paper production</t>
  </si>
  <si>
    <t>Pulp production</t>
  </si>
  <si>
    <t>Glass production</t>
  </si>
  <si>
    <t>Ceramics &amp; other NMM</t>
  </si>
  <si>
    <t>Cement</t>
  </si>
  <si>
    <t>Pharmaceutical products etc.</t>
  </si>
  <si>
    <t>Other chemicals</t>
  </si>
  <si>
    <t>Basic chemicals</t>
  </si>
  <si>
    <t>Other non-ferrous metals</t>
  </si>
  <si>
    <t>Aluminium - primary production</t>
  </si>
  <si>
    <t>Alumina production</t>
  </si>
  <si>
    <t>Electric arc</t>
  </si>
  <si>
    <t>Integrated steelworks</t>
  </si>
  <si>
    <t>Coke</t>
  </si>
  <si>
    <t>Hard coal and others</t>
  </si>
  <si>
    <t xml:space="preserve"> Other Industrial Sectors</t>
  </si>
  <si>
    <t xml:space="preserve"> Wood and wood products</t>
  </si>
  <si>
    <t xml:space="preserve"> Textiles and leather</t>
  </si>
  <si>
    <t xml:space="preserve"> Machinery Equipment</t>
  </si>
  <si>
    <t xml:space="preserve"> Transport Equipment</t>
  </si>
  <si>
    <t xml:space="preserve"> Food, beverages and tobacco</t>
  </si>
  <si>
    <t>Printing and media reproduction</t>
  </si>
  <si>
    <t xml:space="preserve">Paper production </t>
  </si>
  <si>
    <t xml:space="preserve">Glass production </t>
  </si>
  <si>
    <t>Basic chemicals  (kt of CO2 / ktoe energy)</t>
  </si>
  <si>
    <t>Aluminium production</t>
  </si>
  <si>
    <t>Emission intensity (kt of CO2 / ktoe)</t>
  </si>
  <si>
    <t xml:space="preserve">Basic chemicals </t>
  </si>
  <si>
    <t>Solvent use and other process emissions</t>
  </si>
  <si>
    <t>CO2 emissions (kt CO2)</t>
  </si>
  <si>
    <t>Other industrial sectors</t>
  </si>
  <si>
    <t>by sector</t>
  </si>
  <si>
    <t>Natural gas</t>
  </si>
  <si>
    <t>Naphtha</t>
  </si>
  <si>
    <t>Diesel oil</t>
  </si>
  <si>
    <t>by fuel (EUROSTAT DATA)</t>
  </si>
  <si>
    <t>Non-energy use (ktoe)</t>
  </si>
  <si>
    <t>Geothermal</t>
  </si>
  <si>
    <t>Solar</t>
  </si>
  <si>
    <t>Liquid biofuels</t>
  </si>
  <si>
    <t>Biogas</t>
  </si>
  <si>
    <t>Gases</t>
  </si>
  <si>
    <t>Diesel oil (without biofuels)</t>
  </si>
  <si>
    <t>Energy consumption (ktoe)</t>
  </si>
  <si>
    <t>Value added (M€2010)</t>
  </si>
  <si>
    <t>Low enthalpy heat</t>
  </si>
  <si>
    <t>Fans and pumps</t>
  </si>
  <si>
    <t>Motor drives</t>
  </si>
  <si>
    <t>Air compressors</t>
  </si>
  <si>
    <t>Lighting</t>
  </si>
  <si>
    <t>Market shares of energy uses (%)</t>
  </si>
  <si>
    <t>Other processes</t>
  </si>
  <si>
    <t>Biomass</t>
  </si>
  <si>
    <t>Steam processes</t>
  </si>
  <si>
    <t>All Industrial Sectors</t>
  </si>
  <si>
    <t>Detailed split of energy consumption (ktoe)</t>
  </si>
  <si>
    <t>Market shares of useful energy demand (%)</t>
  </si>
  <si>
    <t>Detailed split of useful energy demand (ktoe)</t>
  </si>
  <si>
    <t>Market shares of CO2 emissions (%)</t>
  </si>
  <si>
    <t>Solvent use and other process</t>
  </si>
  <si>
    <t>Non-Metallic Minerals</t>
  </si>
  <si>
    <t>Chemical and Petrochemical</t>
  </si>
  <si>
    <t>Non-Ferrous Metals</t>
  </si>
  <si>
    <t>Iron and Steel</t>
  </si>
  <si>
    <t>Process emissions</t>
  </si>
  <si>
    <t>Detailed split of CO2 emissions (kt of CO2)</t>
  </si>
  <si>
    <t>Electric arc (including process emissions)</t>
  </si>
  <si>
    <t>Integrated steelworks (including process emissions)</t>
  </si>
  <si>
    <t>Useful energy demand intensity (toe useful/t of output)</t>
  </si>
  <si>
    <t>Energy intensity (toe/t of output)</t>
  </si>
  <si>
    <t>Value added intensity (VA in €2010/t of output)</t>
  </si>
  <si>
    <t>by subsector (calibration output)</t>
  </si>
  <si>
    <t>process emissions</t>
  </si>
  <si>
    <t>Idle capacity (kt steel production)</t>
  </si>
  <si>
    <t>Decommissioned capacity (kt steel production)</t>
  </si>
  <si>
    <t>Capacity investment (kt steel production)</t>
  </si>
  <si>
    <t>Installed capacity (kt steel production)</t>
  </si>
  <si>
    <t>Physical output (kt steel)</t>
  </si>
  <si>
    <t>Steel: Products finishing</t>
  </si>
  <si>
    <t>Steel: Furnaces, Refining and Rolling</t>
  </si>
  <si>
    <t>Steel: Electric arc</t>
  </si>
  <si>
    <t>Steel: Smelters</t>
  </si>
  <si>
    <t>Steel: Blast /Basic oxygen furnace</t>
  </si>
  <si>
    <t>Steel: Sinter/Pellet making</t>
  </si>
  <si>
    <t>Energy intensity (kgoe per t of output)</t>
  </si>
  <si>
    <t>Steel: Products finishing - Electric</t>
  </si>
  <si>
    <t>Steel: Products finishing - Steam</t>
  </si>
  <si>
    <t>Steel: Products finishing - Thermal</t>
  </si>
  <si>
    <t>Steel: Furnaces, Refining and Rolling - Electric</t>
  </si>
  <si>
    <t>Steel: Furnaces, Refining and Rolling - Thermal</t>
  </si>
  <si>
    <t>Market shares of energy uses by subsector (%)</t>
  </si>
  <si>
    <t>Diesel oil (incl. biofuels)</t>
  </si>
  <si>
    <t>Solar and geothermal</t>
  </si>
  <si>
    <t>Detailed split of energy consumption by subsector (ktoe)</t>
  </si>
  <si>
    <t>Ratio of useful energy demand to final energy consumption (system efficiency indicator)</t>
  </si>
  <si>
    <t>Market shares of useful energy demand by subsector (%)</t>
  </si>
  <si>
    <t>Detailed split of useful energy demand by subsector (ktoe)</t>
  </si>
  <si>
    <t>Electric arc (without process emissions)</t>
  </si>
  <si>
    <t>Integrated steelworks (without process emissions)</t>
  </si>
  <si>
    <t>Emission intensity (kt of CO2 per ktoe)</t>
  </si>
  <si>
    <t>Market shares of CO2 emissions by subsector (%)</t>
  </si>
  <si>
    <t>Detailed split of CO2 emissions by subsector (kt of CO2)</t>
  </si>
  <si>
    <t>Aluminium production (kt)</t>
  </si>
  <si>
    <t>Alumina production (kt)</t>
  </si>
  <si>
    <t>Idle capacity (kt production)</t>
  </si>
  <si>
    <t>Other non-ferrous metals (kt lead eq.)</t>
  </si>
  <si>
    <t>Decommissioned capacity (kt production)</t>
  </si>
  <si>
    <t>Capacity investment (kt production)</t>
  </si>
  <si>
    <t>Installed capacity (kt production)</t>
  </si>
  <si>
    <t>Physical output (kt)</t>
  </si>
  <si>
    <t>Metal finishing</t>
  </si>
  <si>
    <t>Metal processing  (metallurgy e.g. cast house, reheating)</t>
  </si>
  <si>
    <t>Other Metals: production</t>
  </si>
  <si>
    <t>Aluminium finishing</t>
  </si>
  <si>
    <t>Aluminium processing  (metallurgy e.g. cast house, reheating)</t>
  </si>
  <si>
    <t>Secondary aluminium (incl. pre-treatment, remelting)</t>
  </si>
  <si>
    <t>Aluminium electrolysis (smelting)</t>
  </si>
  <si>
    <t>Alumina production: Refining</t>
  </si>
  <si>
    <t>Alumina production: High enthalpy heat</t>
  </si>
  <si>
    <t>Metal finishing - Electric</t>
  </si>
  <si>
    <t>Metal finishing - Steam</t>
  </si>
  <si>
    <t>Metal finishing - Thermal</t>
  </si>
  <si>
    <t>Metal processing - Electric</t>
  </si>
  <si>
    <t>Metal processing - Thermal</t>
  </si>
  <si>
    <t>Metal production - Electric</t>
  </si>
  <si>
    <t>Metal production - Thermal</t>
  </si>
  <si>
    <t>Aluminium finishing - Electric</t>
  </si>
  <si>
    <t>Aluminium finishing - Steam</t>
  </si>
  <si>
    <t>Aluminium finishing - Thermal</t>
  </si>
  <si>
    <t>Aluminium processing - Electric</t>
  </si>
  <si>
    <t>Aluminium processing - Thermal</t>
  </si>
  <si>
    <t>Secondary aluminium - Electric</t>
  </si>
  <si>
    <t>Secondary aluminium - Thermal</t>
  </si>
  <si>
    <t>Other non-ferrous metals (without process emissions)</t>
  </si>
  <si>
    <t>Aluminium - primary production (without process emissions)</t>
  </si>
  <si>
    <t>Other chemicals (including process emissions)</t>
  </si>
  <si>
    <t>Basic chemicals (including process emissions)</t>
  </si>
  <si>
    <t>Emission intensity (kt of CO2 / ktoe energy)</t>
  </si>
  <si>
    <t>Basic chemicals - energy</t>
  </si>
  <si>
    <t>Basic chemicals - non energy</t>
  </si>
  <si>
    <t>Non-energy use in the Chemical industry (ktoe)</t>
  </si>
  <si>
    <t>Pharmaceutical products etc. (kt ethylene eq.)</t>
  </si>
  <si>
    <t>Other chemicals (kt ethylene eq.)</t>
  </si>
  <si>
    <t>Basic chemicals (kt ethylene eq.)</t>
  </si>
  <si>
    <t>Chemicals and chemical products</t>
  </si>
  <si>
    <t>Chemicals: Generic electric process</t>
  </si>
  <si>
    <t>Chemicals: Process cooling</t>
  </si>
  <si>
    <t>Chemicals: Furnaces</t>
  </si>
  <si>
    <t>Chemicals: High enthalpy heat processing</t>
  </si>
  <si>
    <t>Chemicals: High enthalpy heat  processing</t>
  </si>
  <si>
    <t>Chemicals: Steam processing</t>
  </si>
  <si>
    <t>Chemicals: Feedstock (energy used as raw material)</t>
  </si>
  <si>
    <t>Chemicals: Process cooling - Electric</t>
  </si>
  <si>
    <t>Chemicals: Process cooling - Steam</t>
  </si>
  <si>
    <t>Chemicals: Process cooling - Natural gas</t>
  </si>
  <si>
    <t>Chemicals: Furnaces - Electric</t>
  </si>
  <si>
    <t>Chemicals: Furnaces - Thermal</t>
  </si>
  <si>
    <t>High enthalpy heat  processing - Electric (microwave)</t>
  </si>
  <si>
    <t>High enthalpy heat  processing - Steam</t>
  </si>
  <si>
    <t>Chemicals: Process cooling - Natural gas (incl. biogas)</t>
  </si>
  <si>
    <t>Basic chemicals (energy consumption)</t>
  </si>
  <si>
    <t>Other chemicals (without process emissions)</t>
  </si>
  <si>
    <t>Basic chemicals (over energy consumption, without process emissions)</t>
  </si>
  <si>
    <t>Glass production (including process emissions)</t>
  </si>
  <si>
    <t>Ceramics &amp; other NMM (including process emissions)</t>
  </si>
  <si>
    <t>Cement (including process emissions)</t>
  </si>
  <si>
    <t>Glass production  (kt)</t>
  </si>
  <si>
    <t>Ceramics &amp; other NMM (kt bricks eq.)</t>
  </si>
  <si>
    <t>Cement (kt)</t>
  </si>
  <si>
    <t>Glass: Finishing processes</t>
  </si>
  <si>
    <t>Glass: Annealing</t>
  </si>
  <si>
    <t>Glass: Forming</t>
  </si>
  <si>
    <t>Glass: Melting tank</t>
  </si>
  <si>
    <t>Ceramics: Product finishing</t>
  </si>
  <si>
    <t>Ceramics: Primary production process</t>
  </si>
  <si>
    <t>Ceramics: Drying and sintering of raw material</t>
  </si>
  <si>
    <t>Ceramics: Mixing of raw material</t>
  </si>
  <si>
    <t>Cement: Grinding, packaging</t>
  </si>
  <si>
    <t>Cement: Clinker production (kilns)</t>
  </si>
  <si>
    <t>Cement: Pre-heating and pre-calcination</t>
  </si>
  <si>
    <t>Cement: Grinding, milling of raw material</t>
  </si>
  <si>
    <t>Glass: Annealing - electric</t>
  </si>
  <si>
    <t>Glass: Annealing - thermal</t>
  </si>
  <si>
    <t>Glass: Electric melting tank</t>
  </si>
  <si>
    <t>Glass: Thermal melting tank</t>
  </si>
  <si>
    <t>Ceramics: Electric furnace</t>
  </si>
  <si>
    <t>Ceramics: Thermal furnace</t>
  </si>
  <si>
    <t>Ceramics: Electric kiln</t>
  </si>
  <si>
    <t>Ceramics: Thermal kiln</t>
  </si>
  <si>
    <t>Ceramics: Microwave drying and sintering</t>
  </si>
  <si>
    <t>Ceramics: Steam drying and sintering</t>
  </si>
  <si>
    <t>Ceramics: Thermal drying and sintering</t>
  </si>
  <si>
    <t>Cement: pre-processing - Steam</t>
  </si>
  <si>
    <t>Cement: pre-processing - Fuel use</t>
  </si>
  <si>
    <t>Glass production (without process emissions)</t>
  </si>
  <si>
    <t>Ceramics &amp; other NMM (without process emissions)</t>
  </si>
  <si>
    <t>Cement (without process emissions)</t>
  </si>
  <si>
    <t>Printing and media reproduction (kt paper eq.)</t>
  </si>
  <si>
    <t>Paper production  (kt)</t>
  </si>
  <si>
    <t>Pulp production (kt)</t>
  </si>
  <si>
    <t>Paper and paper products</t>
  </si>
  <si>
    <t>Printing and publishing</t>
  </si>
  <si>
    <t>Paper: Product finishing</t>
  </si>
  <si>
    <t>Paper: Paper machine</t>
  </si>
  <si>
    <t>Paper: Stock preparation</t>
  </si>
  <si>
    <t>Pulp: Cleaning</t>
  </si>
  <si>
    <t>Pulp: Pulping</t>
  </si>
  <si>
    <t>Pulp: Wood preparation, grinding</t>
  </si>
  <si>
    <t>Paper: Product finishing - Electricity</t>
  </si>
  <si>
    <t>Paper: Product finishing - Steam use</t>
  </si>
  <si>
    <t>Paper: Paper machine - Electricity</t>
  </si>
  <si>
    <t>Paper: Paper machine - Steam use</t>
  </si>
  <si>
    <t>Paper: Stock preparation - Mechanical</t>
  </si>
  <si>
    <t>Paper: Stock preparation - Thermal</t>
  </si>
  <si>
    <t>Pulp: Pulping electric</t>
  </si>
  <si>
    <t>Pulp: Pulping thermal</t>
  </si>
  <si>
    <t>Useful energy demand intensity (toe useful / physical output index)</t>
  </si>
  <si>
    <t>Energy intensity (toe / physical output index)</t>
  </si>
  <si>
    <t>Value added intensity (toe / M€2010)</t>
  </si>
  <si>
    <t>Idle capacity (production index)</t>
  </si>
  <si>
    <t>Decommissioned capacity (production index)</t>
  </si>
  <si>
    <t>Capacity investment (production index)</t>
  </si>
  <si>
    <t>Installed capacity (production index)</t>
  </si>
  <si>
    <t>Physical output (index)</t>
  </si>
  <si>
    <t>Food: Electric machinery</t>
  </si>
  <si>
    <t>Food: Process cooling and refrigeration</t>
  </si>
  <si>
    <t>Food: Drying</t>
  </si>
  <si>
    <t>Food: Steam processing</t>
  </si>
  <si>
    <t>Food: Specific process heat</t>
  </si>
  <si>
    <t>Food: Oven (direct heat)</t>
  </si>
  <si>
    <t>Food: Electric cooling</t>
  </si>
  <si>
    <t>Food: Steam cooling</t>
  </si>
  <si>
    <t>Food: Thermal cooling</t>
  </si>
  <si>
    <t>Food: Microwave drying</t>
  </si>
  <si>
    <t>Food: Freeze drying</t>
  </si>
  <si>
    <t>Food: Electric drying</t>
  </si>
  <si>
    <t>Food: Steam drying</t>
  </si>
  <si>
    <t>Food: Thermal drying</t>
  </si>
  <si>
    <t>Food: Process Heat - Microwave</t>
  </si>
  <si>
    <t>Food: Process Heat - Electric</t>
  </si>
  <si>
    <t>Food: Process Heat - Thermal</t>
  </si>
  <si>
    <t>Food: Direct Heat - Microwave</t>
  </si>
  <si>
    <t>Food: Direct Heat - Electric</t>
  </si>
  <si>
    <t>Food: Direct Heat - Thermal</t>
  </si>
  <si>
    <t>Trans. Eq.: Product finishing</t>
  </si>
  <si>
    <t>Trans. Eq.: General machinery</t>
  </si>
  <si>
    <t>Trans. Eq.: Steam processing</t>
  </si>
  <si>
    <t>Trans. Eq.: Heat treatment</t>
  </si>
  <si>
    <t>Trans. Eq.: Connection techniques</t>
  </si>
  <si>
    <t>Trans. Eq.: Foundries</t>
  </si>
  <si>
    <t>Trans. Eq.: Heat treatment - Electric</t>
  </si>
  <si>
    <t>Trans. Eq.: Heat treatment - Thermal</t>
  </si>
  <si>
    <t>Trans. Eq.: Electric connection</t>
  </si>
  <si>
    <t>Trans. Eq.: Thermal connection</t>
  </si>
  <si>
    <t>Trans. Eq.: Electric Foundries</t>
  </si>
  <si>
    <t>Trans. Eq.: Thermal Foundries</t>
  </si>
  <si>
    <t>Mach. Eq.: Product finishing</t>
  </si>
  <si>
    <t>Mach. Eq.: General machinery</t>
  </si>
  <si>
    <t>Mach. Eq.: Steam processing</t>
  </si>
  <si>
    <t>Mach. Eq.: Heat treatment</t>
  </si>
  <si>
    <t>Mach. Eq.: Connection techniques</t>
  </si>
  <si>
    <t>Mach. Eq.: Foundries</t>
  </si>
  <si>
    <t>Mach. Eq.: Heat treatment - Electric</t>
  </si>
  <si>
    <t>Mach. Eq.: Heat treatment - Thermal</t>
  </si>
  <si>
    <t>Mach. Eq.: Electric connection</t>
  </si>
  <si>
    <t>Mach. Eq.: Thermal connection</t>
  </si>
  <si>
    <t>Mach. Eq.: Electric Foundries</t>
  </si>
  <si>
    <t>Mach. Eq.: Thermal Foundries</t>
  </si>
  <si>
    <t>Textiles: Finishing Electric</t>
  </si>
  <si>
    <t>Textiles: Drying</t>
  </si>
  <si>
    <t>Textiles: Electric general machinery</t>
  </si>
  <si>
    <t>Textiles: Wet processing with steam</t>
  </si>
  <si>
    <t>Textiles: Pretreatment with steam</t>
  </si>
  <si>
    <t>Textiles: Microwave drying</t>
  </si>
  <si>
    <t>Textiles: Electric drying</t>
  </si>
  <si>
    <t>Textiles: Steam drying</t>
  </si>
  <si>
    <t>Textiles: Thermal drying</t>
  </si>
  <si>
    <t>Wood: Finishing Electric</t>
  </si>
  <si>
    <t>Wood: Drying</t>
  </si>
  <si>
    <t>Wood: Electric mechanical processes</t>
  </si>
  <si>
    <t>Wood: Specific processes with steam</t>
  </si>
  <si>
    <t>Wood: Microwave drying</t>
  </si>
  <si>
    <t>Wood: Electric drying</t>
  </si>
  <si>
    <t>Wood: Steam drying</t>
  </si>
  <si>
    <t>Wood: Thermal drying</t>
  </si>
  <si>
    <t>Other Industrial sectors: Electric machinery</t>
  </si>
  <si>
    <t>Other Industrial sectors: Diesel motors</t>
  </si>
  <si>
    <t>Other Industrial sectors: Process Cooling</t>
  </si>
  <si>
    <t>Other Industrial sectors: Drying</t>
  </si>
  <si>
    <t>Other Industrial sectors: Process heating</t>
  </si>
  <si>
    <t>Other Industrial sectors: Steam processing</t>
  </si>
  <si>
    <t>Other Industries: Electric cooling</t>
  </si>
  <si>
    <t>Other Industries: Steam cooling</t>
  </si>
  <si>
    <t>Other Industries: Thermal cooling</t>
  </si>
  <si>
    <t>Other Industries: Electric drying</t>
  </si>
  <si>
    <t>Other Industries: Steam drying</t>
  </si>
  <si>
    <t>Other Industries: Thermal drying</t>
  </si>
  <si>
    <t>Other Industrial sectors: Electric processing</t>
  </si>
  <si>
    <t>Other Industrial sectors: Thermal processing</t>
  </si>
  <si>
    <t>Other Industrial sectors: Diesel motors (incl. biofuels)</t>
  </si>
  <si>
    <t>JRC-IDEES - Integrated Database of the European Energy System (2000-2015)</t>
  </si>
  <si>
    <t>Industrial sectors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</si>
  <si>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</si>
  <si>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</si>
  <si>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</si>
  <si>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</si>
  <si>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</si>
  <si>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</si>
  <si>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Other energy use related</t>
  </si>
  <si>
    <t>energy use related</t>
  </si>
  <si>
    <t>Aluminium - secondary production</t>
  </si>
  <si>
    <t>© European Union 2017-2018</t>
  </si>
  <si>
    <t>version 1.0</t>
  </si>
  <si>
    <t>Energy consumption (ktoe)*</t>
  </si>
  <si>
    <t>*Energy consumption includes consumption in Mining and Quarrying and Construction sectors</t>
  </si>
  <si>
    <t>FI</t>
  </si>
  <si>
    <t>Finland</t>
  </si>
  <si>
    <t>FI: Other Industrial Sectors</t>
  </si>
  <si>
    <t>FI: Other Industrial Sectors / final energy consumption</t>
  </si>
  <si>
    <t>FI: Other Industrial Sectors / useful energy demand</t>
  </si>
  <si>
    <t>FI: Other Industrial Sectors / CO2 emissions</t>
  </si>
  <si>
    <t>FI: Iron and steel</t>
  </si>
  <si>
    <t>FI: Iron and steel / final energy consumption</t>
  </si>
  <si>
    <t>FI: Iron and steel / useful energy demand</t>
  </si>
  <si>
    <t>FI: Iron and steel / CO2 emissions</t>
  </si>
  <si>
    <t>FI: Non Ferrous Metals</t>
  </si>
  <si>
    <t>FI: Non Ferrous Metals / final energy consumption</t>
  </si>
  <si>
    <t>FI: Non Ferrous Metals / useful energy demand</t>
  </si>
  <si>
    <t>FI: Non Ferrous Metals / CO2 emissions</t>
  </si>
  <si>
    <t>FI: Chemicals Industry</t>
  </si>
  <si>
    <t>FI: Chemicals Industry / final energy consumption</t>
  </si>
  <si>
    <t>FI: Chemicals Industry / useful energy demand</t>
  </si>
  <si>
    <t>FI: Chemicals Industry / CO2 emissions</t>
  </si>
  <si>
    <t>FI: Non-metallic mineral products</t>
  </si>
  <si>
    <t>FI: Non-metallic mineral products / final energy consumption</t>
  </si>
  <si>
    <t>FI: Non-metallic mineral products / useful energy demand</t>
  </si>
  <si>
    <t>FI: Non-metallic mineral products / CO2 emissions</t>
  </si>
  <si>
    <t>FI: Pulp, paper and printing</t>
  </si>
  <si>
    <t>FI: Pulp, paper and printing / final energy consumption</t>
  </si>
  <si>
    <t>FI: Pulp, paper and printing / useful energy demand</t>
  </si>
  <si>
    <t>FI: Pulp, paper and printing / CO2 emissions</t>
  </si>
  <si>
    <t>FI: Food, beverages and tobacco</t>
  </si>
  <si>
    <t>FI: Food, beverages and tobacco / final energy consumption</t>
  </si>
  <si>
    <t>FI: Food, beverages and tobacco / useful energy demand</t>
  </si>
  <si>
    <t>FI: Food, beverages and tobacco / CO2 emissions</t>
  </si>
  <si>
    <t>FI: Transport Equipment</t>
  </si>
  <si>
    <t>FI: Transport Equipment / final energy consumption</t>
  </si>
  <si>
    <t>FI: Transport Equipment / useful energy demand</t>
  </si>
  <si>
    <t>FI: Transport Equipment / CO2 emissions</t>
  </si>
  <si>
    <t>FI: Machinery Equipment</t>
  </si>
  <si>
    <t>FI: Machinery Equipment / final energy consumption</t>
  </si>
  <si>
    <t>FI: Machinery Equipment / useful energy demand</t>
  </si>
  <si>
    <t>FI: Machinery Equipment / CO2 emissions</t>
  </si>
  <si>
    <t>FI: Textiles and leather</t>
  </si>
  <si>
    <t>FI: Textiles and leather / final energy consumption</t>
  </si>
  <si>
    <t>FI: Textiles and leather / useful energy demand</t>
  </si>
  <si>
    <t>FI: Textiles and leather / CO2 emissions</t>
  </si>
  <si>
    <t>FI: Wood and wood products</t>
  </si>
  <si>
    <t>FI: Wood and wood products / final energy consumption</t>
  </si>
  <si>
    <t>FI: Wood and wood products / useful energy demand</t>
  </si>
  <si>
    <t>FI: Wood and wood products / CO2 emissions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</si>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</sst>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-* #,##0.00_-;\-* #,##0.00_-;_-* &quot;-&quot;??_-;_-@_-"/>
    <numFmt numFmtId="165" formatCode="#,##0.000;\-#,##0.000;&quot;-&quot;"/>
    <numFmt numFmtId="166" formatCode="#,##0.00;\-#,##0.00;&quot;-&quot;"/>
    <numFmt numFmtId="167" formatCode="#,##0.0;\-#,##0.0;&quot;-&quot;"/>
    <numFmt numFmtId="168" formatCode="0.00%;\-0.00%;&quot;-&quot;"/>
    <numFmt numFmtId="169" formatCode="#,##0.0"/>
    <numFmt numFmtId="170" formatCode="#,##0;\-#,##0;&quot;-&quot;"/>
    <numFmt numFmtId="171" formatCode="0.000"/>
    <numFmt numFmtId="172" formatCode="0.0"/>
    <numFmt numFmtId="173" formatCode="#,##0.000"/>
    <numFmt numFmtId="174" formatCode="mmmm\ yyyy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i/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i/>
      <sz val="8"/>
      <color theme="5" tint="-0.249977111117893"/>
      <name val="Calibri"/>
      <family val="2"/>
      <scheme val="minor"/>
    </font>
    <font>
      <sz val="10"/>
      <color rgb="FF002060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10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333">
    <xf numFmtId="0" fontId="0" fillId="0" borderId="0" xfId="0"/>
    <xf numFmtId="0" fontId="3" fillId="0" borderId="0" xfId="0" applyFont="1" applyAlignment="1">
      <alignment horizontal="left" indent="1"/>
    </xf>
    <xf numFmtId="0" fontId="5" fillId="0" borderId="0" xfId="2" applyFont="1" applyAlignment="1">
      <alignment horizontal="left" indent="1"/>
    </xf>
    <xf numFmtId="0" fontId="3" fillId="0" borderId="0" xfId="0" applyFont="1"/>
    <xf numFmtId="0" fontId="5" fillId="0" borderId="0" xfId="2" applyFont="1"/>
    <xf numFmtId="0" fontId="4" fillId="0" borderId="0" xfId="2"/>
    <xf numFmtId="0" fontId="6" fillId="0" borderId="0" xfId="0" applyFont="1"/>
    <xf numFmtId="0" fontId="7" fillId="0" borderId="1" xfId="0" applyFont="1" applyBorder="1"/>
    <xf numFmtId="0" fontId="7" fillId="0" borderId="0" xfId="0" applyFont="1" applyBorder="1"/>
    <xf numFmtId="0" fontId="8" fillId="0" borderId="0" xfId="0" applyFont="1"/>
    <xf numFmtId="0" fontId="7" fillId="0" borderId="0" xfId="0" applyFont="1"/>
    <xf numFmtId="1" fontId="11" fillId="3" borderId="2" xfId="4" applyNumberFormat="1" applyFont="1" applyFill="1" applyBorder="1" applyAlignment="1">
      <alignment horizontal="center" vertical="center"/>
    </xf>
    <xf numFmtId="0" fontId="12" fillId="3" borderId="2" xfId="4" applyFont="1" applyFill="1" applyBorder="1" applyAlignment="1">
      <alignment horizontal="left" vertical="center"/>
    </xf>
    <xf numFmtId="0" fontId="14" fillId="2" borderId="0" xfId="4" applyFont="1" applyFill="1" applyAlignment="1">
      <alignment vertical="center"/>
    </xf>
    <xf numFmtId="0" fontId="14" fillId="0" borderId="0" xfId="4" applyFont="1" applyAlignment="1">
      <alignment vertical="center"/>
    </xf>
    <xf numFmtId="166" fontId="15" fillId="0" borderId="1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1"/>
    </xf>
    <xf numFmtId="166" fontId="15" fillId="0" borderId="0" xfId="4" applyNumberFormat="1" applyFont="1" applyFill="1" applyBorder="1" applyAlignment="1">
      <alignment vertical="center"/>
    </xf>
    <xf numFmtId="0" fontId="15" fillId="0" borderId="0" xfId="4" applyFont="1" applyFill="1" applyBorder="1" applyAlignment="1">
      <alignment horizontal="left" vertical="center" indent="1"/>
    </xf>
    <xf numFmtId="166" fontId="15" fillId="0" borderId="3" xfId="4" applyNumberFormat="1" applyFont="1" applyFill="1" applyBorder="1" applyAlignment="1">
      <alignment vertical="center"/>
    </xf>
    <xf numFmtId="0" fontId="15" fillId="0" borderId="3" xfId="4" applyFont="1" applyFill="1" applyBorder="1" applyAlignment="1">
      <alignment horizontal="left" vertical="center" indent="1"/>
    </xf>
    <xf numFmtId="0" fontId="15" fillId="0" borderId="0" xfId="4" applyFont="1" applyFill="1" applyBorder="1" applyAlignment="1">
      <alignment horizontal="left" vertical="center" indent="2"/>
    </xf>
    <xf numFmtId="166" fontId="15" fillId="0" borderId="4" xfId="4" applyNumberFormat="1" applyFont="1" applyFill="1" applyBorder="1" applyAlignment="1">
      <alignment vertical="center"/>
    </xf>
    <xf numFmtId="0" fontId="15" fillId="0" borderId="4" xfId="4" applyFont="1" applyFill="1" applyBorder="1" applyAlignment="1">
      <alignment horizontal="left" vertical="center" indent="1"/>
    </xf>
    <xf numFmtId="166" fontId="16" fillId="0" borderId="5" xfId="4" applyNumberFormat="1" applyFont="1" applyFill="1" applyBorder="1" applyAlignment="1">
      <alignment vertical="center"/>
    </xf>
    <xf numFmtId="0" fontId="16" fillId="0" borderId="5" xfId="4" applyFont="1" applyFill="1" applyBorder="1" applyAlignment="1">
      <alignment horizontal="left" vertical="center" indent="3"/>
    </xf>
    <xf numFmtId="166" fontId="16" fillId="0" borderId="6" xfId="4" applyNumberFormat="1" applyFont="1" applyFill="1" applyBorder="1" applyAlignment="1">
      <alignment vertical="center"/>
    </xf>
    <xf numFmtId="0" fontId="16" fillId="0" borderId="6" xfId="4" applyFont="1" applyFill="1" applyBorder="1" applyAlignment="1">
      <alignment horizontal="left" vertical="center" indent="3"/>
    </xf>
    <xf numFmtId="166" fontId="15" fillId="0" borderId="7" xfId="4" applyNumberFormat="1" applyFont="1" applyFill="1" applyBorder="1" applyAlignment="1">
      <alignment vertical="center"/>
    </xf>
    <xf numFmtId="0" fontId="15" fillId="0" borderId="7" xfId="4" applyFont="1" applyFill="1" applyBorder="1" applyAlignment="1">
      <alignment horizontal="left" vertical="center" indent="1"/>
    </xf>
    <xf numFmtId="166" fontId="17" fillId="4" borderId="2" xfId="4" applyNumberFormat="1" applyFont="1" applyFill="1" applyBorder="1" applyAlignment="1">
      <alignment vertical="center"/>
    </xf>
    <xf numFmtId="0" fontId="18" fillId="4" borderId="2" xfId="4" applyFont="1" applyFill="1" applyBorder="1" applyAlignment="1">
      <alignment horizontal="left" vertical="center"/>
    </xf>
    <xf numFmtId="0" fontId="14" fillId="0" borderId="0" xfId="4" applyNumberFormat="1" applyFont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4"/>
    </xf>
    <xf numFmtId="167" fontId="15" fillId="0" borderId="1" xfId="4" applyNumberFormat="1" applyFont="1" applyFill="1" applyBorder="1" applyAlignment="1">
      <alignment vertical="center"/>
    </xf>
    <xf numFmtId="167" fontId="15" fillId="0" borderId="0" xfId="4" applyNumberFormat="1" applyFont="1" applyFill="1" applyBorder="1" applyAlignment="1">
      <alignment vertical="center"/>
    </xf>
    <xf numFmtId="167" fontId="15" fillId="0" borderId="3" xfId="4" applyNumberFormat="1" applyFont="1" applyFill="1" applyBorder="1" applyAlignment="1">
      <alignment vertical="center"/>
    </xf>
    <xf numFmtId="167" fontId="15" fillId="0" borderId="4" xfId="4" applyNumberFormat="1" applyFont="1" applyFill="1" applyBorder="1" applyAlignment="1">
      <alignment vertical="center"/>
    </xf>
    <xf numFmtId="167" fontId="17" fillId="5" borderId="2" xfId="4" applyNumberFormat="1" applyFont="1" applyFill="1" applyBorder="1" applyAlignment="1">
      <alignment vertical="center"/>
    </xf>
    <xf numFmtId="0" fontId="18" fillId="5" borderId="2" xfId="4" applyFont="1" applyFill="1" applyBorder="1" applyAlignment="1">
      <alignment horizontal="left" vertical="center"/>
    </xf>
    <xf numFmtId="0" fontId="14" fillId="2" borderId="0" xfId="4" applyNumberFormat="1" applyFont="1" applyFill="1" applyAlignment="1">
      <alignment vertical="center"/>
    </xf>
    <xf numFmtId="167" fontId="15" fillId="0" borderId="8" xfId="4" applyNumberFormat="1" applyFont="1" applyFill="1" applyBorder="1" applyAlignment="1">
      <alignment vertical="center"/>
    </xf>
    <xf numFmtId="0" fontId="15" fillId="0" borderId="8" xfId="4" applyFont="1" applyFill="1" applyBorder="1" applyAlignment="1">
      <alignment horizontal="left" vertical="center" indent="1"/>
    </xf>
    <xf numFmtId="167" fontId="16" fillId="0" borderId="5" xfId="4" applyNumberFormat="1" applyFont="1" applyFill="1" applyBorder="1" applyAlignment="1">
      <alignment vertical="center"/>
    </xf>
    <xf numFmtId="167" fontId="16" fillId="0" borderId="6" xfId="4" applyNumberFormat="1" applyFont="1" applyFill="1" applyBorder="1" applyAlignment="1">
      <alignment vertical="center"/>
    </xf>
    <xf numFmtId="167" fontId="15" fillId="0" borderId="7" xfId="4" applyNumberFormat="1" applyFont="1" applyFill="1" applyBorder="1" applyAlignment="1">
      <alignment vertical="center"/>
    </xf>
    <xf numFmtId="167" fontId="17" fillId="4" borderId="2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2"/>
    </xf>
    <xf numFmtId="167" fontId="15" fillId="0" borderId="9" xfId="4" applyNumberFormat="1" applyFont="1" applyFill="1" applyBorder="1" applyAlignment="1">
      <alignment vertical="center"/>
    </xf>
    <xf numFmtId="0" fontId="15" fillId="0" borderId="9" xfId="4" applyFont="1" applyFill="1" applyBorder="1" applyAlignment="1">
      <alignment horizontal="left" vertical="center" indent="2"/>
    </xf>
    <xf numFmtId="0" fontId="19" fillId="5" borderId="2" xfId="4" applyFont="1" applyFill="1" applyBorder="1" applyAlignment="1">
      <alignment horizontal="left" vertical="center" indent="1"/>
    </xf>
    <xf numFmtId="167" fontId="14" fillId="0" borderId="0" xfId="4" applyNumberFormat="1" applyFont="1" applyBorder="1" applyAlignment="1">
      <alignment vertical="center"/>
    </xf>
    <xf numFmtId="0" fontId="14" fillId="2" borderId="0" xfId="4" applyFont="1" applyFill="1" applyBorder="1" applyAlignment="1">
      <alignment horizontal="left" vertical="center" indent="2"/>
    </xf>
    <xf numFmtId="0" fontId="14" fillId="2" borderId="0" xfId="4" applyFont="1" applyFill="1" applyBorder="1" applyAlignment="1">
      <alignment horizontal="left" vertical="center" indent="3"/>
    </xf>
    <xf numFmtId="167" fontId="14" fillId="0" borderId="9" xfId="4" applyNumberFormat="1" applyFont="1" applyBorder="1" applyAlignment="1">
      <alignment vertical="center"/>
    </xf>
    <xf numFmtId="0" fontId="14" fillId="2" borderId="9" xfId="4" applyFont="1" applyFill="1" applyBorder="1" applyAlignment="1">
      <alignment horizontal="left" vertical="center" indent="2"/>
    </xf>
    <xf numFmtId="0" fontId="15" fillId="0" borderId="3" xfId="4" applyFont="1" applyFill="1" applyBorder="1" applyAlignment="1">
      <alignment horizontal="left" vertical="center" indent="2"/>
    </xf>
    <xf numFmtId="0" fontId="15" fillId="0" borderId="0" xfId="4" applyFont="1" applyFill="1" applyBorder="1" applyAlignment="1">
      <alignment horizontal="left" vertical="center" indent="3"/>
    </xf>
    <xf numFmtId="0" fontId="15" fillId="0" borderId="4" xfId="4" applyFont="1" applyFill="1" applyBorder="1" applyAlignment="1">
      <alignment horizontal="left" vertical="center" indent="2"/>
    </xf>
    <xf numFmtId="0" fontId="16" fillId="0" borderId="5" xfId="4" applyFont="1" applyFill="1" applyBorder="1" applyAlignment="1">
      <alignment horizontal="left" vertical="center" indent="4"/>
    </xf>
    <xf numFmtId="0" fontId="16" fillId="0" borderId="6" xfId="4" applyFont="1" applyFill="1" applyBorder="1" applyAlignment="1">
      <alignment horizontal="left" vertical="center" indent="4"/>
    </xf>
    <xf numFmtId="0" fontId="15" fillId="0" borderId="7" xfId="4" applyFont="1" applyFill="1" applyBorder="1" applyAlignment="1">
      <alignment horizontal="left" vertical="center" indent="2"/>
    </xf>
    <xf numFmtId="167" fontId="14" fillId="0" borderId="1" xfId="4" applyNumberFormat="1" applyFont="1" applyBorder="1" applyAlignment="1">
      <alignment vertical="center"/>
    </xf>
    <xf numFmtId="0" fontId="14" fillId="2" borderId="1" xfId="4" applyFont="1" applyFill="1" applyBorder="1" applyAlignment="1">
      <alignment horizontal="left" vertical="center" indent="2"/>
    </xf>
    <xf numFmtId="167" fontId="14" fillId="0" borderId="3" xfId="4" applyNumberFormat="1" applyFont="1" applyBorder="1" applyAlignment="1">
      <alignment vertical="center"/>
    </xf>
    <xf numFmtId="0" fontId="14" fillId="2" borderId="3" xfId="4" applyFont="1" applyFill="1" applyBorder="1" applyAlignment="1">
      <alignment horizontal="left" vertical="center" indent="2"/>
    </xf>
    <xf numFmtId="167" fontId="14" fillId="0" borderId="4" xfId="4" applyNumberFormat="1" applyFont="1" applyBorder="1" applyAlignment="1">
      <alignment vertical="center"/>
    </xf>
    <xf numFmtId="0" fontId="14" fillId="2" borderId="4" xfId="4" applyFont="1" applyFill="1" applyBorder="1" applyAlignment="1">
      <alignment horizontal="left" vertical="center" indent="2"/>
    </xf>
    <xf numFmtId="167" fontId="14" fillId="0" borderId="7" xfId="4" applyNumberFormat="1" applyFont="1" applyBorder="1" applyAlignment="1">
      <alignment vertical="center"/>
    </xf>
    <xf numFmtId="0" fontId="14" fillId="2" borderId="7" xfId="4" applyFont="1" applyFill="1" applyBorder="1" applyAlignment="1">
      <alignment horizontal="left" vertical="center" indent="2"/>
    </xf>
    <xf numFmtId="167" fontId="14" fillId="4" borderId="2" xfId="4" applyNumberFormat="1" applyFont="1" applyFill="1" applyBorder="1" applyAlignment="1">
      <alignment vertical="center"/>
    </xf>
    <xf numFmtId="168" fontId="20" fillId="0" borderId="1" xfId="4" applyNumberFormat="1" applyFont="1" applyFill="1" applyBorder="1" applyAlignment="1">
      <alignment vertical="center"/>
    </xf>
    <xf numFmtId="0" fontId="20" fillId="0" borderId="1" xfId="4" applyFont="1" applyFill="1" applyBorder="1" applyAlignment="1">
      <alignment horizontal="left" vertical="center" indent="2"/>
    </xf>
    <xf numFmtId="168" fontId="20" fillId="0" borderId="9" xfId="4" applyNumberFormat="1" applyFont="1" applyFill="1" applyBorder="1" applyAlignment="1">
      <alignment vertical="center"/>
    </xf>
    <xf numFmtId="0" fontId="20" fillId="0" borderId="9" xfId="4" applyFont="1" applyFill="1" applyBorder="1" applyAlignment="1">
      <alignment horizontal="left" vertical="center" indent="2"/>
    </xf>
    <xf numFmtId="168" fontId="21" fillId="0" borderId="0" xfId="4" applyNumberFormat="1" applyFont="1" applyFill="1" applyAlignment="1">
      <alignment vertical="center"/>
    </xf>
    <xf numFmtId="0" fontId="21" fillId="0" borderId="0" xfId="4" applyFont="1" applyFill="1" applyBorder="1" applyAlignment="1">
      <alignment horizontal="left" vertical="center" indent="2"/>
    </xf>
    <xf numFmtId="168" fontId="22" fillId="5" borderId="2" xfId="1" applyNumberFormat="1" applyFont="1" applyFill="1" applyBorder="1" applyAlignment="1">
      <alignment vertical="center"/>
    </xf>
    <xf numFmtId="0" fontId="22" fillId="5" borderId="2" xfId="4" applyFont="1" applyFill="1" applyBorder="1" applyAlignment="1">
      <alignment horizontal="left" vertical="center" indent="1"/>
    </xf>
    <xf numFmtId="0" fontId="23" fillId="4" borderId="2" xfId="4" applyNumberFormat="1" applyFont="1" applyFill="1" applyBorder="1" applyAlignment="1">
      <alignment vertical="center"/>
    </xf>
    <xf numFmtId="0" fontId="24" fillId="4" borderId="2" xfId="4" applyNumberFormat="1" applyFont="1" applyFill="1" applyBorder="1" applyAlignment="1">
      <alignment horizontal="left" vertical="center"/>
    </xf>
    <xf numFmtId="169" fontId="25" fillId="0" borderId="1" xfId="4" applyNumberFormat="1" applyFont="1" applyFill="1" applyBorder="1" applyAlignment="1">
      <alignment vertical="center"/>
    </xf>
    <xf numFmtId="0" fontId="26" fillId="0" borderId="1" xfId="4" applyFont="1" applyFill="1" applyBorder="1" applyAlignment="1">
      <alignment horizontal="left" vertical="center" indent="3"/>
    </xf>
    <xf numFmtId="169" fontId="25" fillId="0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3"/>
    </xf>
    <xf numFmtId="169" fontId="20" fillId="0" borderId="2" xfId="4" applyNumberFormat="1" applyFont="1" applyFill="1" applyBorder="1" applyAlignment="1">
      <alignment vertical="center"/>
    </xf>
    <xf numFmtId="0" fontId="20" fillId="0" borderId="2" xfId="4" applyFont="1" applyFill="1" applyBorder="1" applyAlignment="1">
      <alignment horizontal="left" vertical="center" indent="2"/>
    </xf>
    <xf numFmtId="169" fontId="27" fillId="0" borderId="0" xfId="4" applyNumberFormat="1" applyFont="1" applyFill="1" applyBorder="1" applyAlignment="1">
      <alignment vertical="center"/>
    </xf>
    <xf numFmtId="0" fontId="27" fillId="0" borderId="0" xfId="4" applyFont="1" applyFill="1" applyBorder="1" applyAlignment="1">
      <alignment horizontal="left" vertical="center" indent="3"/>
    </xf>
    <xf numFmtId="169" fontId="13" fillId="0" borderId="1" xfId="4" applyNumberFormat="1" applyFont="1" applyFill="1" applyBorder="1" applyAlignment="1">
      <alignment vertical="center"/>
    </xf>
    <xf numFmtId="0" fontId="13" fillId="0" borderId="1" xfId="4" applyFont="1" applyFill="1" applyBorder="1" applyAlignment="1">
      <alignment horizontal="left" vertical="center" indent="3"/>
    </xf>
    <xf numFmtId="169" fontId="13" fillId="0" borderId="0" xfId="4" applyNumberFormat="1" applyFont="1" applyFill="1" applyAlignment="1">
      <alignment vertical="center"/>
    </xf>
    <xf numFmtId="0" fontId="13" fillId="0" borderId="0" xfId="4" applyFont="1" applyFill="1" applyBorder="1" applyAlignment="1">
      <alignment horizontal="left" vertical="center" indent="3"/>
    </xf>
    <xf numFmtId="169" fontId="21" fillId="0" borderId="2" xfId="4" applyNumberFormat="1" applyFont="1" applyFill="1" applyBorder="1" applyAlignment="1">
      <alignment vertical="center"/>
    </xf>
    <xf numFmtId="0" fontId="21" fillId="0" borderId="2" xfId="4" applyFont="1" applyFill="1" applyBorder="1" applyAlignment="1">
      <alignment horizontal="left" vertical="center" indent="2"/>
    </xf>
    <xf numFmtId="169" fontId="21" fillId="0" borderId="0" xfId="4" applyNumberFormat="1" applyFont="1" applyFill="1" applyAlignment="1">
      <alignment vertical="center"/>
    </xf>
    <xf numFmtId="169" fontId="28" fillId="5" borderId="2" xfId="4" applyNumberFormat="1" applyFont="1" applyFill="1" applyBorder="1" applyAlignment="1">
      <alignment vertical="center"/>
    </xf>
    <xf numFmtId="0" fontId="29" fillId="5" borderId="2" xfId="4" applyFont="1" applyFill="1" applyBorder="1" applyAlignment="1">
      <alignment horizontal="left" vertical="center" indent="1"/>
    </xf>
    <xf numFmtId="0" fontId="24" fillId="4" borderId="2" xfId="4" applyFont="1" applyFill="1" applyBorder="1" applyAlignment="1">
      <alignment horizontal="left" vertical="center"/>
    </xf>
    <xf numFmtId="169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3"/>
    </xf>
    <xf numFmtId="169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3"/>
    </xf>
    <xf numFmtId="169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3"/>
    </xf>
    <xf numFmtId="169" fontId="30" fillId="0" borderId="2" xfId="4" applyNumberFormat="1" applyFont="1" applyFill="1" applyBorder="1" applyAlignment="1">
      <alignment vertical="center"/>
    </xf>
    <xf numFmtId="0" fontId="30" fillId="0" borderId="2" xfId="4" applyFont="1" applyFill="1" applyBorder="1" applyAlignment="1">
      <alignment horizontal="left" vertical="center" indent="2"/>
    </xf>
    <xf numFmtId="166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1"/>
    </xf>
    <xf numFmtId="166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1"/>
    </xf>
    <xf numFmtId="166" fontId="17" fillId="5" borderId="2" xfId="4" applyNumberFormat="1" applyFont="1" applyFill="1" applyBorder="1" applyAlignment="1">
      <alignment vertical="center"/>
    </xf>
    <xf numFmtId="165" fontId="30" fillId="0" borderId="1" xfId="4" applyNumberFormat="1" applyFont="1" applyFill="1" applyBorder="1" applyAlignment="1">
      <alignment vertical="center"/>
    </xf>
    <xf numFmtId="165" fontId="30" fillId="0" borderId="9" xfId="4" applyNumberFormat="1" applyFont="1" applyFill="1" applyBorder="1" applyAlignment="1">
      <alignment vertical="center"/>
    </xf>
    <xf numFmtId="165" fontId="17" fillId="5" borderId="2" xfId="4" applyNumberFormat="1" applyFont="1" applyFill="1" applyBorder="1" applyAlignment="1">
      <alignment vertical="center"/>
    </xf>
    <xf numFmtId="170" fontId="17" fillId="5" borderId="2" xfId="4" applyNumberFormat="1" applyFont="1" applyFill="1" applyBorder="1" applyAlignment="1">
      <alignment vertical="center"/>
    </xf>
    <xf numFmtId="171" fontId="31" fillId="0" borderId="0" xfId="4" applyNumberFormat="1" applyFont="1" applyAlignment="1">
      <alignment vertical="center"/>
    </xf>
    <xf numFmtId="0" fontId="31" fillId="2" borderId="0" xfId="4" applyFont="1" applyFill="1" applyBorder="1" applyAlignment="1">
      <alignment horizontal="right" vertical="center"/>
    </xf>
    <xf numFmtId="167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2"/>
    </xf>
    <xf numFmtId="167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2"/>
    </xf>
    <xf numFmtId="172" fontId="14" fillId="2" borderId="0" xfId="4" applyNumberFormat="1" applyFont="1" applyFill="1" applyBorder="1" applyAlignment="1">
      <alignment vertical="center"/>
    </xf>
    <xf numFmtId="0" fontId="14" fillId="2" borderId="0" xfId="4" applyFont="1" applyFill="1" applyBorder="1" applyAlignment="1">
      <alignment horizontal="left" vertical="center" indent="1"/>
    </xf>
    <xf numFmtId="0" fontId="18" fillId="5" borderId="2" xfId="4" applyFont="1" applyFill="1" applyBorder="1" applyAlignment="1">
      <alignment horizontal="left" vertical="center" indent="1"/>
    </xf>
    <xf numFmtId="166" fontId="20" fillId="2" borderId="1" xfId="1" applyNumberFormat="1" applyFont="1" applyFill="1" applyBorder="1" applyAlignment="1">
      <alignment vertical="center"/>
    </xf>
    <xf numFmtId="166" fontId="20" fillId="2" borderId="0" xfId="1" applyNumberFormat="1" applyFont="1" applyFill="1" applyBorder="1" applyAlignment="1">
      <alignment vertical="center"/>
    </xf>
    <xf numFmtId="0" fontId="20" fillId="0" borderId="0" xfId="4" applyFont="1" applyFill="1" applyBorder="1" applyAlignment="1">
      <alignment horizontal="left" vertical="center" indent="2"/>
    </xf>
    <xf numFmtId="166" fontId="21" fillId="2" borderId="10" xfId="1" applyNumberFormat="1" applyFont="1" applyFill="1" applyBorder="1" applyAlignment="1">
      <alignment vertical="center"/>
    </xf>
    <xf numFmtId="0" fontId="21" fillId="0" borderId="10" xfId="4" applyFont="1" applyFill="1" applyBorder="1" applyAlignment="1">
      <alignment horizontal="left" vertical="center" indent="2"/>
    </xf>
    <xf numFmtId="166" fontId="21" fillId="2" borderId="0" xfId="1" applyNumberFormat="1" applyFont="1" applyFill="1" applyBorder="1" applyAlignment="1">
      <alignment vertical="center"/>
    </xf>
    <xf numFmtId="166" fontId="21" fillId="2" borderId="9" xfId="1" applyNumberFormat="1" applyFont="1" applyFill="1" applyBorder="1" applyAlignment="1">
      <alignment vertical="center"/>
    </xf>
    <xf numFmtId="0" fontId="21" fillId="0" borderId="9" xfId="4" applyFont="1" applyFill="1" applyBorder="1" applyAlignment="1">
      <alignment horizontal="left" vertical="center" indent="2"/>
    </xf>
    <xf numFmtId="166" fontId="22" fillId="5" borderId="9" xfId="1" applyNumberFormat="1" applyFont="1" applyFill="1" applyBorder="1" applyAlignment="1">
      <alignment vertical="center"/>
    </xf>
    <xf numFmtId="10" fontId="25" fillId="2" borderId="0" xfId="4" applyNumberFormat="1" applyFont="1" applyFill="1" applyAlignment="1">
      <alignment vertical="center"/>
    </xf>
    <xf numFmtId="0" fontId="25" fillId="2" borderId="0" xfId="4" applyFont="1" applyFill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0" fontId="32" fillId="4" borderId="2" xfId="4" applyFont="1" applyFill="1" applyBorder="1" applyAlignment="1">
      <alignment horizontal="left" vertical="center"/>
    </xf>
    <xf numFmtId="0" fontId="17" fillId="2" borderId="0" xfId="4" applyFont="1" applyFill="1" applyAlignment="1">
      <alignment vertical="center"/>
    </xf>
    <xf numFmtId="168" fontId="33" fillId="0" borderId="1" xfId="1" applyNumberFormat="1" applyFont="1" applyFill="1" applyBorder="1" applyAlignment="1">
      <alignment vertical="center"/>
    </xf>
    <xf numFmtId="0" fontId="33" fillId="0" borderId="1" xfId="4" applyFont="1" applyFill="1" applyBorder="1" applyAlignment="1">
      <alignment horizontal="left" vertical="center" indent="3"/>
    </xf>
    <xf numFmtId="168" fontId="33" fillId="0" borderId="0" xfId="1" applyNumberFormat="1" applyFont="1" applyFill="1" applyBorder="1" applyAlignment="1">
      <alignment vertical="center"/>
    </xf>
    <xf numFmtId="0" fontId="33" fillId="0" borderId="0" xfId="4" applyFont="1" applyFill="1" applyBorder="1" applyAlignment="1">
      <alignment horizontal="left" vertical="center" indent="3"/>
    </xf>
    <xf numFmtId="168" fontId="20" fillId="2" borderId="0" xfId="1" applyNumberFormat="1" applyFont="1" applyFill="1" applyBorder="1" applyAlignment="1">
      <alignment vertical="center"/>
    </xf>
    <xf numFmtId="168" fontId="21" fillId="2" borderId="10" xfId="1" applyNumberFormat="1" applyFont="1" applyFill="1" applyBorder="1" applyAlignment="1">
      <alignment vertical="center"/>
    </xf>
    <xf numFmtId="168" fontId="21" fillId="2" borderId="0" xfId="1" applyNumberFormat="1" applyFont="1" applyFill="1" applyBorder="1" applyAlignment="1">
      <alignment vertical="center"/>
    </xf>
    <xf numFmtId="168" fontId="21" fillId="2" borderId="9" xfId="1" applyNumberFormat="1" applyFont="1" applyFill="1" applyBorder="1" applyAlignment="1">
      <alignment vertical="center"/>
    </xf>
    <xf numFmtId="10" fontId="14" fillId="2" borderId="0" xfId="4" applyNumberFormat="1" applyFont="1" applyFill="1" applyAlignment="1">
      <alignment vertical="center"/>
    </xf>
    <xf numFmtId="169" fontId="34" fillId="0" borderId="1" xfId="4" applyNumberFormat="1" applyFont="1" applyFill="1" applyBorder="1" applyAlignment="1">
      <alignment vertical="center"/>
    </xf>
    <xf numFmtId="0" fontId="34" fillId="0" borderId="1" xfId="4" applyFont="1" applyFill="1" applyBorder="1" applyAlignment="1">
      <alignment horizontal="left" vertical="center" indent="3"/>
    </xf>
    <xf numFmtId="0" fontId="27" fillId="0" borderId="0" xfId="4" applyFont="1" applyFill="1" applyBorder="1" applyAlignment="1">
      <alignment horizontal="left" vertical="center" indent="4"/>
    </xf>
    <xf numFmtId="169" fontId="34" fillId="0" borderId="0" xfId="4" applyNumberFormat="1" applyFont="1" applyFill="1" applyBorder="1" applyAlignment="1">
      <alignment vertical="center"/>
    </xf>
    <xf numFmtId="0" fontId="34" fillId="0" borderId="0" xfId="4" applyFont="1" applyFill="1" applyBorder="1" applyAlignment="1">
      <alignment horizontal="left" vertical="center" indent="3"/>
    </xf>
    <xf numFmtId="169" fontId="25" fillId="2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4"/>
    </xf>
    <xf numFmtId="169" fontId="20" fillId="0" borderId="4" xfId="4" applyNumberFormat="1" applyFont="1" applyBorder="1" applyAlignment="1">
      <alignment vertical="center"/>
    </xf>
    <xf numFmtId="0" fontId="20" fillId="0" borderId="4" xfId="4" applyFont="1" applyFill="1" applyBorder="1" applyAlignment="1">
      <alignment horizontal="left" vertical="center" indent="2"/>
    </xf>
    <xf numFmtId="169" fontId="13" fillId="0" borderId="0" xfId="4" applyNumberFormat="1" applyFont="1" applyFill="1" applyBorder="1" applyAlignment="1">
      <alignment vertical="center"/>
    </xf>
    <xf numFmtId="169" fontId="21" fillId="0" borderId="10" xfId="4" applyNumberFormat="1" applyFont="1" applyFill="1" applyBorder="1" applyAlignment="1">
      <alignment vertical="center"/>
    </xf>
    <xf numFmtId="169" fontId="21" fillId="0" borderId="0" xfId="4" applyNumberFormat="1" applyFont="1" applyFill="1" applyBorder="1" applyAlignment="1">
      <alignment vertical="center"/>
    </xf>
    <xf numFmtId="169" fontId="21" fillId="0" borderId="9" xfId="4" applyNumberFormat="1" applyFont="1" applyFill="1" applyBorder="1" applyAlignment="1">
      <alignment vertical="center"/>
    </xf>
    <xf numFmtId="173" fontId="14" fillId="0" borderId="0" xfId="4" applyNumberFormat="1" applyFont="1" applyFill="1" applyBorder="1" applyAlignment="1">
      <alignment vertical="center"/>
    </xf>
    <xf numFmtId="0" fontId="14" fillId="0" borderId="0" xfId="4" applyFont="1" applyFill="1" applyBorder="1" applyAlignment="1">
      <alignment horizontal="left" vertical="center" indent="3"/>
    </xf>
    <xf numFmtId="0" fontId="14" fillId="0" borderId="0" xfId="4" applyNumberFormat="1" applyFont="1" applyFill="1" applyBorder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3"/>
    </xf>
    <xf numFmtId="165" fontId="20" fillId="2" borderId="1" xfId="1" applyNumberFormat="1" applyFont="1" applyFill="1" applyBorder="1" applyAlignment="1">
      <alignment vertical="center"/>
    </xf>
    <xf numFmtId="165" fontId="20" fillId="2" borderId="0" xfId="1" applyNumberFormat="1" applyFont="1" applyFill="1" applyBorder="1" applyAlignment="1">
      <alignment vertical="center"/>
    </xf>
    <xf numFmtId="165" fontId="21" fillId="2" borderId="10" xfId="1" applyNumberFormat="1" applyFont="1" applyFill="1" applyBorder="1" applyAlignment="1">
      <alignment vertical="center"/>
    </xf>
    <xf numFmtId="165" fontId="21" fillId="2" borderId="0" xfId="1" applyNumberFormat="1" applyFont="1" applyFill="1" applyBorder="1" applyAlignment="1">
      <alignment vertical="center"/>
    </xf>
    <xf numFmtId="165" fontId="21" fillId="2" borderId="9" xfId="1" applyNumberFormat="1" applyFont="1" applyFill="1" applyBorder="1" applyAlignment="1">
      <alignment vertical="center"/>
    </xf>
    <xf numFmtId="165" fontId="22" fillId="5" borderId="9" xfId="1" applyNumberFormat="1" applyFont="1" applyFill="1" applyBorder="1" applyAlignment="1">
      <alignment vertical="center"/>
    </xf>
    <xf numFmtId="168" fontId="35" fillId="0" borderId="1" xfId="1" applyNumberFormat="1" applyFont="1" applyFill="1" applyBorder="1" applyAlignment="1">
      <alignment vertical="center"/>
    </xf>
    <xf numFmtId="168" fontId="33" fillId="0" borderId="10" xfId="1" applyNumberFormat="1" applyFont="1" applyFill="1" applyBorder="1" applyAlignment="1">
      <alignment vertical="center"/>
    </xf>
    <xf numFmtId="0" fontId="33" fillId="0" borderId="10" xfId="4" applyFont="1" applyFill="1" applyBorder="1" applyAlignment="1">
      <alignment horizontal="left" vertical="center" indent="3"/>
    </xf>
    <xf numFmtId="168" fontId="20" fillId="2" borderId="3" xfId="1" applyNumberFormat="1" applyFont="1" applyFill="1" applyBorder="1" applyAlignment="1">
      <alignment vertical="center"/>
    </xf>
    <xf numFmtId="0" fontId="20" fillId="0" borderId="3" xfId="4" applyFont="1" applyFill="1" applyBorder="1" applyAlignment="1">
      <alignment horizontal="left" vertical="center" indent="2"/>
    </xf>
    <xf numFmtId="169" fontId="30" fillId="0" borderId="8" xfId="4" applyNumberFormat="1" applyFont="1" applyFill="1" applyBorder="1" applyAlignment="1">
      <alignment vertical="center"/>
    </xf>
    <xf numFmtId="0" fontId="30" fillId="0" borderId="8" xfId="4" applyFont="1" applyFill="1" applyBorder="1" applyAlignment="1">
      <alignment horizontal="left" vertical="center" indent="2"/>
    </xf>
    <xf numFmtId="166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2"/>
    </xf>
    <xf numFmtId="0" fontId="30" fillId="0" borderId="0" xfId="4" applyFont="1" applyFill="1" applyBorder="1" applyAlignment="1">
      <alignment horizontal="left" vertical="center" indent="1"/>
    </xf>
    <xf numFmtId="166" fontId="17" fillId="5" borderId="0" xfId="4" applyNumberFormat="1" applyFont="1" applyFill="1" applyBorder="1" applyAlignment="1">
      <alignment vertical="center"/>
    </xf>
    <xf numFmtId="165" fontId="30" fillId="0" borderId="0" xfId="4" applyNumberFormat="1" applyFont="1" applyFill="1" applyBorder="1" applyAlignment="1">
      <alignment vertical="center"/>
    </xf>
    <xf numFmtId="165" fontId="17" fillId="5" borderId="0" xfId="4" applyNumberFormat="1" applyFont="1" applyFill="1" applyBorder="1" applyAlignment="1">
      <alignment vertical="center"/>
    </xf>
    <xf numFmtId="0" fontId="18" fillId="5" borderId="9" xfId="4" applyFont="1" applyFill="1" applyBorder="1" applyAlignment="1">
      <alignment horizontal="left" vertical="center"/>
    </xf>
    <xf numFmtId="170" fontId="30" fillId="0" borderId="1" xfId="4" applyNumberFormat="1" applyFont="1" applyFill="1" applyBorder="1" applyAlignment="1">
      <alignment vertical="center"/>
    </xf>
    <xf numFmtId="170" fontId="30" fillId="0" borderId="0" xfId="4" applyNumberFormat="1" applyFont="1" applyFill="1" applyBorder="1" applyAlignment="1">
      <alignment vertical="center"/>
    </xf>
    <xf numFmtId="170" fontId="30" fillId="0" borderId="9" xfId="4" applyNumberFormat="1" applyFont="1" applyFill="1" applyBorder="1" applyAlignment="1">
      <alignment vertical="center"/>
    </xf>
    <xf numFmtId="165" fontId="17" fillId="5" borderId="9" xfId="4" applyNumberFormat="1" applyFont="1" applyFill="1" applyBorder="1" applyAlignment="1">
      <alignment vertical="center"/>
    </xf>
    <xf numFmtId="167" fontId="30" fillId="0" borderId="0" xfId="4" applyNumberFormat="1" applyFont="1" applyFill="1" applyBorder="1" applyAlignment="1">
      <alignment vertical="center"/>
    </xf>
    <xf numFmtId="167" fontId="17" fillId="5" borderId="9" xfId="4" applyNumberFormat="1" applyFont="1" applyFill="1" applyBorder="1" applyAlignment="1">
      <alignment vertical="center"/>
    </xf>
    <xf numFmtId="0" fontId="19" fillId="5" borderId="9" xfId="4" applyFont="1" applyFill="1" applyBorder="1" applyAlignment="1">
      <alignment horizontal="left" vertical="center" indent="1"/>
    </xf>
    <xf numFmtId="3" fontId="14" fillId="4" borderId="2" xfId="4" applyNumberFormat="1" applyFont="1" applyFill="1" applyBorder="1" applyAlignment="1">
      <alignment vertical="center"/>
    </xf>
    <xf numFmtId="167" fontId="14" fillId="5" borderId="2" xfId="4" applyNumberFormat="1" applyFont="1" applyFill="1" applyBorder="1" applyAlignment="1">
      <alignment vertical="center"/>
    </xf>
    <xf numFmtId="0" fontId="14" fillId="0" borderId="0" xfId="4" applyNumberFormat="1" applyFont="1" applyFill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5"/>
    </xf>
    <xf numFmtId="0" fontId="14" fillId="0" borderId="0" xfId="1" applyNumberFormat="1" applyFont="1" applyFill="1" applyBorder="1" applyAlignment="1">
      <alignment horizontal="center" vertical="center"/>
    </xf>
    <xf numFmtId="165" fontId="36" fillId="4" borderId="2" xfId="4" applyNumberFormat="1" applyFont="1" applyFill="1" applyBorder="1" applyAlignment="1">
      <alignment vertical="center"/>
    </xf>
    <xf numFmtId="168" fontId="34" fillId="0" borderId="1" xfId="4" applyNumberFormat="1" applyFont="1" applyFill="1" applyBorder="1" applyAlignment="1">
      <alignment vertical="center"/>
    </xf>
    <xf numFmtId="168" fontId="34" fillId="0" borderId="0" xfId="4" applyNumberFormat="1" applyFont="1" applyFill="1" applyBorder="1" applyAlignment="1">
      <alignment vertical="center"/>
    </xf>
    <xf numFmtId="168" fontId="20" fillId="0" borderId="0" xfId="4" applyNumberFormat="1" applyFont="1" applyFill="1" applyBorder="1" applyAlignment="1">
      <alignment vertical="center"/>
    </xf>
    <xf numFmtId="168" fontId="21" fillId="0" borderId="10" xfId="4" applyNumberFormat="1" applyFont="1" applyFill="1" applyBorder="1" applyAlignment="1">
      <alignment vertical="center"/>
    </xf>
    <xf numFmtId="168" fontId="21" fillId="0" borderId="0" xfId="4" applyNumberFormat="1" applyFont="1" applyFill="1" applyBorder="1" applyAlignment="1">
      <alignment vertical="center"/>
    </xf>
    <xf numFmtId="168" fontId="21" fillId="0" borderId="9" xfId="4" applyNumberFormat="1" applyFont="1" applyFill="1" applyBorder="1" applyAlignment="1">
      <alignment vertical="center"/>
    </xf>
    <xf numFmtId="169" fontId="20" fillId="0" borderId="4" xfId="4" applyNumberFormat="1" applyFont="1" applyFill="1" applyBorder="1" applyAlignment="1">
      <alignment vertical="center"/>
    </xf>
    <xf numFmtId="172" fontId="25" fillId="2" borderId="0" xfId="4" applyNumberFormat="1" applyFont="1" applyFill="1" applyBorder="1" applyAlignment="1">
      <alignment vertical="center"/>
    </xf>
    <xf numFmtId="172" fontId="20" fillId="0" borderId="4" xfId="4" applyNumberFormat="1" applyFont="1" applyFill="1" applyBorder="1" applyAlignment="1">
      <alignment vertical="center"/>
    </xf>
    <xf numFmtId="172" fontId="25" fillId="0" borderId="1" xfId="1" applyNumberFormat="1" applyFont="1" applyFill="1" applyBorder="1" applyAlignment="1">
      <alignment horizontal="right" vertical="center"/>
    </xf>
    <xf numFmtId="172" fontId="25" fillId="0" borderId="0" xfId="1" applyNumberFormat="1" applyFont="1" applyFill="1" applyBorder="1" applyAlignment="1">
      <alignment horizontal="right" vertical="center"/>
    </xf>
    <xf numFmtId="168" fontId="35" fillId="0" borderId="8" xfId="1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1"/>
    </xf>
    <xf numFmtId="166" fontId="17" fillId="5" borderId="9" xfId="4" applyNumberFormat="1" applyFont="1" applyFill="1" applyBorder="1" applyAlignment="1">
      <alignment vertical="center"/>
    </xf>
    <xf numFmtId="170" fontId="17" fillId="5" borderId="9" xfId="4" applyNumberFormat="1" applyFont="1" applyFill="1" applyBorder="1" applyAlignment="1">
      <alignment vertical="center"/>
    </xf>
    <xf numFmtId="167" fontId="30" fillId="2" borderId="1" xfId="4" applyNumberFormat="1" applyFont="1" applyFill="1" applyBorder="1" applyAlignment="1">
      <alignment vertical="center"/>
    </xf>
    <xf numFmtId="167" fontId="30" fillId="2" borderId="0" xfId="4" applyNumberFormat="1" applyFont="1" applyFill="1" applyBorder="1" applyAlignment="1">
      <alignment vertical="center"/>
    </xf>
    <xf numFmtId="167" fontId="30" fillId="2" borderId="9" xfId="4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2"/>
    </xf>
    <xf numFmtId="3" fontId="17" fillId="4" borderId="2" xfId="4" applyNumberFormat="1" applyFont="1" applyFill="1" applyBorder="1" applyAlignment="1">
      <alignment vertical="center"/>
    </xf>
    <xf numFmtId="169" fontId="30" fillId="2" borderId="1" xfId="4" applyNumberFormat="1" applyFont="1" applyFill="1" applyBorder="1" applyAlignment="1">
      <alignment vertical="center"/>
    </xf>
    <xf numFmtId="169" fontId="30" fillId="2" borderId="0" xfId="4" applyNumberFormat="1" applyFont="1" applyFill="1" applyBorder="1" applyAlignment="1">
      <alignment vertical="center"/>
    </xf>
    <xf numFmtId="169" fontId="30" fillId="2" borderId="9" xfId="4" applyNumberFormat="1" applyFont="1" applyFill="1" applyBorder="1" applyAlignment="1">
      <alignment vertical="center"/>
    </xf>
    <xf numFmtId="0" fontId="30" fillId="0" borderId="1" xfId="4" applyFont="1" applyBorder="1" applyAlignment="1">
      <alignment horizontal="left" vertical="center" indent="1"/>
    </xf>
    <xf numFmtId="0" fontId="30" fillId="0" borderId="0" xfId="4" applyFont="1" applyBorder="1" applyAlignment="1">
      <alignment horizontal="left" vertical="center" indent="1"/>
    </xf>
    <xf numFmtId="0" fontId="30" fillId="2" borderId="1" xfId="4" applyFont="1" applyFill="1" applyBorder="1" applyAlignment="1">
      <alignment horizontal="left" vertical="center" indent="1"/>
    </xf>
    <xf numFmtId="166" fontId="20" fillId="0" borderId="1" xfId="1" applyNumberFormat="1" applyFont="1" applyBorder="1" applyAlignment="1">
      <alignment vertical="center"/>
    </xf>
    <xf numFmtId="166" fontId="20" fillId="0" borderId="0" xfId="1" applyNumberFormat="1" applyFont="1" applyBorder="1" applyAlignment="1">
      <alignment vertical="center"/>
    </xf>
    <xf numFmtId="166" fontId="20" fillId="0" borderId="0" xfId="1" applyNumberFormat="1" applyFont="1" applyFill="1" applyBorder="1" applyAlignment="1">
      <alignment vertical="center"/>
    </xf>
    <xf numFmtId="166" fontId="21" fillId="0" borderId="10" xfId="1" applyNumberFormat="1" applyFont="1" applyFill="1" applyBorder="1" applyAlignment="1">
      <alignment vertical="center"/>
    </xf>
    <xf numFmtId="166" fontId="21" fillId="0" borderId="0" xfId="1" applyNumberFormat="1" applyFont="1" applyFill="1" applyBorder="1" applyAlignment="1">
      <alignment vertical="center"/>
    </xf>
    <xf numFmtId="166" fontId="21" fillId="0" borderId="9" xfId="1" applyNumberFormat="1" applyFont="1" applyFill="1" applyBorder="1" applyAlignment="1">
      <alignment vertical="center"/>
    </xf>
    <xf numFmtId="166" fontId="22" fillId="5" borderId="2" xfId="1" applyNumberFormat="1" applyFont="1" applyFill="1" applyBorder="1" applyAlignment="1">
      <alignment vertical="center"/>
    </xf>
    <xf numFmtId="166" fontId="30" fillId="0" borderId="4" xfId="1" applyNumberFormat="1" applyFont="1" applyBorder="1" applyAlignment="1">
      <alignment vertical="center"/>
    </xf>
    <xf numFmtId="0" fontId="30" fillId="0" borderId="4" xfId="4" applyFont="1" applyFill="1" applyBorder="1" applyAlignment="1">
      <alignment horizontal="left" vertical="center" indent="2"/>
    </xf>
    <xf numFmtId="0" fontId="36" fillId="4" borderId="2" xfId="4" applyNumberFormat="1" applyFont="1" applyFill="1" applyBorder="1" applyAlignment="1">
      <alignment vertical="center"/>
    </xf>
    <xf numFmtId="168" fontId="20" fillId="0" borderId="1" xfId="1" applyNumberFormat="1" applyFont="1" applyBorder="1" applyAlignment="1">
      <alignment vertical="center"/>
    </xf>
    <xf numFmtId="168" fontId="34" fillId="0" borderId="0" xfId="1" applyNumberFormat="1" applyFont="1" applyFill="1" applyBorder="1" applyAlignment="1">
      <alignment vertical="center"/>
    </xf>
    <xf numFmtId="168" fontId="20" fillId="0" borderId="0" xfId="1" applyNumberFormat="1" applyFont="1" applyBorder="1" applyAlignment="1">
      <alignment vertical="center"/>
    </xf>
    <xf numFmtId="168" fontId="20" fillId="0" borderId="0" xfId="1" applyNumberFormat="1" applyFont="1" applyFill="1" applyBorder="1" applyAlignment="1">
      <alignment vertical="center"/>
    </xf>
    <xf numFmtId="168" fontId="21" fillId="0" borderId="10" xfId="1" applyNumberFormat="1" applyFont="1" applyFill="1" applyBorder="1" applyAlignment="1">
      <alignment vertical="center"/>
    </xf>
    <xf numFmtId="168" fontId="21" fillId="0" borderId="0" xfId="1" applyNumberFormat="1" applyFont="1" applyFill="1" applyBorder="1" applyAlignment="1">
      <alignment vertical="center"/>
    </xf>
    <xf numFmtId="168" fontId="21" fillId="0" borderId="9" xfId="1" applyNumberFormat="1" applyFont="1" applyFill="1" applyBorder="1" applyAlignment="1">
      <alignment vertical="center"/>
    </xf>
    <xf numFmtId="168" fontId="30" fillId="0" borderId="4" xfId="1" applyNumberFormat="1" applyFont="1" applyBorder="1" applyAlignment="1">
      <alignment vertical="center"/>
    </xf>
    <xf numFmtId="169" fontId="20" fillId="0" borderId="8" xfId="4" applyNumberFormat="1" applyFont="1" applyBorder="1" applyAlignment="1">
      <alignment vertical="center"/>
    </xf>
    <xf numFmtId="0" fontId="20" fillId="0" borderId="8" xfId="4" applyFont="1" applyFill="1" applyBorder="1" applyAlignment="1">
      <alignment horizontal="left" vertical="center" indent="2"/>
    </xf>
    <xf numFmtId="169" fontId="37" fillId="2" borderId="0" xfId="4" applyNumberFormat="1" applyFont="1" applyFill="1" applyBorder="1" applyAlignment="1">
      <alignment vertical="center"/>
    </xf>
    <xf numFmtId="0" fontId="37" fillId="0" borderId="0" xfId="4" applyFont="1" applyFill="1" applyBorder="1" applyAlignment="1">
      <alignment horizontal="left" vertical="center" indent="3"/>
    </xf>
    <xf numFmtId="169" fontId="30" fillId="0" borderId="4" xfId="4" applyNumberFormat="1" applyFont="1" applyBorder="1" applyAlignment="1">
      <alignment vertical="center"/>
    </xf>
    <xf numFmtId="165" fontId="20" fillId="0" borderId="1" xfId="1" applyNumberFormat="1" applyFont="1" applyBorder="1" applyAlignment="1">
      <alignment vertical="center"/>
    </xf>
    <xf numFmtId="165" fontId="20" fillId="0" borderId="0" xfId="1" applyNumberFormat="1" applyFont="1" applyBorder="1" applyAlignment="1">
      <alignment vertical="center"/>
    </xf>
    <xf numFmtId="165" fontId="20" fillId="0" borderId="0" xfId="1" applyNumberFormat="1" applyFont="1" applyFill="1" applyBorder="1" applyAlignment="1">
      <alignment vertical="center"/>
    </xf>
    <xf numFmtId="165" fontId="21" fillId="0" borderId="10" xfId="1" applyNumberFormat="1" applyFont="1" applyFill="1" applyBorder="1" applyAlignment="1">
      <alignment vertical="center"/>
    </xf>
    <xf numFmtId="165" fontId="21" fillId="0" borderId="0" xfId="1" applyNumberFormat="1" applyFont="1" applyFill="1" applyBorder="1" applyAlignment="1">
      <alignment vertical="center"/>
    </xf>
    <xf numFmtId="165" fontId="21" fillId="0" borderId="9" xfId="1" applyNumberFormat="1" applyFont="1" applyFill="1" applyBorder="1" applyAlignment="1">
      <alignment vertical="center"/>
    </xf>
    <xf numFmtId="165" fontId="22" fillId="5" borderId="2" xfId="1" applyNumberFormat="1" applyFont="1" applyFill="1" applyBorder="1" applyAlignment="1">
      <alignment vertical="center"/>
    </xf>
    <xf numFmtId="165" fontId="30" fillId="0" borderId="4" xfId="1" applyNumberFormat="1" applyFont="1" applyBorder="1" applyAlignment="1">
      <alignment vertical="center"/>
    </xf>
    <xf numFmtId="169" fontId="20" fillId="0" borderId="3" xfId="4" applyNumberFormat="1" applyFont="1" applyBorder="1" applyAlignment="1">
      <alignment vertical="center"/>
    </xf>
    <xf numFmtId="0" fontId="30" fillId="2" borderId="0" xfId="4" applyFont="1" applyFill="1" applyBorder="1" applyAlignment="1">
      <alignment horizontal="left" vertical="center" wrapText="1" indent="1"/>
    </xf>
    <xf numFmtId="0" fontId="30" fillId="2" borderId="9" xfId="4" applyFont="1" applyFill="1" applyBorder="1" applyAlignment="1">
      <alignment horizontal="left" vertical="center" indent="1"/>
    </xf>
    <xf numFmtId="166" fontId="20" fillId="0" borderId="1" xfId="1" applyNumberFormat="1" applyFont="1" applyFill="1" applyBorder="1" applyAlignment="1">
      <alignment vertical="center"/>
    </xf>
    <xf numFmtId="168" fontId="34" fillId="0" borderId="0" xfId="1" applyNumberFormat="1" applyFont="1" applyBorder="1" applyAlignment="1">
      <alignment vertical="center"/>
    </xf>
    <xf numFmtId="168" fontId="34" fillId="0" borderId="1" xfId="1" applyNumberFormat="1" applyFont="1" applyBorder="1" applyAlignment="1">
      <alignment vertical="center"/>
    </xf>
    <xf numFmtId="169" fontId="34" fillId="0" borderId="0" xfId="4" applyNumberFormat="1" applyFont="1" applyBorder="1" applyAlignment="1">
      <alignment vertical="center"/>
    </xf>
    <xf numFmtId="169" fontId="34" fillId="0" borderId="1" xfId="4" applyNumberFormat="1" applyFont="1" applyBorder="1" applyAlignment="1">
      <alignment vertical="center"/>
    </xf>
    <xf numFmtId="0" fontId="27" fillId="0" borderId="0" xfId="4" applyFont="1" applyFill="1" applyBorder="1" applyAlignment="1">
      <alignment horizontal="left" vertical="center" indent="5"/>
    </xf>
    <xf numFmtId="172" fontId="34" fillId="0" borderId="0" xfId="4" applyNumberFormat="1" applyFont="1" applyFill="1" applyBorder="1" applyAlignment="1">
      <alignment vertical="center"/>
    </xf>
    <xf numFmtId="165" fontId="20" fillId="0" borderId="1" xfId="1" applyNumberFormat="1" applyFont="1" applyFill="1" applyBorder="1" applyAlignment="1">
      <alignment vertical="center"/>
    </xf>
    <xf numFmtId="0" fontId="32" fillId="4" borderId="2" xfId="4" applyNumberFormat="1" applyFont="1" applyFill="1" applyBorder="1" applyAlignment="1">
      <alignment horizontal="left" vertical="center"/>
    </xf>
    <xf numFmtId="172" fontId="14" fillId="2" borderId="1" xfId="4" applyNumberFormat="1" applyFont="1" applyFill="1" applyBorder="1" applyAlignment="1">
      <alignment vertical="center"/>
    </xf>
    <xf numFmtId="0" fontId="30" fillId="2" borderId="0" xfId="4" applyFont="1" applyFill="1" applyBorder="1" applyAlignment="1">
      <alignment horizontal="left" vertical="center" indent="2"/>
    </xf>
    <xf numFmtId="0" fontId="30" fillId="2" borderId="0" xfId="4" applyFont="1" applyFill="1" applyBorder="1" applyAlignment="1">
      <alignment horizontal="left" vertical="center" indent="1"/>
    </xf>
    <xf numFmtId="1" fontId="14" fillId="2" borderId="9" xfId="4" applyNumberFormat="1" applyFont="1" applyFill="1" applyBorder="1" applyAlignment="1">
      <alignment vertical="center"/>
    </xf>
    <xf numFmtId="172" fontId="14" fillId="0" borderId="9" xfId="4" applyNumberFormat="1" applyFont="1" applyBorder="1" applyAlignment="1">
      <alignment vertical="center"/>
    </xf>
    <xf numFmtId="166" fontId="20" fillId="0" borderId="1" xfId="4" applyNumberFormat="1" applyFont="1" applyBorder="1" applyAlignment="1">
      <alignment vertical="center"/>
    </xf>
    <xf numFmtId="166" fontId="21" fillId="0" borderId="10" xfId="4" applyNumberFormat="1" applyFont="1" applyFill="1" applyBorder="1" applyAlignment="1">
      <alignment vertical="center"/>
    </xf>
    <xf numFmtId="166" fontId="21" fillId="0" borderId="0" xfId="4" applyNumberFormat="1" applyFont="1" applyFill="1" applyBorder="1" applyAlignment="1">
      <alignment vertical="center"/>
    </xf>
    <xf numFmtId="166" fontId="21" fillId="0" borderId="9" xfId="4" applyNumberFormat="1" applyFont="1" applyFill="1" applyBorder="1" applyAlignment="1">
      <alignment vertical="center"/>
    </xf>
    <xf numFmtId="168" fontId="20" fillId="0" borderId="1" xfId="4" applyNumberFormat="1" applyFont="1" applyBorder="1" applyAlignment="1">
      <alignment vertical="center"/>
    </xf>
    <xf numFmtId="168" fontId="20" fillId="0" borderId="1" xfId="1" applyNumberFormat="1" applyFont="1" applyFill="1" applyBorder="1" applyAlignment="1">
      <alignment vertical="center"/>
    </xf>
    <xf numFmtId="169" fontId="20" fillId="0" borderId="8" xfId="4" applyNumberFormat="1" applyFont="1" applyFill="1" applyBorder="1" applyAlignment="1">
      <alignment vertical="center"/>
    </xf>
    <xf numFmtId="165" fontId="20" fillId="0" borderId="1" xfId="4" applyNumberFormat="1" applyFont="1" applyBorder="1" applyAlignment="1">
      <alignment vertical="center"/>
    </xf>
    <xf numFmtId="165" fontId="21" fillId="0" borderId="10" xfId="4" applyNumberFormat="1" applyFont="1" applyFill="1" applyBorder="1" applyAlignment="1">
      <alignment vertical="center"/>
    </xf>
    <xf numFmtId="165" fontId="21" fillId="0" borderId="0" xfId="4" applyNumberFormat="1" applyFont="1" applyFill="1" applyBorder="1" applyAlignment="1">
      <alignment vertical="center"/>
    </xf>
    <xf numFmtId="165" fontId="21" fillId="0" borderId="9" xfId="4" applyNumberFormat="1" applyFont="1" applyFill="1" applyBorder="1" applyAlignment="1">
      <alignment vertical="center"/>
    </xf>
    <xf numFmtId="166" fontId="17" fillId="5" borderId="1" xfId="4" applyNumberFormat="1" applyFont="1" applyFill="1" applyBorder="1" applyAlignment="1">
      <alignment vertical="center"/>
    </xf>
    <xf numFmtId="0" fontId="18" fillId="5" borderId="1" xfId="4" applyFont="1" applyFill="1" applyBorder="1" applyAlignment="1">
      <alignment horizontal="left" vertical="center"/>
    </xf>
    <xf numFmtId="167" fontId="17" fillId="5" borderId="0" xfId="4" applyNumberFormat="1" applyFont="1" applyFill="1" applyBorder="1" applyAlignment="1">
      <alignment vertical="center"/>
    </xf>
    <xf numFmtId="0" fontId="18" fillId="5" borderId="0" xfId="4" applyFont="1" applyFill="1" applyBorder="1" applyAlignment="1">
      <alignment horizontal="left" vertical="center"/>
    </xf>
    <xf numFmtId="167" fontId="17" fillId="4" borderId="1" xfId="4" applyNumberFormat="1" applyFont="1" applyFill="1" applyBorder="1" applyAlignment="1">
      <alignment vertical="center"/>
    </xf>
    <xf numFmtId="0" fontId="18" fillId="4" borderId="1" xfId="4" applyFont="1" applyFill="1" applyBorder="1" applyAlignment="1">
      <alignment horizontal="left" vertical="center"/>
    </xf>
    <xf numFmtId="167" fontId="17" fillId="5" borderId="10" xfId="4" applyNumberFormat="1" applyFont="1" applyFill="1" applyBorder="1" applyAlignment="1">
      <alignment vertical="center"/>
    </xf>
    <xf numFmtId="0" fontId="18" fillId="5" borderId="10" xfId="4" applyFont="1" applyFill="1" applyBorder="1" applyAlignment="1">
      <alignment horizontal="left" vertical="center" indent="1"/>
    </xf>
    <xf numFmtId="167" fontId="17" fillId="5" borderId="3" xfId="4" applyNumberFormat="1" applyFont="1" applyFill="1" applyBorder="1" applyAlignment="1">
      <alignment vertical="center"/>
    </xf>
    <xf numFmtId="0" fontId="18" fillId="5" borderId="3" xfId="4" applyFont="1" applyFill="1" applyBorder="1" applyAlignment="1">
      <alignment horizontal="left" vertical="center" indent="1"/>
    </xf>
    <xf numFmtId="167" fontId="17" fillId="4" borderId="9" xfId="4" applyNumberFormat="1" applyFont="1" applyFill="1" applyBorder="1" applyAlignment="1">
      <alignment vertical="center"/>
    </xf>
    <xf numFmtId="0" fontId="18" fillId="4" borderId="9" xfId="4" applyFont="1" applyFill="1" applyBorder="1" applyAlignment="1">
      <alignment horizontal="left" vertical="center"/>
    </xf>
    <xf numFmtId="166" fontId="20" fillId="0" borderId="1" xfId="4" applyNumberFormat="1" applyFont="1" applyFill="1" applyBorder="1" applyAlignment="1">
      <alignment vertical="center"/>
    </xf>
    <xf numFmtId="166" fontId="20" fillId="0" borderId="0" xfId="4" applyNumberFormat="1" applyFont="1" applyFill="1" applyBorder="1" applyAlignment="1">
      <alignment vertical="center"/>
    </xf>
    <xf numFmtId="165" fontId="38" fillId="4" borderId="2" xfId="4" applyNumberFormat="1" applyFont="1" applyFill="1" applyBorder="1" applyAlignment="1">
      <alignment vertical="center"/>
    </xf>
    <xf numFmtId="169" fontId="34" fillId="0" borderId="4" xfId="4" applyNumberFormat="1" applyFont="1" applyFill="1" applyBorder="1" applyAlignment="1">
      <alignment vertical="center"/>
    </xf>
    <xf numFmtId="0" fontId="34" fillId="0" borderId="4" xfId="4" applyFont="1" applyFill="1" applyBorder="1" applyAlignment="1">
      <alignment horizontal="left" vertical="center" indent="3"/>
    </xf>
    <xf numFmtId="169" fontId="34" fillId="0" borderId="10" xfId="4" applyNumberFormat="1" applyFont="1" applyFill="1" applyBorder="1" applyAlignment="1">
      <alignment vertical="center"/>
    </xf>
    <xf numFmtId="0" fontId="34" fillId="0" borderId="10" xfId="4" applyFont="1" applyFill="1" applyBorder="1" applyAlignment="1">
      <alignment horizontal="left" vertical="center" indent="3"/>
    </xf>
    <xf numFmtId="169" fontId="34" fillId="0" borderId="3" xfId="4" applyNumberFormat="1" applyFont="1" applyFill="1" applyBorder="1" applyAlignment="1">
      <alignment vertical="center"/>
    </xf>
    <xf numFmtId="0" fontId="34" fillId="0" borderId="3" xfId="4" applyFont="1" applyFill="1" applyBorder="1" applyAlignment="1">
      <alignment horizontal="left" vertical="center" indent="3"/>
    </xf>
    <xf numFmtId="165" fontId="20" fillId="0" borderId="1" xfId="4" applyNumberFormat="1" applyFont="1" applyFill="1" applyBorder="1" applyAlignment="1">
      <alignment vertical="center"/>
    </xf>
    <xf numFmtId="165" fontId="20" fillId="0" borderId="0" xfId="4" applyNumberFormat="1" applyFont="1" applyFill="1" applyBorder="1" applyAlignment="1">
      <alignment vertical="center"/>
    </xf>
    <xf numFmtId="169" fontId="20" fillId="0" borderId="1" xfId="4" applyNumberFormat="1" applyFont="1" applyFill="1" applyBorder="1" applyAlignment="1">
      <alignment vertical="center"/>
    </xf>
    <xf numFmtId="165" fontId="20" fillId="0" borderId="9" xfId="4" applyNumberFormat="1" applyFont="1" applyFill="1" applyBorder="1" applyAlignment="1">
      <alignment vertical="center"/>
    </xf>
    <xf numFmtId="165" fontId="21" fillId="0" borderId="0" xfId="4" applyNumberFormat="1" applyFont="1" applyFill="1" applyAlignment="1">
      <alignment vertical="center"/>
    </xf>
    <xf numFmtId="172" fontId="34" fillId="0" borderId="9" xfId="4" applyNumberFormat="1" applyFont="1" applyFill="1" applyBorder="1" applyAlignment="1">
      <alignment vertical="center"/>
    </xf>
    <xf numFmtId="0" fontId="34" fillId="0" borderId="9" xfId="4" applyFont="1" applyFill="1" applyBorder="1" applyAlignment="1">
      <alignment horizontal="left" vertical="center" indent="3"/>
    </xf>
    <xf numFmtId="169" fontId="20" fillId="0" borderId="0" xfId="4" applyNumberFormat="1" applyFont="1" applyFill="1" applyBorder="1" applyAlignment="1">
      <alignment vertical="center"/>
    </xf>
    <xf numFmtId="169" fontId="34" fillId="0" borderId="9" xfId="4" applyNumberFormat="1" applyFont="1" applyFill="1" applyBorder="1" applyAlignment="1">
      <alignment vertical="center"/>
    </xf>
    <xf numFmtId="169" fontId="20" fillId="0" borderId="9" xfId="4" applyNumberFormat="1" applyFont="1" applyFill="1" applyBorder="1" applyAlignment="1">
      <alignment vertical="center"/>
    </xf>
    <xf numFmtId="0" fontId="39" fillId="0" borderId="2" xfId="5" applyFont="1" applyBorder="1" applyAlignment="1">
      <alignment vertical="center"/>
    </xf>
    <xf numFmtId="0" fontId="40" fillId="0" borderId="2" xfId="5" applyFont="1" applyBorder="1" applyAlignment="1">
      <alignment vertical="center"/>
    </xf>
    <xf numFmtId="0" fontId="41" fillId="0" borderId="2" xfId="5" applyFont="1" applyBorder="1" applyAlignment="1">
      <alignment vertical="center"/>
    </xf>
    <xf numFmtId="0" fontId="41" fillId="0" borderId="0" xfId="5" applyFont="1" applyAlignment="1">
      <alignment vertical="center"/>
    </xf>
    <xf numFmtId="0" fontId="25" fillId="0" borderId="0" xfId="5" applyFont="1" applyAlignment="1">
      <alignment vertical="center"/>
    </xf>
    <xf numFmtId="0" fontId="41" fillId="0" borderId="0" xfId="5" applyFont="1" applyAlignment="1">
      <alignment horizontal="center" vertical="center"/>
    </xf>
    <xf numFmtId="0" fontId="39" fillId="0" borderId="0" xfId="5" applyFont="1" applyBorder="1" applyAlignment="1">
      <alignment horizontal="left" vertical="center"/>
    </xf>
    <xf numFmtId="0" fontId="42" fillId="0" borderId="0" xfId="5" applyFont="1" applyBorder="1" applyAlignment="1">
      <alignment horizontal="left" vertical="center"/>
    </xf>
    <xf numFmtId="0" fontId="39" fillId="0" borderId="0" xfId="5" applyFont="1" applyBorder="1" applyAlignment="1">
      <alignment horizontal="right" vertical="center"/>
    </xf>
    <xf numFmtId="0" fontId="42" fillId="0" borderId="0" xfId="5" applyFont="1" applyAlignment="1">
      <alignment vertical="center"/>
    </xf>
    <xf numFmtId="0" fontId="40" fillId="0" borderId="0" xfId="5" applyFont="1" applyAlignment="1">
      <alignment vertical="center"/>
    </xf>
    <xf numFmtId="0" fontId="43" fillId="0" borderId="0" xfId="5" applyFont="1" applyAlignment="1">
      <alignment horizontal="left" vertical="center"/>
    </xf>
    <xf numFmtId="174" fontId="44" fillId="0" borderId="0" xfId="5" quotePrefix="1" applyNumberFormat="1" applyFont="1" applyAlignment="1">
      <alignment horizontal="left" vertical="center"/>
    </xf>
    <xf numFmtId="0" fontId="10" fillId="0" borderId="0" xfId="5" applyFont="1" applyAlignment="1">
      <alignment vertical="center"/>
    </xf>
    <xf numFmtId="0" fontId="2" fillId="0" borderId="0" xfId="0" applyFont="1" applyAlignment="1">
      <alignment vertical="center"/>
    </xf>
    <xf numFmtId="0" fontId="10" fillId="0" borderId="0" xfId="5" applyFont="1" applyAlignment="1">
      <alignment horizontal="center" vertical="center"/>
    </xf>
    <xf numFmtId="0" fontId="10" fillId="0" borderId="0" xfId="5" applyFont="1" applyAlignment="1">
      <alignment horizontal="right" vertical="center"/>
    </xf>
    <xf numFmtId="0" fontId="31" fillId="2" borderId="0" xfId="4" applyFont="1" applyFill="1" applyAlignment="1">
      <alignment vertical="center"/>
    </xf>
    <xf numFmtId="0" fontId="10" fillId="0" borderId="0" xfId="5" applyFont="1" applyAlignment="1">
      <alignment horizontal="center" vertical="center"/>
    </xf>
  </cellXfs>
  <cellStyles count="8">
    <cellStyle name="Comma 2" xfId="3"/>
    <cellStyle name="Hyperlink" xfId="2" builtinId="8"/>
    <cellStyle name="Normal" xfId="0" builtinId="0"/>
    <cellStyle name="Normal 2" xfId="4"/>
    <cellStyle name="Normal 3" xfId="5"/>
    <cellStyle name="Percent" xfId="1" builtinId="5"/>
    <cellStyle name="Percent 2" xfId="6"/>
    <cellStyle name="Percent 3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318" customWidth="1"/>
    <col min="2" max="2" width="9.7109375" style="319" customWidth="1"/>
    <col min="3" max="3" width="107.42578125" style="317" customWidth="1"/>
    <col min="4" max="4" width="44.7109375" style="317" customWidth="1"/>
    <col min="5" max="6" width="9.7109375" style="317" customWidth="1"/>
    <col min="7" max="16384" width="9.140625" style="317"/>
  </cols>
  <sheetData>
    <row r="9" spans="1:10" ht="30" x14ac:dyDescent="0.25">
      <c r="A9" s="314"/>
      <c r="B9" s="315" t="s">
        <v>334</v>
      </c>
      <c r="C9" s="316"/>
      <c r="D9" s="316"/>
      <c r="E9" s="316"/>
      <c r="F9" s="316"/>
    </row>
    <row r="10" spans="1:10" hidden="1" x14ac:dyDescent="0.25"/>
    <row r="11" spans="1:10" hidden="1" x14ac:dyDescent="0.25">
      <c r="B11" s="318"/>
      <c r="C11" s="318"/>
    </row>
    <row r="12" spans="1:10" ht="11.25" hidden="1" customHeight="1" x14ac:dyDescent="0.25">
      <c r="B12" s="318"/>
      <c r="C12" s="318"/>
    </row>
    <row r="13" spans="1:10" s="318" customFormat="1" ht="11.25" hidden="1" customHeight="1" x14ac:dyDescent="0.25">
      <c r="D13" s="317"/>
      <c r="E13" s="317"/>
      <c r="F13" s="317"/>
      <c r="G13" s="317"/>
      <c r="H13" s="317"/>
      <c r="I13" s="317"/>
      <c r="J13" s="317"/>
    </row>
    <row r="14" spans="1:10" s="318" customFormat="1" ht="12.75" customHeight="1" x14ac:dyDescent="0.25">
      <c r="D14" s="317"/>
      <c r="E14" s="317"/>
      <c r="F14" s="317"/>
      <c r="G14" s="317"/>
      <c r="H14" s="317"/>
      <c r="I14" s="317"/>
      <c r="J14" s="317"/>
    </row>
    <row r="15" spans="1:10" s="318" customFormat="1" ht="12.75" customHeight="1" x14ac:dyDescent="0.25">
      <c r="D15" s="317"/>
      <c r="E15" s="317"/>
      <c r="F15" s="317"/>
      <c r="G15" s="317"/>
      <c r="H15" s="317"/>
      <c r="I15" s="317"/>
      <c r="J15" s="317"/>
    </row>
    <row r="16" spans="1:10" s="318" customFormat="1" ht="12.75" customHeight="1" x14ac:dyDescent="0.25">
      <c r="D16" s="317"/>
      <c r="E16" s="317"/>
      <c r="F16" s="317"/>
      <c r="G16" s="317"/>
      <c r="H16" s="317"/>
      <c r="I16" s="317"/>
      <c r="J16" s="317"/>
    </row>
    <row r="17" spans="1:10" s="318" customFormat="1" ht="12.75" customHeight="1" x14ac:dyDescent="0.25">
      <c r="D17" s="317"/>
      <c r="E17" s="317"/>
      <c r="F17" s="317"/>
      <c r="G17" s="317"/>
      <c r="H17" s="317"/>
      <c r="I17" s="317"/>
      <c r="J17" s="317"/>
    </row>
    <row r="18" spans="1:10" s="318" customFormat="1" ht="12.75" customHeight="1" x14ac:dyDescent="0.25">
      <c r="D18" s="317"/>
      <c r="E18" s="317"/>
      <c r="F18" s="317"/>
      <c r="G18" s="317"/>
      <c r="H18" s="317"/>
      <c r="I18" s="317"/>
      <c r="J18" s="317"/>
    </row>
    <row r="19" spans="1:10" s="318" customFormat="1" x14ac:dyDescent="0.25">
      <c r="D19" s="317"/>
      <c r="E19" s="317"/>
      <c r="F19" s="317"/>
      <c r="G19" s="317"/>
      <c r="H19" s="317"/>
      <c r="I19" s="317"/>
      <c r="J19" s="317"/>
    </row>
    <row r="20" spans="1:10" s="318" customFormat="1" ht="11.25" customHeight="1" x14ac:dyDescent="0.25">
      <c r="D20" s="317"/>
      <c r="E20" s="317"/>
      <c r="F20" s="317"/>
      <c r="G20" s="317"/>
      <c r="H20" s="317"/>
      <c r="I20" s="317"/>
      <c r="J20" s="317"/>
    </row>
    <row r="21" spans="1:10" s="318" customFormat="1" ht="11.25" customHeight="1" x14ac:dyDescent="0.25">
      <c r="D21" s="317"/>
      <c r="E21" s="317"/>
      <c r="F21" s="317"/>
      <c r="G21" s="317"/>
      <c r="H21" s="317"/>
      <c r="I21" s="317"/>
      <c r="J21" s="317"/>
    </row>
    <row r="22" spans="1:10" s="318" customFormat="1" ht="11.25" customHeight="1" x14ac:dyDescent="0.25">
      <c r="B22" s="319"/>
      <c r="C22" s="317"/>
      <c r="D22" s="317"/>
      <c r="E22" s="317"/>
      <c r="F22" s="317"/>
      <c r="G22" s="317"/>
      <c r="H22" s="317"/>
      <c r="I22" s="317"/>
      <c r="J22" s="317"/>
    </row>
    <row r="23" spans="1:10" s="318" customFormat="1" ht="27.75" x14ac:dyDescent="0.25">
      <c r="B23" s="320"/>
      <c r="C23" s="321" t="s">
        <v>350</v>
      </c>
      <c r="D23" s="322"/>
      <c r="E23" s="317"/>
      <c r="F23" s="317"/>
      <c r="G23" s="317"/>
      <c r="H23" s="317"/>
      <c r="I23" s="317"/>
      <c r="J23" s="317"/>
    </row>
    <row r="24" spans="1:10" s="318" customFormat="1" ht="11.25" customHeight="1" x14ac:dyDescent="0.25">
      <c r="B24" s="319"/>
      <c r="C24" s="317"/>
      <c r="D24" s="317"/>
      <c r="E24" s="317"/>
      <c r="F24" s="317"/>
      <c r="G24" s="317"/>
      <c r="H24" s="317"/>
      <c r="I24" s="317"/>
      <c r="J24" s="317"/>
    </row>
    <row r="25" spans="1:10" s="318" customFormat="1" ht="13.5" customHeight="1" x14ac:dyDescent="0.25">
      <c r="B25" s="319"/>
      <c r="C25" s="317"/>
      <c r="D25" s="317"/>
      <c r="E25" s="317"/>
      <c r="F25" s="317"/>
      <c r="G25" s="317"/>
      <c r="H25" s="317"/>
      <c r="I25" s="317"/>
      <c r="J25" s="317"/>
    </row>
    <row r="26" spans="1:10" s="318" customFormat="1" ht="10.5" customHeight="1" x14ac:dyDescent="0.25">
      <c r="B26" s="319"/>
      <c r="C26" s="317"/>
      <c r="D26" s="317"/>
      <c r="E26" s="317"/>
      <c r="F26" s="317"/>
      <c r="G26" s="317"/>
      <c r="H26" s="317"/>
      <c r="I26" s="317"/>
      <c r="J26" s="317"/>
    </row>
    <row r="27" spans="1:10" x14ac:dyDescent="0.25">
      <c r="A27" s="317"/>
    </row>
    <row r="28" spans="1:10" s="318" customFormat="1" ht="11.25" customHeight="1" x14ac:dyDescent="0.25">
      <c r="B28" s="319"/>
      <c r="C28" s="317"/>
      <c r="D28" s="317"/>
      <c r="E28" s="317"/>
      <c r="F28" s="317"/>
      <c r="G28" s="317"/>
      <c r="H28" s="317"/>
      <c r="I28" s="317"/>
      <c r="J28" s="317"/>
    </row>
    <row r="29" spans="1:10" s="318" customFormat="1" x14ac:dyDescent="0.25">
      <c r="B29" s="319"/>
      <c r="C29" s="317"/>
      <c r="D29" s="317"/>
      <c r="E29" s="317"/>
      <c r="F29" s="317"/>
      <c r="G29" s="317"/>
      <c r="H29" s="317"/>
      <c r="I29" s="317"/>
      <c r="J29" s="317"/>
    </row>
    <row r="30" spans="1:10" s="318" customFormat="1" ht="27.75" x14ac:dyDescent="0.25">
      <c r="B30" s="319"/>
      <c r="C30" s="323" t="s">
        <v>335</v>
      </c>
      <c r="D30" s="317"/>
      <c r="E30" s="317"/>
      <c r="F30" s="317"/>
      <c r="G30" s="317"/>
      <c r="H30" s="317"/>
      <c r="I30" s="317"/>
      <c r="J30" s="317"/>
    </row>
    <row r="31" spans="1:10" s="318" customFormat="1" ht="11.25" customHeight="1" x14ac:dyDescent="0.25">
      <c r="B31" s="319"/>
      <c r="C31" s="324"/>
      <c r="D31" s="317"/>
      <c r="E31" s="317"/>
      <c r="F31" s="317"/>
      <c r="G31" s="317"/>
      <c r="H31" s="317"/>
      <c r="I31" s="317"/>
      <c r="J31" s="317"/>
    </row>
    <row r="32" spans="1:10" s="318" customFormat="1" ht="11.25" customHeight="1" x14ac:dyDescent="0.25">
      <c r="B32" s="319"/>
      <c r="C32" s="324"/>
      <c r="D32" s="317"/>
      <c r="E32" s="317"/>
      <c r="F32" s="317"/>
      <c r="G32" s="317"/>
      <c r="H32" s="317"/>
      <c r="I32" s="317"/>
      <c r="J32" s="317"/>
    </row>
    <row r="33" spans="1:12" s="318" customFormat="1" ht="11.25" customHeight="1" x14ac:dyDescent="0.25">
      <c r="B33" s="319"/>
      <c r="C33" s="317"/>
      <c r="D33" s="317"/>
      <c r="E33" s="317"/>
      <c r="F33" s="317"/>
      <c r="G33" s="317"/>
      <c r="H33" s="317"/>
      <c r="I33" s="317"/>
      <c r="J33" s="317"/>
    </row>
    <row r="34" spans="1:12" s="318" customFormat="1" ht="11.25" customHeight="1" x14ac:dyDescent="0.25">
      <c r="B34" s="319"/>
      <c r="C34" s="317"/>
      <c r="D34" s="317"/>
      <c r="E34" s="317"/>
      <c r="F34" s="317"/>
      <c r="G34" s="317"/>
      <c r="H34" s="317"/>
      <c r="I34" s="317"/>
      <c r="J34" s="317"/>
    </row>
    <row r="35" spans="1:12" s="318" customFormat="1" ht="11.25" customHeight="1" x14ac:dyDescent="0.25">
      <c r="B35" s="319"/>
      <c r="C35" s="317"/>
      <c r="D35" s="317"/>
      <c r="E35" s="317"/>
      <c r="F35" s="317"/>
      <c r="G35" s="317"/>
      <c r="H35" s="317"/>
      <c r="I35" s="317"/>
      <c r="J35" s="317"/>
    </row>
    <row r="36" spans="1:12" s="318" customFormat="1" ht="13.5" customHeight="1" x14ac:dyDescent="0.25">
      <c r="B36" s="319"/>
      <c r="C36" s="317"/>
      <c r="D36" s="317"/>
      <c r="E36" s="317"/>
      <c r="F36" s="317"/>
      <c r="G36" s="317"/>
      <c r="H36" s="317"/>
      <c r="I36" s="317"/>
      <c r="J36" s="317"/>
    </row>
    <row r="37" spans="1:12" s="318" customFormat="1" ht="10.5" customHeight="1" x14ac:dyDescent="0.25">
      <c r="B37" s="319"/>
      <c r="C37" s="317"/>
      <c r="D37" s="317"/>
      <c r="E37" s="317"/>
      <c r="F37" s="317"/>
      <c r="G37" s="317"/>
      <c r="H37" s="317"/>
      <c r="I37" s="317"/>
      <c r="J37" s="317"/>
    </row>
    <row r="38" spans="1:12" x14ac:dyDescent="0.25">
      <c r="A38" s="317"/>
    </row>
    <row r="39" spans="1:12" s="318" customFormat="1" ht="12.75" customHeight="1" x14ac:dyDescent="0.25">
      <c r="B39" s="319"/>
      <c r="C39" s="317"/>
      <c r="E39" s="317"/>
      <c r="F39" s="317"/>
      <c r="G39" s="317"/>
      <c r="H39" s="317"/>
      <c r="I39" s="317"/>
      <c r="J39" s="317"/>
    </row>
    <row r="40" spans="1:12" s="318" customFormat="1" x14ac:dyDescent="0.25">
      <c r="B40" s="319"/>
      <c r="C40" s="317"/>
      <c r="E40" s="317"/>
      <c r="F40" s="317"/>
      <c r="G40" s="317"/>
      <c r="H40" s="317"/>
      <c r="I40" s="317"/>
      <c r="J40" s="317"/>
    </row>
    <row r="41" spans="1:12" s="318" customFormat="1" x14ac:dyDescent="0.25">
      <c r="B41" s="319"/>
      <c r="C41" s="317"/>
      <c r="D41" s="317"/>
      <c r="E41" s="317"/>
      <c r="F41" s="317"/>
      <c r="G41" s="317"/>
      <c r="H41" s="317"/>
      <c r="I41" s="317"/>
      <c r="J41" s="317"/>
    </row>
    <row r="42" spans="1:12" s="318" customFormat="1" ht="12.75" customHeight="1" x14ac:dyDescent="0.25">
      <c r="B42" s="319"/>
      <c r="C42" s="317"/>
      <c r="D42" s="317"/>
      <c r="E42" s="317"/>
      <c r="F42" s="317"/>
      <c r="G42" s="317"/>
      <c r="H42" s="317"/>
      <c r="I42" s="317"/>
      <c r="J42" s="317"/>
    </row>
    <row r="43" spans="1:12" ht="20.25" x14ac:dyDescent="0.25">
      <c r="D43" s="325" t="s">
        <v>395</v>
      </c>
    </row>
    <row r="44" spans="1:12" x14ac:dyDescent="0.25">
      <c r="A44" s="317"/>
      <c r="B44" s="317"/>
    </row>
    <row r="45" spans="1:12" ht="18" x14ac:dyDescent="0.25">
      <c r="A45" s="317"/>
      <c r="B45" s="317"/>
      <c r="D45" s="326">
        <v>43297.735821759263</v>
      </c>
    </row>
    <row r="46" spans="1:12" ht="12.75" x14ac:dyDescent="0.25">
      <c r="A46" s="317"/>
      <c r="B46" s="317"/>
      <c r="G46" s="327"/>
      <c r="H46" s="327"/>
      <c r="I46" s="327"/>
      <c r="J46" s="327"/>
      <c r="K46" s="327"/>
      <c r="L46" s="327"/>
    </row>
    <row r="47" spans="1:12" x14ac:dyDescent="0.25">
      <c r="A47" s="317"/>
      <c r="B47" s="317"/>
    </row>
    <row r="48" spans="1:12" x14ac:dyDescent="0.25">
      <c r="A48" s="317"/>
      <c r="B48" s="317"/>
    </row>
    <row r="49" spans="1:12" ht="15" x14ac:dyDescent="0.25">
      <c r="B49" s="328" t="s">
        <v>345</v>
      </c>
    </row>
    <row r="50" spans="1:12" ht="15" x14ac:dyDescent="0.25">
      <c r="B50" s="328"/>
    </row>
    <row r="51" spans="1:12" ht="15" x14ac:dyDescent="0.25">
      <c r="A51" s="327"/>
      <c r="B51" s="328" t="s">
        <v>336</v>
      </c>
      <c r="C51" s="327"/>
      <c r="D51" s="327"/>
      <c r="E51" s="327"/>
      <c r="F51" s="327"/>
    </row>
    <row r="52" spans="1:12" ht="15" x14ac:dyDescent="0.25">
      <c r="B52" s="328"/>
    </row>
    <row r="53" spans="1:12" ht="15" x14ac:dyDescent="0.25">
      <c r="B53" s="328" t="s">
        <v>396</v>
      </c>
    </row>
    <row r="54" spans="1:12" ht="15" x14ac:dyDescent="0.25">
      <c r="B54" s="328" t="s">
        <v>337</v>
      </c>
    </row>
    <row r="55" spans="1:12" ht="12.75" x14ac:dyDescent="0.25">
      <c r="B55" s="318"/>
      <c r="G55" s="327"/>
      <c r="H55" s="327"/>
      <c r="I55" s="327"/>
      <c r="J55" s="327"/>
      <c r="K55" s="327"/>
      <c r="L55" s="327"/>
    </row>
    <row r="56" spans="1:12" ht="15" x14ac:dyDescent="0.25">
      <c r="B56" s="328" t="s">
        <v>338</v>
      </c>
    </row>
    <row r="57" spans="1:12" ht="15" x14ac:dyDescent="0.25">
      <c r="B57" s="328" t="s">
        <v>339</v>
      </c>
    </row>
    <row r="62" spans="1:12" ht="12.75" x14ac:dyDescent="0.25">
      <c r="A62" s="327" t="s">
        <v>340</v>
      </c>
      <c r="B62" s="329"/>
      <c r="C62" s="332" t="s">
        <v>346</v>
      </c>
      <c r="D62" s="332"/>
      <c r="E62" s="330"/>
      <c r="F62" s="330" t="s">
        <v>341</v>
      </c>
    </row>
    <row r="65" spans="1:10" s="318" customFormat="1" ht="11.25" customHeight="1" x14ac:dyDescent="0.25">
      <c r="B65" s="319"/>
      <c r="C65" s="317"/>
      <c r="D65" s="317"/>
      <c r="E65" s="317"/>
      <c r="F65" s="317"/>
      <c r="G65" s="317"/>
      <c r="H65" s="317"/>
      <c r="I65" s="317"/>
      <c r="J65" s="317"/>
    </row>
    <row r="69" spans="1:10" x14ac:dyDescent="0.25">
      <c r="A69" s="317"/>
      <c r="B69" s="317"/>
    </row>
    <row r="70" spans="1:10" x14ac:dyDescent="0.25">
      <c r="A70" s="317"/>
      <c r="B70" s="317"/>
    </row>
    <row r="71" spans="1:10" x14ac:dyDescent="0.25">
      <c r="A71" s="317"/>
      <c r="B71" s="317"/>
    </row>
    <row r="72" spans="1:10" x14ac:dyDescent="0.25">
      <c r="A72" s="317"/>
      <c r="B72" s="317"/>
    </row>
    <row r="73" spans="1:10" x14ac:dyDescent="0.25">
      <c r="A73" s="317"/>
      <c r="B73" s="317"/>
    </row>
    <row r="74" spans="1:10" x14ac:dyDescent="0.25">
      <c r="A74" s="317"/>
      <c r="B74" s="317"/>
    </row>
    <row r="75" spans="1:10" x14ac:dyDescent="0.25">
      <c r="A75" s="317"/>
      <c r="B75" s="31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9" t="s">
        <v>349</v>
      </c>
      <c r="B1" s="3"/>
      <c r="C1" s="3"/>
      <c r="D1" s="10" t="s">
        <v>19</v>
      </c>
    </row>
    <row r="2" spans="1:4" ht="18.75" x14ac:dyDescent="0.3">
      <c r="A2" s="9"/>
      <c r="B2" s="3"/>
      <c r="C2" s="3"/>
      <c r="D2" s="10"/>
    </row>
    <row r="3" spans="1:4" ht="18.75" x14ac:dyDescent="0.3">
      <c r="A3" s="9"/>
      <c r="B3" s="7" t="s">
        <v>18</v>
      </c>
      <c r="C3" s="8"/>
      <c r="D3" s="7" t="s">
        <v>17</v>
      </c>
    </row>
    <row r="4" spans="1:4" ht="15" customHeight="1" x14ac:dyDescent="0.3">
      <c r="A4" s="6"/>
      <c r="B4" s="4" t="str">
        <f ca="1">HYPERLINK("#"&amp;CELL("address",Ind_Summary!$B$2),MID(CELL("filename",Ind_Summary!$B$2),FIND("]",CELL("filename",Ind_Summary!$B$2))+1,256))</f>
        <v>Ind_Summary</v>
      </c>
      <c r="D4" s="3" t="s">
        <v>16</v>
      </c>
    </row>
    <row r="5" spans="1:4" ht="15" customHeight="1" x14ac:dyDescent="0.3">
      <c r="A5" s="6"/>
      <c r="B5" s="2" t="str">
        <f ca="1">HYPERLINK("#"&amp;CELL("address",Ind_Summary_fec!$B$2),MID(CELL("filename",Ind_Summary_fec!$B$2),FIND("]",CELL("filename",Ind_Summary_fec!$B$2))+1,256))</f>
        <v>Ind_Summary_fec</v>
      </c>
      <c r="D5" s="1" t="s">
        <v>15</v>
      </c>
    </row>
    <row r="6" spans="1:4" ht="15" customHeight="1" x14ac:dyDescent="0.3">
      <c r="A6" s="6"/>
      <c r="B6" s="2" t="str">
        <f ca="1">HYPERLINK("#"&amp;CELL("address",Ind_Summary_ued!$B$2),MID(CELL("filename",Ind_Summary_ued!$B$2),FIND("]",CELL("filename",Ind_Summary_ued!$B$2))+1,256))</f>
        <v>Ind_Summary_ued</v>
      </c>
      <c r="D6" s="1" t="s">
        <v>14</v>
      </c>
    </row>
    <row r="7" spans="1:4" ht="5.0999999999999996" customHeight="1" x14ac:dyDescent="0.3">
      <c r="A7" s="6"/>
      <c r="B7" s="4"/>
      <c r="D7" s="3"/>
    </row>
    <row r="8" spans="1:4" x14ac:dyDescent="0.25">
      <c r="A8" s="5"/>
      <c r="B8" s="4" t="str">
        <f ca="1">HYPERLINK("#"&amp;CELL("address",ISI!$B$2),MID(CELL("filename",ISI!$B$2),FIND("]",CELL("filename",ISI!$B$2))+1,256))</f>
        <v>ISI</v>
      </c>
      <c r="D8" s="3" t="s">
        <v>13</v>
      </c>
    </row>
    <row r="9" spans="1:4" x14ac:dyDescent="0.25">
      <c r="A9" s="5"/>
      <c r="B9" s="2" t="str">
        <f ca="1">HYPERLINK("#"&amp;CELL("address",ISI_fec!$B$2),MID(CELL("filename",ISI_fec!$B$2),FIND("]",CELL("filename",ISI_fec!$B$2))+1,256))</f>
        <v>ISI_fec</v>
      </c>
      <c r="D9" s="1" t="s">
        <v>2</v>
      </c>
    </row>
    <row r="10" spans="1:4" x14ac:dyDescent="0.25">
      <c r="A10" s="5"/>
      <c r="B10" s="2" t="str">
        <f ca="1">HYPERLINK("#"&amp;CELL("address",ISI_ued!$B$2),MID(CELL("filename",ISI_ued!$B$2),FIND("]",CELL("filename",ISI_ued!$B$2))+1,256))</f>
        <v>ISI_ued</v>
      </c>
      <c r="D10" s="1" t="s">
        <v>1</v>
      </c>
    </row>
    <row r="11" spans="1:4" x14ac:dyDescent="0.25">
      <c r="A11" s="5"/>
      <c r="B11" s="2" t="str">
        <f ca="1">HYPERLINK("#"&amp;CELL("address",ISI_emi!$B$2),MID(CELL("filename",ISI_emi!$B$2),FIND("]",CELL("filename",ISI_emi!$B$2))+1,256))</f>
        <v>ISI_emi</v>
      </c>
      <c r="D11" s="1" t="s">
        <v>0</v>
      </c>
    </row>
    <row r="12" spans="1:4" ht="5.0999999999999996" customHeight="1" x14ac:dyDescent="0.25">
      <c r="A12" s="5"/>
      <c r="B12" s="2"/>
      <c r="D12" s="1"/>
    </row>
    <row r="13" spans="1:4" x14ac:dyDescent="0.25">
      <c r="B13" s="4" t="str">
        <f ca="1">HYPERLINK("#"&amp;CELL("address",NFM!$B$2),MID(CELL("filename",NFM!$B$2),FIND("]",CELL("filename",NFM!$B$2))+1,256))</f>
        <v>NFM</v>
      </c>
      <c r="D13" s="3" t="s">
        <v>12</v>
      </c>
    </row>
    <row r="14" spans="1:4" x14ac:dyDescent="0.25">
      <c r="B14" s="2" t="str">
        <f ca="1">HYPERLINK("#"&amp;CELL("address",NFM_fec!$B$2),MID(CELL("filename",NFM_fec!$B$2),FIND("]",CELL("filename",NFM_fec!$B$2))+1,256))</f>
        <v>NFM_fec</v>
      </c>
      <c r="D14" s="1" t="s">
        <v>2</v>
      </c>
    </row>
    <row r="15" spans="1:4" x14ac:dyDescent="0.25">
      <c r="B15" s="2" t="str">
        <f ca="1">HYPERLINK("#"&amp;CELL("address",NFM_ued!$B$2),MID(CELL("filename",NFM_ued!$B$2),FIND("]",CELL("filename",NFM_ued!$B$2))+1,256))</f>
        <v>NFM_ued</v>
      </c>
      <c r="D15" s="1" t="s">
        <v>1</v>
      </c>
    </row>
    <row r="16" spans="1:4" x14ac:dyDescent="0.25">
      <c r="B16" s="2" t="str">
        <f ca="1">HYPERLINK("#"&amp;CELL("address",NFM_emi!$B$2),MID(CELL("filename",NFM_emi!$B$2),FIND("]",CELL("filename",NFM_emi!$B$2))+1,256))</f>
        <v>NFM_emi</v>
      </c>
      <c r="D16" s="1" t="s">
        <v>0</v>
      </c>
    </row>
    <row r="17" spans="2:4" ht="5.0999999999999996" customHeight="1" x14ac:dyDescent="0.25">
      <c r="B17" s="2"/>
      <c r="D17" s="1"/>
    </row>
    <row r="18" spans="2:4" x14ac:dyDescent="0.25">
      <c r="B18" s="4" t="str">
        <f ca="1">HYPERLINK("#"&amp;CELL("address",CHI!$B$2),MID(CELL("filename",CHI!$B$2),FIND("]",CELL("filename",CHI!$B$2))+1,256))</f>
        <v>CHI</v>
      </c>
      <c r="D18" s="3" t="s">
        <v>11</v>
      </c>
    </row>
    <row r="19" spans="2:4" x14ac:dyDescent="0.25">
      <c r="B19" s="2" t="str">
        <f ca="1">HYPERLINK("#"&amp;CELL("address",CHI_fec!$B$2),MID(CELL("filename",CHI_fec!$B$2),FIND("]",CELL("filename",CHI_fec!$B$2))+1,256))</f>
        <v>CHI_fec</v>
      </c>
      <c r="D19" s="1" t="s">
        <v>2</v>
      </c>
    </row>
    <row r="20" spans="2:4" x14ac:dyDescent="0.25">
      <c r="B20" s="2" t="str">
        <f ca="1">HYPERLINK("#"&amp;CELL("address",CHI_ued!$B$2),MID(CELL("filename",CHI_ued!$B$2),FIND("]",CELL("filename",CHI_ued!$B$2))+1,256))</f>
        <v>CHI_ued</v>
      </c>
      <c r="D20" s="1" t="s">
        <v>1</v>
      </c>
    </row>
    <row r="21" spans="2:4" x14ac:dyDescent="0.25">
      <c r="B21" s="2" t="str">
        <f ca="1">HYPERLINK("#"&amp;CELL("address",CHI_emi!$B$2),MID(CELL("filename",CHI_emi!$B$2),FIND("]",CELL("filename",CHI_emi!$B$2))+1,256))</f>
        <v>CHI_emi</v>
      </c>
      <c r="D21" s="1" t="s">
        <v>0</v>
      </c>
    </row>
    <row r="22" spans="2:4" ht="5.0999999999999996" customHeight="1" x14ac:dyDescent="0.25">
      <c r="B22" s="2"/>
      <c r="D22" s="1"/>
    </row>
    <row r="23" spans="2:4" x14ac:dyDescent="0.25">
      <c r="B23" s="4" t="str">
        <f ca="1">HYPERLINK("#"&amp;CELL("address",NMM!$B$2),MID(CELL("filename",NMM!$B$2),FIND("]",CELL("filename",NMM!$B$2))+1,256))</f>
        <v>NMM</v>
      </c>
      <c r="D23" s="3" t="s">
        <v>10</v>
      </c>
    </row>
    <row r="24" spans="2:4" x14ac:dyDescent="0.25">
      <c r="B24" s="2" t="str">
        <f ca="1">HYPERLINK("#"&amp;CELL("address",NMM_fec!$B$2),MID(CELL("filename",NMM_fec!$B$2),FIND("]",CELL("filename",NMM_fec!$B$2))+1,256))</f>
        <v>NMM_fec</v>
      </c>
      <c r="D24" s="1" t="s">
        <v>2</v>
      </c>
    </row>
    <row r="25" spans="2:4" x14ac:dyDescent="0.25">
      <c r="B25" s="2" t="str">
        <f ca="1">HYPERLINK("#"&amp;CELL("address",NMM_ued!$B$2),MID(CELL("filename",NMM_ued!$B$2),FIND("]",CELL("filename",NMM_ued!$B$2))+1,256))</f>
        <v>NMM_ued</v>
      </c>
      <c r="D25" s="1" t="s">
        <v>1</v>
      </c>
    </row>
    <row r="26" spans="2:4" x14ac:dyDescent="0.25">
      <c r="B26" s="2" t="str">
        <f ca="1">HYPERLINK("#"&amp;CELL("address",NMM_emi!$B$2),MID(CELL("filename",NMM_emi!$B$2),FIND("]",CELL("filename",NMM_emi!$B$2))+1,256))</f>
        <v>NMM_emi</v>
      </c>
      <c r="D26" s="1" t="s">
        <v>0</v>
      </c>
    </row>
    <row r="27" spans="2:4" ht="5.0999999999999996" customHeight="1" x14ac:dyDescent="0.25">
      <c r="B27" s="2"/>
      <c r="D27" s="1"/>
    </row>
    <row r="28" spans="2:4" x14ac:dyDescent="0.25">
      <c r="B28" s="4" t="str">
        <f ca="1">HYPERLINK("#"&amp;CELL("address",PPA!$B$2),MID(CELL("filename",PPA!$B$2),FIND("]",CELL("filename",PPA!$B$2))+1,256))</f>
        <v>PPA</v>
      </c>
      <c r="D28" s="3" t="s">
        <v>9</v>
      </c>
    </row>
    <row r="29" spans="2:4" x14ac:dyDescent="0.25">
      <c r="B29" s="2" t="str">
        <f ca="1">HYPERLINK("#"&amp;CELL("address",PPA_fec!$B$2),MID(CELL("filename",PPA_fec!$B$2),FIND("]",CELL("filename",PPA_fec!$B$2))+1,256))</f>
        <v>PPA_fec</v>
      </c>
      <c r="D29" s="1" t="s">
        <v>2</v>
      </c>
    </row>
    <row r="30" spans="2:4" x14ac:dyDescent="0.25">
      <c r="B30" s="2" t="str">
        <f ca="1">HYPERLINK("#"&amp;CELL("address",PPA_ued!$B$2),MID(CELL("filename",PPA_ued!$B$2),FIND("]",CELL("filename",PPA_ued!$B$2))+1,256))</f>
        <v>PPA_ued</v>
      </c>
      <c r="D30" s="1" t="s">
        <v>1</v>
      </c>
    </row>
    <row r="31" spans="2:4" x14ac:dyDescent="0.25">
      <c r="B31" s="2" t="str">
        <f ca="1">HYPERLINK("#"&amp;CELL("address",PPA_emi!$B$2),MID(CELL("filename",PPA_emi!$B$2),FIND("]",CELL("filename",PPA_emi!$B$2))+1,256))</f>
        <v>PPA_emi</v>
      </c>
      <c r="D31" s="1" t="s">
        <v>0</v>
      </c>
    </row>
    <row r="32" spans="2:4" ht="5.0999999999999996" customHeight="1" x14ac:dyDescent="0.25">
      <c r="B32" s="2"/>
      <c r="D32" s="1"/>
    </row>
    <row r="33" spans="2:4" x14ac:dyDescent="0.25">
      <c r="B33" s="4" t="str">
        <f ca="1">HYPERLINK("#"&amp;CELL("address",FBT!$B$2),MID(CELL("filename",FBT!$B$2),FIND("]",CELL("filename",FBT!$B$2))+1,256))</f>
        <v>FBT</v>
      </c>
      <c r="D33" s="3" t="s">
        <v>8</v>
      </c>
    </row>
    <row r="34" spans="2:4" x14ac:dyDescent="0.25">
      <c r="B34" s="2" t="str">
        <f ca="1">HYPERLINK("#"&amp;CELL("address",FBT_fec!$B$2),MID(CELL("filename",FBT_fec!$B$2),FIND("]",CELL("filename",FBT_fec!$B$2))+1,256))</f>
        <v>FBT_fec</v>
      </c>
      <c r="D34" s="1" t="s">
        <v>2</v>
      </c>
    </row>
    <row r="35" spans="2:4" x14ac:dyDescent="0.25">
      <c r="B35" s="2" t="str">
        <f ca="1">HYPERLINK("#"&amp;CELL("address",FBT_ued!$B$2),MID(CELL("filename",FBT_ued!$B$2),FIND("]",CELL("filename",FBT_ued!$B$2))+1,256))</f>
        <v>FBT_ued</v>
      </c>
      <c r="D35" s="1" t="s">
        <v>1</v>
      </c>
    </row>
    <row r="36" spans="2:4" x14ac:dyDescent="0.25">
      <c r="B36" s="2" t="str">
        <f ca="1">HYPERLINK("#"&amp;CELL("address",FBT_emi!$B$2),MID(CELL("filename",FBT_emi!$B$2),FIND("]",CELL("filename",FBT_emi!$B$2))+1,256))</f>
        <v>FBT_emi</v>
      </c>
      <c r="D36" s="1" t="s">
        <v>0</v>
      </c>
    </row>
    <row r="37" spans="2:4" ht="5.0999999999999996" customHeight="1" x14ac:dyDescent="0.25">
      <c r="B37" s="2"/>
      <c r="D37" s="1"/>
    </row>
    <row r="38" spans="2:4" x14ac:dyDescent="0.25">
      <c r="B38" s="4" t="str">
        <f ca="1">HYPERLINK("#"&amp;CELL("address",TRE!$B$2),MID(CELL("filename",TRE!$B$2),FIND("]",CELL("filename",TRE!$B$2))+1,256))</f>
        <v>TRE</v>
      </c>
      <c r="D38" s="3" t="s">
        <v>7</v>
      </c>
    </row>
    <row r="39" spans="2:4" x14ac:dyDescent="0.25">
      <c r="B39" s="2" t="str">
        <f ca="1">HYPERLINK("#"&amp;CELL("address",TRE_fec!$B$2),MID(CELL("filename",TRE_fec!$B$2),FIND("]",CELL("filename",TRE_fec!$B$2))+1,256))</f>
        <v>TRE_fec</v>
      </c>
      <c r="D39" s="1" t="s">
        <v>2</v>
      </c>
    </row>
    <row r="40" spans="2:4" x14ac:dyDescent="0.25">
      <c r="B40" s="2" t="str">
        <f ca="1">HYPERLINK("#"&amp;CELL("address",TRE_ued!$B$2),MID(CELL("filename",TRE_ued!$B$2),FIND("]",CELL("filename",TRE_ued!$B$2))+1,256))</f>
        <v>TRE_ued</v>
      </c>
      <c r="D40" s="1" t="s">
        <v>1</v>
      </c>
    </row>
    <row r="41" spans="2:4" x14ac:dyDescent="0.25">
      <c r="B41" s="2" t="str">
        <f ca="1">HYPERLINK("#"&amp;CELL("address",TRE_emi!$B$2),MID(CELL("filename",TRE_emi!$B$2),FIND("]",CELL("filename",TRE_emi!$B$2))+1,256))</f>
        <v>TRE_emi</v>
      </c>
      <c r="D41" s="1" t="s">
        <v>0</v>
      </c>
    </row>
    <row r="42" spans="2:4" ht="5.0999999999999996" customHeight="1" x14ac:dyDescent="0.25">
      <c r="B42" s="2"/>
      <c r="D42" s="1"/>
    </row>
    <row r="43" spans="2:4" x14ac:dyDescent="0.25">
      <c r="B43" s="4" t="str">
        <f ca="1">HYPERLINK("#"&amp;CELL("address",MAE!$B$2),MID(CELL("filename",MAE!$B$2),FIND("]",CELL("filename",MAE!$B$2))+1,256))</f>
        <v>MAE</v>
      </c>
      <c r="D43" s="3" t="s">
        <v>6</v>
      </c>
    </row>
    <row r="44" spans="2:4" x14ac:dyDescent="0.25">
      <c r="B44" s="2" t="str">
        <f ca="1">HYPERLINK("#"&amp;CELL("address",MAE_fec!$B$2),MID(CELL("filename",MAE_fec!$B$2),FIND("]",CELL("filename",MAE_fec!$B$2))+1,256))</f>
        <v>MAE_fec</v>
      </c>
      <c r="D44" s="1" t="s">
        <v>2</v>
      </c>
    </row>
    <row r="45" spans="2:4" x14ac:dyDescent="0.25">
      <c r="B45" s="2" t="str">
        <f ca="1">HYPERLINK("#"&amp;CELL("address",MAE_ued!$B$2),MID(CELL("filename",MAE_ued!$B$2),FIND("]",CELL("filename",MAE_ued!$B$2))+1,256))</f>
        <v>MAE_ued</v>
      </c>
      <c r="D45" s="1" t="s">
        <v>1</v>
      </c>
    </row>
    <row r="46" spans="2:4" x14ac:dyDescent="0.25">
      <c r="B46" s="2" t="str">
        <f ca="1">HYPERLINK("#"&amp;CELL("address",MAE_emi!$B$2),MID(CELL("filename",MAE_emi!$B$2),FIND("]",CELL("filename",MAE_emi!$B$2))+1,256))</f>
        <v>MAE_emi</v>
      </c>
      <c r="D46" s="1" t="s">
        <v>0</v>
      </c>
    </row>
    <row r="47" spans="2:4" ht="5.0999999999999996" customHeight="1" x14ac:dyDescent="0.25">
      <c r="B47" s="2"/>
      <c r="D47" s="1"/>
    </row>
    <row r="48" spans="2:4" x14ac:dyDescent="0.25">
      <c r="B48" s="4" t="str">
        <f ca="1">HYPERLINK("#"&amp;CELL("address",TEL!$B$2),MID(CELL("filename",TEL!$B$2),FIND("]",CELL("filename",TEL!$B$2))+1,256))</f>
        <v>TEL</v>
      </c>
      <c r="D48" s="3" t="s">
        <v>5</v>
      </c>
    </row>
    <row r="49" spans="2:4" x14ac:dyDescent="0.25">
      <c r="B49" s="2" t="str">
        <f ca="1">HYPERLINK("#"&amp;CELL("address",TEL_fec!$B$2),MID(CELL("filename",TEL_fec!$B$2),FIND("]",CELL("filename",TEL_fec!$B$2))+1,256))</f>
        <v>TEL_fec</v>
      </c>
      <c r="D49" s="1" t="s">
        <v>2</v>
      </c>
    </row>
    <row r="50" spans="2:4" x14ac:dyDescent="0.25">
      <c r="B50" s="2" t="str">
        <f ca="1">HYPERLINK("#"&amp;CELL("address",TEL_ued!$B$2),MID(CELL("filename",TEL_ued!$B$2),FIND("]",CELL("filename",TEL_ued!$B$2))+1,256))</f>
        <v>TEL_ued</v>
      </c>
      <c r="D50" s="1" t="s">
        <v>1</v>
      </c>
    </row>
    <row r="51" spans="2:4" x14ac:dyDescent="0.25">
      <c r="B51" s="2" t="str">
        <f ca="1">HYPERLINK("#"&amp;CELL("address",TEL_emi!$B$2),MID(CELL("filename",TEL_emi!$B$2),FIND("]",CELL("filename",TEL_emi!$B$2))+1,256))</f>
        <v>TEL_emi</v>
      </c>
      <c r="D51" s="1" t="s">
        <v>0</v>
      </c>
    </row>
    <row r="52" spans="2:4" ht="5.0999999999999996" customHeight="1" x14ac:dyDescent="0.25">
      <c r="B52" s="2"/>
      <c r="D52" s="1"/>
    </row>
    <row r="53" spans="2:4" x14ac:dyDescent="0.25">
      <c r="B53" s="4" t="str">
        <f ca="1">HYPERLINK("#"&amp;CELL("address",WWP!$B$2),MID(CELL("filename",WWP!$B$2),FIND("]",CELL("filename",WWP!$B$2))+1,256))</f>
        <v>WWP</v>
      </c>
      <c r="D53" s="3" t="s">
        <v>4</v>
      </c>
    </row>
    <row r="54" spans="2:4" x14ac:dyDescent="0.25">
      <c r="B54" s="2" t="str">
        <f ca="1">HYPERLINK("#"&amp;CELL("address",WWP_fec!$B$2),MID(CELL("filename",WWP_fec!$B$2),FIND("]",CELL("filename",WWP_fec!$B$2))+1,256))</f>
        <v>WWP_fec</v>
      </c>
      <c r="D54" s="1" t="s">
        <v>2</v>
      </c>
    </row>
    <row r="55" spans="2:4" x14ac:dyDescent="0.25">
      <c r="B55" s="2" t="str">
        <f ca="1">HYPERLINK("#"&amp;CELL("address",WWP_ued!$B$2),MID(CELL("filename",WWP_ued!$B$2),FIND("]",CELL("filename",WWP_ued!$B$2))+1,256))</f>
        <v>WWP_ued</v>
      </c>
      <c r="D55" s="1" t="s">
        <v>1</v>
      </c>
    </row>
    <row r="56" spans="2:4" x14ac:dyDescent="0.25">
      <c r="B56" s="2" t="str">
        <f ca="1">HYPERLINK("#"&amp;CELL("address",WWP_emi!$B$2),MID(CELL("filename",WWP_emi!$B$2),FIND("]",CELL("filename",WWP_emi!$B$2))+1,256))</f>
        <v>WWP_emi</v>
      </c>
      <c r="D56" s="1" t="s">
        <v>0</v>
      </c>
    </row>
    <row r="57" spans="2:4" ht="5.0999999999999996" customHeight="1" x14ac:dyDescent="0.25">
      <c r="B57" s="2"/>
      <c r="D57" s="1"/>
    </row>
    <row r="58" spans="2:4" x14ac:dyDescent="0.25">
      <c r="B58" s="4" t="str">
        <f ca="1">HYPERLINK("#"&amp;CELL("address",OIS!$B$2),MID(CELL("filename",OIS!$B$2),FIND("]",CELL("filename",OIS!$B$2))+1,256))</f>
        <v>OIS</v>
      </c>
      <c r="D58" s="3" t="s">
        <v>3</v>
      </c>
    </row>
    <row r="59" spans="2:4" x14ac:dyDescent="0.25">
      <c r="B59" s="2" t="str">
        <f ca="1">HYPERLINK("#"&amp;CELL("address",OIS_fec!$B$2),MID(CELL("filename",OIS_fec!$B$2),FIND("]",CELL("filename",OIS_fec!$B$2))+1,256))</f>
        <v>OIS_fec</v>
      </c>
      <c r="D59" s="1" t="s">
        <v>2</v>
      </c>
    </row>
    <row r="60" spans="2:4" x14ac:dyDescent="0.25">
      <c r="B60" s="2" t="str">
        <f ca="1">HYPERLINK("#"&amp;CELL("address",OIS_ued!$B$2),MID(CELL("filename",OIS_ued!$B$2),FIND("]",CELL("filename",OIS_ued!$B$2))+1,256))</f>
        <v>OIS_ued</v>
      </c>
      <c r="D60" s="1" t="s">
        <v>1</v>
      </c>
    </row>
    <row r="61" spans="2:4" x14ac:dyDescent="0.25">
      <c r="B61" s="2" t="str">
        <f ca="1">HYPERLINK("#"&amp;CELL("address",OIS_emi!$B$2),MID(CELL("filename",OIS_emi!$B$2),FIND("]",CELL("filename",OIS_emi!$B$2))+1,256))</f>
        <v>OIS_emi</v>
      </c>
      <c r="D61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9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17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Summary"</f>
        <v>FI: Industry Summary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x14ac:dyDescent="0.25">
      <c r="A3" s="31" t="s">
        <v>78</v>
      </c>
      <c r="B3" s="46">
        <f>ISI!B$3+NFM!B$3+CHI!B$3+NMM!B$3+PPA!B$3+FBT!B$3+TRE!B$3+MAE!B$3+TEL!B$3+WWP!B$3+OIS!B$3</f>
        <v>37116.960196061213</v>
      </c>
      <c r="C3" s="46">
        <f>ISI!C$3+NFM!C$3+CHI!C$3+NMM!C$3+PPA!C$3+FBT!C$3+TRE!C$3+MAE!C$3+TEL!C$3+WWP!C$3+OIS!C$3</f>
        <v>36831.991098679253</v>
      </c>
      <c r="D3" s="46">
        <f>ISI!D$3+NFM!D$3+CHI!D$3+NMM!D$3+PPA!D$3+FBT!D$3+TRE!D$3+MAE!D$3+TEL!D$3+WWP!D$3+OIS!D$3</f>
        <v>36090.890567564937</v>
      </c>
      <c r="E3" s="46">
        <f>ISI!E$3+NFM!E$3+CHI!E$3+NMM!E$3+PPA!E$3+FBT!E$3+TRE!E$3+MAE!E$3+TEL!E$3+WWP!E$3+OIS!E$3</f>
        <v>35228.482344748656</v>
      </c>
      <c r="F3" s="46">
        <f>ISI!F$3+NFM!F$3+CHI!F$3+NMM!F$3+PPA!F$3+FBT!F$3+TRE!F$3+MAE!F$3+TEL!F$3+WWP!F$3+OIS!F$3</f>
        <v>35552.089543088281</v>
      </c>
      <c r="G3" s="46">
        <f>ISI!G$3+NFM!G$3+CHI!G$3+NMM!G$3+PPA!G$3+FBT!G$3+TRE!G$3+MAE!G$3+TEL!G$3+WWP!G$3+OIS!G$3</f>
        <v>36157.11368331351</v>
      </c>
      <c r="H3" s="46">
        <f>ISI!H$3+NFM!H$3+CHI!H$3+NMM!H$3+PPA!H$3+FBT!H$3+TRE!H$3+MAE!H$3+TEL!H$3+WWP!H$3+OIS!H$3</f>
        <v>38927.826078860919</v>
      </c>
      <c r="I3" s="46">
        <f>ISI!I$3+NFM!I$3+CHI!I$3+NMM!I$3+PPA!I$3+FBT!I$3+TRE!I$3+MAE!I$3+TEL!I$3+WWP!I$3+OIS!I$3</f>
        <v>41439.843663362364</v>
      </c>
      <c r="J3" s="46">
        <f>ISI!J$3+NFM!J$3+CHI!J$3+NMM!J$3+PPA!J$3+FBT!J$3+TRE!J$3+MAE!J$3+TEL!J$3+WWP!J$3+OIS!J$3</f>
        <v>39138.9040161468</v>
      </c>
      <c r="K3" s="46">
        <f>ISI!K$3+NFM!K$3+CHI!K$3+NMM!K$3+PPA!K$3+FBT!K$3+TRE!K$3+MAE!K$3+TEL!K$3+WWP!K$3+OIS!K$3</f>
        <v>28432.553904212728</v>
      </c>
      <c r="L3" s="46">
        <f>ISI!L$3+NFM!L$3+CHI!L$3+NMM!L$3+PPA!L$3+FBT!L$3+TRE!L$3+MAE!L$3+TEL!L$3+WWP!L$3+OIS!L$3</f>
        <v>30177.742269028244</v>
      </c>
      <c r="M3" s="46">
        <f>ISI!M$3+NFM!M$3+CHI!M$3+NMM!M$3+PPA!M$3+FBT!M$3+TRE!M$3+MAE!M$3+TEL!M$3+WWP!M$3+OIS!M$3</f>
        <v>29569.601426457833</v>
      </c>
      <c r="N3" s="46">
        <f>ISI!N$3+NFM!N$3+CHI!N$3+NMM!N$3+PPA!N$3+FBT!N$3+TRE!N$3+MAE!N$3+TEL!N$3+WWP!N$3+OIS!N$3</f>
        <v>25572.738300238831</v>
      </c>
      <c r="O3" s="46">
        <f>ISI!O$3+NFM!O$3+CHI!O$3+NMM!O$3+PPA!O$3+FBT!O$3+TRE!O$3+MAE!O$3+TEL!O$3+WWP!O$3+OIS!O$3</f>
        <v>25691.640671190558</v>
      </c>
      <c r="P3" s="46">
        <f>ISI!P$3+NFM!P$3+CHI!P$3+NMM!P$3+PPA!P$3+FBT!P$3+TRE!P$3+MAE!P$3+TEL!P$3+WWP!P$3+OIS!P$3</f>
        <v>25692.700698972178</v>
      </c>
      <c r="Q3" s="46">
        <f>ISI!Q$3+NFM!Q$3+CHI!Q$3+NMM!Q$3+PPA!Q$3+FBT!Q$3+TRE!Q$3+MAE!Q$3+TEL!Q$3+WWP!Q$3+OIS!Q$3</f>
        <v>25959.668163378959</v>
      </c>
    </row>
    <row r="4" spans="1:17" x14ac:dyDescent="0.25">
      <c r="A4" s="18" t="s">
        <v>13</v>
      </c>
      <c r="B4" s="35">
        <f>ISI!B$3</f>
        <v>1385.5542324727758</v>
      </c>
      <c r="C4" s="35">
        <f>ISI!C$3</f>
        <v>1319.088087385541</v>
      </c>
      <c r="D4" s="35">
        <f>ISI!D$3</f>
        <v>1155.0603182327286</v>
      </c>
      <c r="E4" s="35">
        <f>ISI!E$3</f>
        <v>1246.2408684855441</v>
      </c>
      <c r="F4" s="35">
        <f>ISI!F$3</f>
        <v>1459.3731486508188</v>
      </c>
      <c r="G4" s="35">
        <f>ISI!G$3</f>
        <v>1720.2469011543794</v>
      </c>
      <c r="H4" s="35">
        <f>ISI!H$3</f>
        <v>2186.2188830135619</v>
      </c>
      <c r="I4" s="35">
        <f>ISI!I$3</f>
        <v>2013.8536822227009</v>
      </c>
      <c r="J4" s="35">
        <f>ISI!J$3</f>
        <v>1801.7671217884374</v>
      </c>
      <c r="K4" s="35">
        <f>ISI!K$3</f>
        <v>531.84859506712542</v>
      </c>
      <c r="L4" s="35">
        <f>ISI!L$3</f>
        <v>751.76030521120504</v>
      </c>
      <c r="M4" s="35">
        <f>ISI!M$3</f>
        <v>720.18234606912506</v>
      </c>
      <c r="N4" s="35">
        <f>ISI!N$3</f>
        <v>641.67478271998823</v>
      </c>
      <c r="O4" s="35">
        <f>ISI!O$3</f>
        <v>733.31662872838137</v>
      </c>
      <c r="P4" s="35">
        <f>ISI!P$3</f>
        <v>682.88219864209816</v>
      </c>
      <c r="Q4" s="35">
        <f>ISI!Q$3</f>
        <v>688.64299260744099</v>
      </c>
    </row>
    <row r="5" spans="1:17" x14ac:dyDescent="0.25">
      <c r="A5" s="23" t="s">
        <v>12</v>
      </c>
      <c r="B5" s="37">
        <f>NFM!B$3</f>
        <v>249.76966826625903</v>
      </c>
      <c r="C5" s="37">
        <f>NFM!C$3</f>
        <v>227.23558676849578</v>
      </c>
      <c r="D5" s="37">
        <f>NFM!D$3</f>
        <v>192.58382640309677</v>
      </c>
      <c r="E5" s="37">
        <f>NFM!E$3</f>
        <v>223.11535465580326</v>
      </c>
      <c r="F5" s="37">
        <f>NFM!F$3</f>
        <v>261.27257247795893</v>
      </c>
      <c r="G5" s="37">
        <f>NFM!G$3</f>
        <v>292.01846294622254</v>
      </c>
      <c r="H5" s="37">
        <f>NFM!H$3</f>
        <v>391.17104696075097</v>
      </c>
      <c r="I5" s="37">
        <f>NFM!I$3</f>
        <v>600.288356324304</v>
      </c>
      <c r="J5" s="37">
        <f>NFM!J$3</f>
        <v>561.84864511476007</v>
      </c>
      <c r="K5" s="37">
        <f>NFM!K$3</f>
        <v>307.99758166319521</v>
      </c>
      <c r="L5" s="37">
        <f>NFM!L$3</f>
        <v>510.98196381703815</v>
      </c>
      <c r="M5" s="37">
        <f>NFM!M$3</f>
        <v>579.14563600733322</v>
      </c>
      <c r="N5" s="37">
        <f>NFM!N$3</f>
        <v>456.44800883280084</v>
      </c>
      <c r="O5" s="37">
        <f>NFM!O$3</f>
        <v>484.31557471650774</v>
      </c>
      <c r="P5" s="37">
        <f>NFM!P$3</f>
        <v>530.79882643781241</v>
      </c>
      <c r="Q5" s="37">
        <f>NFM!Q$3</f>
        <v>781.41111254609075</v>
      </c>
    </row>
    <row r="6" spans="1:17" x14ac:dyDescent="0.25">
      <c r="A6" s="21" t="s">
        <v>44</v>
      </c>
      <c r="B6" s="35">
        <f>NFM!B$4</f>
        <v>0</v>
      </c>
      <c r="C6" s="35">
        <f>NFM!C$4</f>
        <v>0</v>
      </c>
      <c r="D6" s="35">
        <f>NFM!D$4</f>
        <v>0</v>
      </c>
      <c r="E6" s="35">
        <f>NFM!E$4</f>
        <v>0</v>
      </c>
      <c r="F6" s="35">
        <f>NFM!F$4</f>
        <v>0</v>
      </c>
      <c r="G6" s="35">
        <f>NFM!G$4</f>
        <v>0</v>
      </c>
      <c r="H6" s="35">
        <f>NFM!H$4</f>
        <v>0</v>
      </c>
      <c r="I6" s="35">
        <f>NFM!I$4</f>
        <v>0</v>
      </c>
      <c r="J6" s="35">
        <f>NFM!J$4</f>
        <v>0</v>
      </c>
      <c r="K6" s="35">
        <f>NFM!K$4</f>
        <v>0</v>
      </c>
      <c r="L6" s="35">
        <f>NFM!L$4</f>
        <v>0</v>
      </c>
      <c r="M6" s="35">
        <f>NFM!M$4</f>
        <v>0</v>
      </c>
      <c r="N6" s="35">
        <f>NFM!N$4</f>
        <v>0</v>
      </c>
      <c r="O6" s="35">
        <f>NFM!O$4</f>
        <v>0</v>
      </c>
      <c r="P6" s="35">
        <f>NFM!P$4</f>
        <v>0</v>
      </c>
      <c r="Q6" s="35">
        <f>NFM!Q$4</f>
        <v>0</v>
      </c>
    </row>
    <row r="7" spans="1:17" x14ac:dyDescent="0.25">
      <c r="A7" s="21" t="s">
        <v>59</v>
      </c>
      <c r="B7" s="35">
        <f>NFM!B$5</f>
        <v>27.912666472643899</v>
      </c>
      <c r="C7" s="35">
        <f>NFM!C$5</f>
        <v>20.42640357591522</v>
      </c>
      <c r="D7" s="35">
        <f>NFM!D$5</f>
        <v>16.536793292953032</v>
      </c>
      <c r="E7" s="35">
        <f>NFM!E$5</f>
        <v>18.093892427419902</v>
      </c>
      <c r="F7" s="35">
        <f>NFM!F$5</f>
        <v>21.188312332624559</v>
      </c>
      <c r="G7" s="35">
        <f>NFM!G$5</f>
        <v>22.650715289451171</v>
      </c>
      <c r="H7" s="35">
        <f>NFM!H$5</f>
        <v>26.596193180684537</v>
      </c>
      <c r="I7" s="35">
        <f>NFM!I$5</f>
        <v>40.814332279859933</v>
      </c>
      <c r="J7" s="35">
        <f>NFM!J$5</f>
        <v>38.200769765246378</v>
      </c>
      <c r="K7" s="35">
        <f>NFM!K$5</f>
        <v>29.593674774884491</v>
      </c>
      <c r="L7" s="35">
        <f>NFM!L$5</f>
        <v>41.742269028243172</v>
      </c>
      <c r="M7" s="35">
        <f>NFM!M$5</f>
        <v>36.825290694751885</v>
      </c>
      <c r="N7" s="35">
        <f>NFM!N$5</f>
        <v>40.237991886757975</v>
      </c>
      <c r="O7" s="35">
        <f>NFM!O$5</f>
        <v>44.747518576583737</v>
      </c>
      <c r="P7" s="35">
        <f>NFM!P$5</f>
        <v>49.270650083324419</v>
      </c>
      <c r="Q7" s="35">
        <f>NFM!Q$5</f>
        <v>75.459606895661011</v>
      </c>
    </row>
    <row r="8" spans="1:17" x14ac:dyDescent="0.25">
      <c r="A8" s="21" t="s">
        <v>42</v>
      </c>
      <c r="B8" s="35">
        <f>NFM!B$8</f>
        <v>193.94433532097125</v>
      </c>
      <c r="C8" s="35">
        <f>NFM!C$8</f>
        <v>186.38277961666535</v>
      </c>
      <c r="D8" s="35">
        <f>NFM!D$8</f>
        <v>159.51023981719069</v>
      </c>
      <c r="E8" s="35">
        <f>NFM!E$8</f>
        <v>186.92756980096345</v>
      </c>
      <c r="F8" s="35">
        <f>NFM!F$8</f>
        <v>218.89594781270984</v>
      </c>
      <c r="G8" s="35">
        <f>NFM!G$8</f>
        <v>246.7170323673202</v>
      </c>
      <c r="H8" s="35">
        <f>NFM!H$8</f>
        <v>337.9786605993819</v>
      </c>
      <c r="I8" s="35">
        <f>NFM!I$8</f>
        <v>518.65969176458418</v>
      </c>
      <c r="J8" s="35">
        <f>NFM!J$8</f>
        <v>485.44710558426732</v>
      </c>
      <c r="K8" s="35">
        <f>NFM!K$8</f>
        <v>248.81023211342625</v>
      </c>
      <c r="L8" s="35">
        <f>NFM!L$8</f>
        <v>427.49742576055178</v>
      </c>
      <c r="M8" s="35">
        <f>NFM!M$8</f>
        <v>505.49505461782951</v>
      </c>
      <c r="N8" s="35">
        <f>NFM!N$8</f>
        <v>375.97202505928487</v>
      </c>
      <c r="O8" s="35">
        <f>NFM!O$8</f>
        <v>394.82053756334028</v>
      </c>
      <c r="P8" s="35">
        <f>NFM!P$8</f>
        <v>432.25752627116356</v>
      </c>
      <c r="Q8" s="35">
        <f>NFM!Q$8</f>
        <v>630.49189875476873</v>
      </c>
    </row>
    <row r="9" spans="1:17" x14ac:dyDescent="0.25">
      <c r="A9" s="23" t="s">
        <v>11</v>
      </c>
      <c r="B9" s="37">
        <f>CHI!B$3</f>
        <v>2153.3909449558519</v>
      </c>
      <c r="C9" s="37">
        <f>CHI!C$3</f>
        <v>2368.5907224541043</v>
      </c>
      <c r="D9" s="37">
        <f>CHI!D$3</f>
        <v>2247.6442313079142</v>
      </c>
      <c r="E9" s="37">
        <f>CHI!E$3</f>
        <v>2191.3838265618906</v>
      </c>
      <c r="F9" s="37">
        <f>CHI!F$3</f>
        <v>2465.9226256120692</v>
      </c>
      <c r="G9" s="37">
        <f>CHI!G$3</f>
        <v>2496.8570647717956</v>
      </c>
      <c r="H9" s="37">
        <f>CHI!H$3</f>
        <v>2575.7165303137022</v>
      </c>
      <c r="I9" s="37">
        <f>CHI!I$3</f>
        <v>2806.4992614475627</v>
      </c>
      <c r="J9" s="37">
        <f>CHI!J$3</f>
        <v>2731.2126911440018</v>
      </c>
      <c r="K9" s="37">
        <f>CHI!K$3</f>
        <v>2469.8662281141578</v>
      </c>
      <c r="L9" s="37">
        <f>CHI!L$3</f>
        <v>2675</v>
      </c>
      <c r="M9" s="37">
        <f>CHI!M$3</f>
        <v>2984.9869834993833</v>
      </c>
      <c r="N9" s="37">
        <f>CHI!N$3</f>
        <v>2706.8568012979249</v>
      </c>
      <c r="O9" s="37">
        <f>CHI!O$3</f>
        <v>2733.0251345667461</v>
      </c>
      <c r="P9" s="37">
        <f>CHI!P$3</f>
        <v>2814.9780136743111</v>
      </c>
      <c r="Q9" s="37">
        <f>CHI!Q$3</f>
        <v>2973.649738457837</v>
      </c>
    </row>
    <row r="10" spans="1:17" x14ac:dyDescent="0.25">
      <c r="A10" s="21" t="s">
        <v>61</v>
      </c>
      <c r="B10" s="35">
        <f>CHI!B$5</f>
        <v>780.45898909872005</v>
      </c>
      <c r="C10" s="35">
        <f>CHI!C$5</f>
        <v>899.37525335833982</v>
      </c>
      <c r="D10" s="35">
        <f>CHI!D$5</f>
        <v>785.7389876066851</v>
      </c>
      <c r="E10" s="35">
        <f>CHI!E$5</f>
        <v>780.16733301549959</v>
      </c>
      <c r="F10" s="35">
        <f>CHI!F$5</f>
        <v>830.65048229053411</v>
      </c>
      <c r="G10" s="35">
        <f>CHI!G$5</f>
        <v>816.88565347442898</v>
      </c>
      <c r="H10" s="35">
        <f>CHI!H$5</f>
        <v>817.34156086152188</v>
      </c>
      <c r="I10" s="35">
        <f>CHI!I$5</f>
        <v>864.45787838957574</v>
      </c>
      <c r="J10" s="35">
        <f>CHI!J$5</f>
        <v>985.83581454700106</v>
      </c>
      <c r="K10" s="35">
        <f>CHI!K$5</f>
        <v>784.66144533984391</v>
      </c>
      <c r="L10" s="35">
        <f>CHI!L$5</f>
        <v>980.32665907787361</v>
      </c>
      <c r="M10" s="35">
        <f>CHI!M$5</f>
        <v>1219.7594730175729</v>
      </c>
      <c r="N10" s="35">
        <f>CHI!N$5</f>
        <v>988.15883648079375</v>
      </c>
      <c r="O10" s="35">
        <f>CHI!O$5</f>
        <v>941.06254197001829</v>
      </c>
      <c r="P10" s="35">
        <f>CHI!P$5</f>
        <v>839.80122235200849</v>
      </c>
      <c r="Q10" s="35">
        <f>CHI!Q$5</f>
        <v>824.98392996609255</v>
      </c>
    </row>
    <row r="11" spans="1:17" x14ac:dyDescent="0.25">
      <c r="A11" s="21" t="s">
        <v>40</v>
      </c>
      <c r="B11" s="35">
        <f>CHI!B$6</f>
        <v>851.60939339235631</v>
      </c>
      <c r="C11" s="35">
        <f>CHI!C$6</f>
        <v>856.1418437041101</v>
      </c>
      <c r="D11" s="35">
        <f>CHI!D$6</f>
        <v>835.56769370066866</v>
      </c>
      <c r="E11" s="35">
        <f>CHI!E$6</f>
        <v>818.22758422242043</v>
      </c>
      <c r="F11" s="35">
        <f>CHI!F$6</f>
        <v>981.2953468152931</v>
      </c>
      <c r="G11" s="35">
        <f>CHI!G$6</f>
        <v>935.50571028616139</v>
      </c>
      <c r="H11" s="35">
        <f>CHI!H$6</f>
        <v>937.00638300801279</v>
      </c>
      <c r="I11" s="35">
        <f>CHI!I$6</f>
        <v>1097.9814548030809</v>
      </c>
      <c r="J11" s="35">
        <f>CHI!J$6</f>
        <v>858.14161615052126</v>
      </c>
      <c r="K11" s="35">
        <f>CHI!K$6</f>
        <v>764.64562832494437</v>
      </c>
      <c r="L11" s="35">
        <f>CHI!L$6</f>
        <v>711.67334092212639</v>
      </c>
      <c r="M11" s="35">
        <f>CHI!M$6</f>
        <v>760.1187786608707</v>
      </c>
      <c r="N11" s="35">
        <f>CHI!N$6</f>
        <v>550.75519496162974</v>
      </c>
      <c r="O11" s="35">
        <f>CHI!O$6</f>
        <v>723.76666712030135</v>
      </c>
      <c r="P11" s="35">
        <f>CHI!P$6</f>
        <v>776.17095561432473</v>
      </c>
      <c r="Q11" s="35">
        <f>CHI!Q$6</f>
        <v>976.84998407698413</v>
      </c>
    </row>
    <row r="12" spans="1:17" x14ac:dyDescent="0.25">
      <c r="A12" s="21" t="s">
        <v>39</v>
      </c>
      <c r="B12" s="35">
        <f>CHI!B$7</f>
        <v>521.3225624647755</v>
      </c>
      <c r="C12" s="35">
        <f>CHI!C$7</f>
        <v>613.07362539165456</v>
      </c>
      <c r="D12" s="35">
        <f>CHI!D$7</f>
        <v>626.33755000056021</v>
      </c>
      <c r="E12" s="35">
        <f>CHI!E$7</f>
        <v>592.98890932397035</v>
      </c>
      <c r="F12" s="35">
        <f>CHI!F$7</f>
        <v>653.97679650624195</v>
      </c>
      <c r="G12" s="35">
        <f>CHI!G$7</f>
        <v>744.46570101120528</v>
      </c>
      <c r="H12" s="35">
        <f>CHI!H$7</f>
        <v>821.36858644416759</v>
      </c>
      <c r="I12" s="35">
        <f>CHI!I$7</f>
        <v>844.05992825490614</v>
      </c>
      <c r="J12" s="35">
        <f>CHI!J$7</f>
        <v>887.23526044647974</v>
      </c>
      <c r="K12" s="35">
        <f>CHI!K$7</f>
        <v>920.55915444936932</v>
      </c>
      <c r="L12" s="35">
        <f>CHI!L$7</f>
        <v>983</v>
      </c>
      <c r="M12" s="35">
        <f>CHI!M$7</f>
        <v>1005.10873182094</v>
      </c>
      <c r="N12" s="35">
        <f>CHI!N$7</f>
        <v>1167.9427698555014</v>
      </c>
      <c r="O12" s="35">
        <f>CHI!O$7</f>
        <v>1068.1959254764265</v>
      </c>
      <c r="P12" s="35">
        <f>CHI!P$7</f>
        <v>1199.0058357079779</v>
      </c>
      <c r="Q12" s="35">
        <f>CHI!Q$7</f>
        <v>1171.8158244147605</v>
      </c>
    </row>
    <row r="13" spans="1:17" x14ac:dyDescent="0.25">
      <c r="A13" s="23" t="s">
        <v>10</v>
      </c>
      <c r="B13" s="37">
        <f>NMM!B$3</f>
        <v>1144.796167574676</v>
      </c>
      <c r="C13" s="37">
        <f>NMM!C$3</f>
        <v>1128.8698858687658</v>
      </c>
      <c r="D13" s="37">
        <f>NMM!D$3</f>
        <v>1089.0878329168954</v>
      </c>
      <c r="E13" s="37">
        <f>NMM!E$3</f>
        <v>1085.6601460179454</v>
      </c>
      <c r="F13" s="37">
        <f>NMM!F$3</f>
        <v>1135.9124795976884</v>
      </c>
      <c r="G13" s="37">
        <f>NMM!G$3</f>
        <v>1251.7081169718504</v>
      </c>
      <c r="H13" s="37">
        <f>NMM!H$3</f>
        <v>1333.9112531830742</v>
      </c>
      <c r="I13" s="37">
        <f>NMM!I$3</f>
        <v>1406.4148554547376</v>
      </c>
      <c r="J13" s="37">
        <f>NMM!J$3</f>
        <v>1340.0523346144414</v>
      </c>
      <c r="K13" s="37">
        <f>NMM!K$3</f>
        <v>970.69854194661173</v>
      </c>
      <c r="L13" s="37">
        <f>NMM!L$3</f>
        <v>1021</v>
      </c>
      <c r="M13" s="37">
        <f>NMM!M$3</f>
        <v>1134.2950537297656</v>
      </c>
      <c r="N13" s="37">
        <f>NMM!N$3</f>
        <v>1050.2945948253778</v>
      </c>
      <c r="O13" s="37">
        <f>NMM!O$3</f>
        <v>1009.8296259924588</v>
      </c>
      <c r="P13" s="37">
        <f>NMM!P$3</f>
        <v>935.8982529292341</v>
      </c>
      <c r="Q13" s="37">
        <f>NMM!Q$3</f>
        <v>898.24361293542097</v>
      </c>
    </row>
    <row r="14" spans="1:17" x14ac:dyDescent="0.25">
      <c r="A14" s="21" t="s">
        <v>38</v>
      </c>
      <c r="B14" s="35">
        <f>NMM!B$4</f>
        <v>585.17838230528241</v>
      </c>
      <c r="C14" s="35">
        <f>NMM!C$4</f>
        <v>510.76730339531213</v>
      </c>
      <c r="D14" s="35">
        <f>NMM!D$4</f>
        <v>458.64165280652759</v>
      </c>
      <c r="E14" s="35">
        <f>NMM!E$4</f>
        <v>523.66625831656165</v>
      </c>
      <c r="F14" s="35">
        <f>NMM!F$4</f>
        <v>493.42324969896254</v>
      </c>
      <c r="G14" s="35">
        <f>NMM!G$4</f>
        <v>573.0207771973071</v>
      </c>
      <c r="H14" s="35">
        <f>NMM!H$4</f>
        <v>685.30443416870196</v>
      </c>
      <c r="I14" s="35">
        <f>NMM!I$4</f>
        <v>718.1993396305993</v>
      </c>
      <c r="J14" s="35">
        <f>NMM!J$4</f>
        <v>682.89539292314771</v>
      </c>
      <c r="K14" s="35">
        <f>NMM!K$4</f>
        <v>469.51915401687967</v>
      </c>
      <c r="L14" s="35">
        <f>NMM!L$4</f>
        <v>520.3051270968989</v>
      </c>
      <c r="M14" s="35">
        <f>NMM!M$4</f>
        <v>649.8843721860361</v>
      </c>
      <c r="N14" s="35">
        <f>NMM!N$4</f>
        <v>603.45770849229234</v>
      </c>
      <c r="O14" s="35">
        <f>NMM!O$4</f>
        <v>548.4027301241307</v>
      </c>
      <c r="P14" s="35">
        <f>NMM!P$4</f>
        <v>499.1726967407684</v>
      </c>
      <c r="Q14" s="35">
        <f>NMM!Q$4</f>
        <v>463.95468923631466</v>
      </c>
    </row>
    <row r="15" spans="1:17" x14ac:dyDescent="0.25">
      <c r="A15" s="21" t="s">
        <v>37</v>
      </c>
      <c r="B15" s="35">
        <f>NMM!B$5</f>
        <v>21.971427316414861</v>
      </c>
      <c r="C15" s="35">
        <f>NMM!C$5</f>
        <v>52.608295255226835</v>
      </c>
      <c r="D15" s="35">
        <f>NMM!D$5</f>
        <v>105.49164763026783</v>
      </c>
      <c r="E15" s="35">
        <f>NMM!E$5</f>
        <v>57.097985577030443</v>
      </c>
      <c r="F15" s="35">
        <f>NMM!F$5</f>
        <v>156.29537646997375</v>
      </c>
      <c r="G15" s="35">
        <f>NMM!G$5</f>
        <v>153.30948594506356</v>
      </c>
      <c r="H15" s="35">
        <f>NMM!H$5</f>
        <v>122.06156470863391</v>
      </c>
      <c r="I15" s="35">
        <f>NMM!I$5</f>
        <v>125.37828225162286</v>
      </c>
      <c r="J15" s="35">
        <f>NMM!J$5</f>
        <v>176.87634484025006</v>
      </c>
      <c r="K15" s="35">
        <f>NMM!K$5</f>
        <v>214.78091073039792</v>
      </c>
      <c r="L15" s="35">
        <f>NMM!L$5</f>
        <v>209.83507070004566</v>
      </c>
      <c r="M15" s="35">
        <f>NMM!M$5</f>
        <v>109.70538879460997</v>
      </c>
      <c r="N15" s="35">
        <f>NMM!N$5</f>
        <v>103.20935953393615</v>
      </c>
      <c r="O15" s="35">
        <f>NMM!O$5</f>
        <v>142.2396171873263</v>
      </c>
      <c r="P15" s="35">
        <f>NMM!P$5</f>
        <v>207.67255429136637</v>
      </c>
      <c r="Q15" s="35">
        <f>NMM!Q$5</f>
        <v>213.94174457895124</v>
      </c>
    </row>
    <row r="16" spans="1:17" x14ac:dyDescent="0.25">
      <c r="A16" s="21" t="s">
        <v>57</v>
      </c>
      <c r="B16" s="35">
        <f>NMM!B$6</f>
        <v>537.64635795297875</v>
      </c>
      <c r="C16" s="35">
        <f>NMM!C$6</f>
        <v>565.49428721822699</v>
      </c>
      <c r="D16" s="35">
        <f>NMM!D$6</f>
        <v>524.95453248009994</v>
      </c>
      <c r="E16" s="35">
        <f>NMM!E$6</f>
        <v>504.89590212435331</v>
      </c>
      <c r="F16" s="35">
        <f>NMM!F$6</f>
        <v>486.19385342875211</v>
      </c>
      <c r="G16" s="35">
        <f>NMM!G$6</f>
        <v>525.3778538294797</v>
      </c>
      <c r="H16" s="35">
        <f>NMM!H$6</f>
        <v>526.54525430573835</v>
      </c>
      <c r="I16" s="35">
        <f>NMM!I$6</f>
        <v>562.8372335725154</v>
      </c>
      <c r="J16" s="35">
        <f>NMM!J$6</f>
        <v>480.28059685104364</v>
      </c>
      <c r="K16" s="35">
        <f>NMM!K$6</f>
        <v>286.39847719933414</v>
      </c>
      <c r="L16" s="35">
        <f>NMM!L$6</f>
        <v>290.85980220305544</v>
      </c>
      <c r="M16" s="35">
        <f>NMM!M$6</f>
        <v>374.70529274911956</v>
      </c>
      <c r="N16" s="35">
        <f>NMM!N$6</f>
        <v>343.62752679914928</v>
      </c>
      <c r="O16" s="35">
        <f>NMM!O$6</f>
        <v>319.18727868100177</v>
      </c>
      <c r="P16" s="35">
        <f>NMM!P$6</f>
        <v>229.05300189709934</v>
      </c>
      <c r="Q16" s="35">
        <f>NMM!Q$6</f>
        <v>220.34717912015506</v>
      </c>
    </row>
    <row r="17" spans="1:17" x14ac:dyDescent="0.25">
      <c r="A17" s="23" t="s">
        <v>9</v>
      </c>
      <c r="B17" s="37">
        <f>PPA!B$3</f>
        <v>7562.6996054856281</v>
      </c>
      <c r="C17" s="37">
        <f>PPA!C$3</f>
        <v>7512.9797414231907</v>
      </c>
      <c r="D17" s="37">
        <f>PPA!D$3</f>
        <v>6522.2019294333841</v>
      </c>
      <c r="E17" s="37">
        <f>PPA!E$3</f>
        <v>5641.1971242267173</v>
      </c>
      <c r="F17" s="37">
        <f>PPA!F$3</f>
        <v>5567.0739776787686</v>
      </c>
      <c r="G17" s="37">
        <f>PPA!G$3</f>
        <v>4857.0647717955726</v>
      </c>
      <c r="H17" s="37">
        <f>PPA!H$3</f>
        <v>5196.9442487944962</v>
      </c>
      <c r="I17" s="37">
        <f>PPA!I$3</f>
        <v>4911.3737075332347</v>
      </c>
      <c r="J17" s="37">
        <f>PPA!J$3</f>
        <v>4119.3065663586567</v>
      </c>
      <c r="K17" s="37">
        <f>PPA!K$3</f>
        <v>2786.7471570967291</v>
      </c>
      <c r="L17" s="37">
        <f>PPA!L$3</f>
        <v>3711</v>
      </c>
      <c r="M17" s="37">
        <f>PPA!M$3</f>
        <v>3586.8778014836853</v>
      </c>
      <c r="N17" s="37">
        <f>PPA!N$3</f>
        <v>3241.9662425639708</v>
      </c>
      <c r="O17" s="37">
        <f>PPA!O$3</f>
        <v>3042.4591667515915</v>
      </c>
      <c r="P17" s="37">
        <f>PPA!P$3</f>
        <v>3077.1751895922289</v>
      </c>
      <c r="Q17" s="37">
        <f>PPA!Q$3</f>
        <v>3231.1818854204726</v>
      </c>
    </row>
    <row r="18" spans="1:17" x14ac:dyDescent="0.25">
      <c r="A18" s="21" t="s">
        <v>35</v>
      </c>
      <c r="B18" s="35">
        <f>PPA!B$5</f>
        <v>644.18833069536765</v>
      </c>
      <c r="C18" s="35">
        <f>PPA!C$5</f>
        <v>636.85881181682953</v>
      </c>
      <c r="D18" s="35">
        <f>PPA!D$5</f>
        <v>560.29335877602443</v>
      </c>
      <c r="E18" s="35">
        <f>PPA!E$5</f>
        <v>483.56520362939887</v>
      </c>
      <c r="F18" s="35">
        <f>PPA!F$5</f>
        <v>471.40851781259295</v>
      </c>
      <c r="G18" s="35">
        <f>PPA!G$5</f>
        <v>396.79890814657318</v>
      </c>
      <c r="H18" s="35">
        <f>PPA!H$5</f>
        <v>442.36764785251211</v>
      </c>
      <c r="I18" s="35">
        <f>PPA!I$5</f>
        <v>404.24912845865208</v>
      </c>
      <c r="J18" s="35">
        <f>PPA!J$5</f>
        <v>325.46769106634719</v>
      </c>
      <c r="K18" s="35">
        <f>PPA!K$5</f>
        <v>234.07071659212613</v>
      </c>
      <c r="L18" s="35">
        <f>PPA!L$5</f>
        <v>321.61500000000001</v>
      </c>
      <c r="M18" s="35">
        <f>PPA!M$5</f>
        <v>314.86229912505627</v>
      </c>
      <c r="N18" s="35">
        <f>PPA!N$5</f>
        <v>271.44840973198848</v>
      </c>
      <c r="O18" s="35">
        <f>PPA!O$5</f>
        <v>310.36491230440106</v>
      </c>
      <c r="P18" s="35">
        <f>PPA!P$5</f>
        <v>320.71271312479348</v>
      </c>
      <c r="Q18" s="35">
        <f>PPA!Q$5</f>
        <v>326.98228526005397</v>
      </c>
    </row>
    <row r="19" spans="1:17" x14ac:dyDescent="0.25">
      <c r="A19" s="21" t="s">
        <v>56</v>
      </c>
      <c r="B19" s="35">
        <f>PPA!B$6</f>
        <v>5948.6634446193038</v>
      </c>
      <c r="C19" s="35">
        <f>PPA!C$6</f>
        <v>5852.4463337033212</v>
      </c>
      <c r="D19" s="35">
        <f>PPA!D$6</f>
        <v>5015.1192508890699</v>
      </c>
      <c r="E19" s="35">
        <f>PPA!E$6</f>
        <v>4338.3709274523599</v>
      </c>
      <c r="F19" s="35">
        <f>PPA!F$6</f>
        <v>4306.0408623982676</v>
      </c>
      <c r="G19" s="35">
        <f>PPA!G$6</f>
        <v>3625.0649890931104</v>
      </c>
      <c r="H19" s="35">
        <f>PPA!H$6</f>
        <v>3928.8736156247596</v>
      </c>
      <c r="I19" s="35">
        <f>PPA!I$6</f>
        <v>3699.992272680829</v>
      </c>
      <c r="J19" s="35">
        <f>PPA!J$6</f>
        <v>3016.9969421824881</v>
      </c>
      <c r="K19" s="35">
        <f>PPA!K$6</f>
        <v>1893.8448887908385</v>
      </c>
      <c r="L19" s="35">
        <f>PPA!L$6</f>
        <v>2741.3850000000002</v>
      </c>
      <c r="M19" s="35">
        <f>PPA!M$6</f>
        <v>2683.8262639707177</v>
      </c>
      <c r="N19" s="35">
        <f>PPA!N$6</f>
        <v>2397.457367362671</v>
      </c>
      <c r="O19" s="35">
        <f>PPA!O$6</f>
        <v>2238.2968318288595</v>
      </c>
      <c r="P19" s="35">
        <f>PPA!P$6</f>
        <v>2298.5278254719055</v>
      </c>
      <c r="Q19" s="35">
        <f>PPA!Q$6</f>
        <v>2456.8600230834527</v>
      </c>
    </row>
    <row r="20" spans="1:17" x14ac:dyDescent="0.25">
      <c r="A20" s="21" t="s">
        <v>55</v>
      </c>
      <c r="B20" s="35">
        <f>PPA!B$7</f>
        <v>969.84783017095651</v>
      </c>
      <c r="C20" s="35">
        <f>PPA!C$7</f>
        <v>1023.6745959030395</v>
      </c>
      <c r="D20" s="35">
        <f>PPA!D$7</f>
        <v>946.78931976828972</v>
      </c>
      <c r="E20" s="35">
        <f>PPA!E$7</f>
        <v>819.26099314495877</v>
      </c>
      <c r="F20" s="35">
        <f>PPA!F$7</f>
        <v>789.62459746790773</v>
      </c>
      <c r="G20" s="35">
        <f>PPA!G$7</f>
        <v>835.20087455588919</v>
      </c>
      <c r="H20" s="35">
        <f>PPA!H$7</f>
        <v>825.70298531722437</v>
      </c>
      <c r="I20" s="35">
        <f>PPA!I$7</f>
        <v>807.13230639375342</v>
      </c>
      <c r="J20" s="35">
        <f>PPA!J$7</f>
        <v>776.84193310982164</v>
      </c>
      <c r="K20" s="35">
        <f>PPA!K$7</f>
        <v>658.83155171376438</v>
      </c>
      <c r="L20" s="35">
        <f>PPA!L$7</f>
        <v>648</v>
      </c>
      <c r="M20" s="35">
        <f>PPA!M$7</f>
        <v>588.18923838791125</v>
      </c>
      <c r="N20" s="35">
        <f>PPA!N$7</f>
        <v>573.06046546931157</v>
      </c>
      <c r="O20" s="35">
        <f>PPA!O$7</f>
        <v>493.79742261833098</v>
      </c>
      <c r="P20" s="35">
        <f>PPA!P$7</f>
        <v>457.93465099552986</v>
      </c>
      <c r="Q20" s="35">
        <f>PPA!Q$7</f>
        <v>447.33957707696572</v>
      </c>
    </row>
    <row r="21" spans="1:17" x14ac:dyDescent="0.25">
      <c r="A21" s="20" t="s">
        <v>54</v>
      </c>
      <c r="B21" s="36">
        <f>FBT!B$3</f>
        <v>2229.7106894608301</v>
      </c>
      <c r="C21" s="36">
        <f>FBT!C$3</f>
        <v>2593.686020337756</v>
      </c>
      <c r="D21" s="36">
        <f>FBT!D$3</f>
        <v>2745.1287969613109</v>
      </c>
      <c r="E21" s="36">
        <f>FBT!E$3</f>
        <v>2730.8699771498632</v>
      </c>
      <c r="F21" s="36">
        <f>FBT!F$3</f>
        <v>2621.4213242754422</v>
      </c>
      <c r="G21" s="36">
        <f>FBT!G$3</f>
        <v>2638.9723968297349</v>
      </c>
      <c r="H21" s="36">
        <f>FBT!H$3</f>
        <v>2535.6233407379314</v>
      </c>
      <c r="I21" s="36">
        <f>FBT!I$3</f>
        <v>2636.632200886263</v>
      </c>
      <c r="J21" s="36">
        <f>FBT!J$3</f>
        <v>2605.4869572328075</v>
      </c>
      <c r="K21" s="36">
        <f>FBT!K$3</f>
        <v>2822.8475160947437</v>
      </c>
      <c r="L21" s="36">
        <f>FBT!L$3</f>
        <v>2617</v>
      </c>
      <c r="M21" s="36">
        <f>FBT!M$3</f>
        <v>2533.8135410753785</v>
      </c>
      <c r="N21" s="36">
        <f>FBT!N$3</f>
        <v>2545.5649484340456</v>
      </c>
      <c r="O21" s="36">
        <f>FBT!O$3</f>
        <v>2490.2954446492927</v>
      </c>
      <c r="P21" s="36">
        <f>FBT!P$3</f>
        <v>2407.1157400242168</v>
      </c>
      <c r="Q21" s="36">
        <f>FBT!Q$3</f>
        <v>2329.3738137035621</v>
      </c>
    </row>
    <row r="22" spans="1:17" x14ac:dyDescent="0.25">
      <c r="A22" s="18" t="s">
        <v>53</v>
      </c>
      <c r="B22" s="35">
        <f>TRE!B$3</f>
        <v>946.364831861732</v>
      </c>
      <c r="C22" s="35">
        <f>TRE!C$3</f>
        <v>1093.8047892135239</v>
      </c>
      <c r="D22" s="35">
        <f>TRE!D$3</f>
        <v>1219.0612779975127</v>
      </c>
      <c r="E22" s="35">
        <f>TRE!E$3</f>
        <v>1175.9460513849413</v>
      </c>
      <c r="F22" s="35">
        <f>TRE!F$3</f>
        <v>968.28267678327234</v>
      </c>
      <c r="G22" s="35">
        <f>TRE!G$3</f>
        <v>1080.076523640339</v>
      </c>
      <c r="H22" s="35">
        <f>TRE!H$3</f>
        <v>1139.946903613805</v>
      </c>
      <c r="I22" s="35">
        <f>TRE!I$3</f>
        <v>1096.2228318210593</v>
      </c>
      <c r="J22" s="35">
        <f>TRE!J$3</f>
        <v>1116.1991986262165</v>
      </c>
      <c r="K22" s="35">
        <f>TRE!K$3</f>
        <v>781.17165720703565</v>
      </c>
      <c r="L22" s="35">
        <f>TRE!L$3</f>
        <v>784</v>
      </c>
      <c r="M22" s="35">
        <f>TRE!M$3</f>
        <v>875.92240991211418</v>
      </c>
      <c r="N22" s="35">
        <f>TRE!N$3</f>
        <v>826.38355202611035</v>
      </c>
      <c r="O22" s="35">
        <f>TRE!O$3</f>
        <v>840.28942272950474</v>
      </c>
      <c r="P22" s="35">
        <f>TRE!P$3</f>
        <v>802.06844438779694</v>
      </c>
      <c r="Q22" s="35">
        <f>TRE!Q$3</f>
        <v>777.05201436476898</v>
      </c>
    </row>
    <row r="23" spans="1:17" x14ac:dyDescent="0.25">
      <c r="A23" s="18" t="s">
        <v>52</v>
      </c>
      <c r="B23" s="35">
        <f>MAE!B$3</f>
        <v>16785.6471914334</v>
      </c>
      <c r="C23" s="35">
        <f>MAE!C$3</f>
        <v>15934.258599432174</v>
      </c>
      <c r="D23" s="35">
        <f>MAE!D$3</f>
        <v>16367.690394290134</v>
      </c>
      <c r="E23" s="35">
        <f>MAE!E$3</f>
        <v>16546.842779914172</v>
      </c>
      <c r="F23" s="35">
        <f>MAE!F$3</f>
        <v>16619.612686929286</v>
      </c>
      <c r="G23" s="35">
        <f>MAE!G$3</f>
        <v>17593.878108772893</v>
      </c>
      <c r="H23" s="35">
        <f>MAE!H$3</f>
        <v>19069.187842011161</v>
      </c>
      <c r="I23" s="35">
        <f>MAE!I$3</f>
        <v>21279.805866216502</v>
      </c>
      <c r="J23" s="35">
        <f>MAE!J$3</f>
        <v>20950.200343445907</v>
      </c>
      <c r="K23" s="35">
        <f>MAE!K$3</f>
        <v>14778.083070937206</v>
      </c>
      <c r="L23" s="35">
        <f>MAE!L$3</f>
        <v>14798</v>
      </c>
      <c r="M23" s="35">
        <f>MAE!M$3</f>
        <v>13881.65749965746</v>
      </c>
      <c r="N23" s="35">
        <f>MAE!N$3</f>
        <v>11007.694570157211</v>
      </c>
      <c r="O23" s="35">
        <f>MAE!O$3</f>
        <v>11451.838538433745</v>
      </c>
      <c r="P23" s="35">
        <f>MAE!P$3</f>
        <v>11563.987946213165</v>
      </c>
      <c r="Q23" s="35">
        <f>MAE!Q$3</f>
        <v>11442.803803277518</v>
      </c>
    </row>
    <row r="24" spans="1:17" x14ac:dyDescent="0.25">
      <c r="A24" s="18" t="s">
        <v>51</v>
      </c>
      <c r="B24" s="35">
        <f>TEL!B$3</f>
        <v>677.48450122111581</v>
      </c>
      <c r="C24" s="35">
        <f>TEL!C$3</f>
        <v>657.18777924824963</v>
      </c>
      <c r="D24" s="35">
        <f>TEL!D$3</f>
        <v>662.19229347107535</v>
      </c>
      <c r="E24" s="35">
        <f>TEL!E$3</f>
        <v>615.28172546396922</v>
      </c>
      <c r="F24" s="35">
        <f>TEL!F$3</f>
        <v>602.14389695178431</v>
      </c>
      <c r="G24" s="35">
        <f>TEL!G$3</f>
        <v>601.25717409128185</v>
      </c>
      <c r="H24" s="35">
        <f>TEL!H$3</f>
        <v>617.6518394105218</v>
      </c>
      <c r="I24" s="35">
        <f>TEL!I$3</f>
        <v>560.24477737919392</v>
      </c>
      <c r="J24" s="35">
        <f>TEL!J$3</f>
        <v>562.1882410663178</v>
      </c>
      <c r="K24" s="35">
        <f>TEL!K$3</f>
        <v>472.31303022402284</v>
      </c>
      <c r="L24" s="35">
        <f>TEL!L$3</f>
        <v>462</v>
      </c>
      <c r="M24" s="35">
        <f>TEL!M$3</f>
        <v>449.21607391023508</v>
      </c>
      <c r="N24" s="35">
        <f>TEL!N$3</f>
        <v>426.0002466816573</v>
      </c>
      <c r="O24" s="35">
        <f>TEL!O$3</f>
        <v>373.35902685776227</v>
      </c>
      <c r="P24" s="35">
        <f>TEL!P$3</f>
        <v>342.31297967061482</v>
      </c>
      <c r="Q24" s="35">
        <f>TEL!Q$3</f>
        <v>340.40581363227261</v>
      </c>
    </row>
    <row r="25" spans="1:17" x14ac:dyDescent="0.25">
      <c r="A25" s="18" t="s">
        <v>50</v>
      </c>
      <c r="B25" s="35">
        <f>WWP!B$3</f>
        <v>1656.7255307157616</v>
      </c>
      <c r="C25" s="35">
        <f>WWP!C$3</f>
        <v>1663.8953928987523</v>
      </c>
      <c r="D25" s="35">
        <f>WWP!D$3</f>
        <v>1635.8726708422505</v>
      </c>
      <c r="E25" s="35">
        <f>WWP!E$3</f>
        <v>1611.7706069219194</v>
      </c>
      <c r="F25" s="35">
        <f>WWP!F$3</f>
        <v>1532.9304336318319</v>
      </c>
      <c r="G25" s="35">
        <f>WWP!G$3</f>
        <v>1503.1429352282046</v>
      </c>
      <c r="H25" s="35">
        <f>WWP!H$3</f>
        <v>1669.8271658449369</v>
      </c>
      <c r="I25" s="35">
        <f>WWP!I$3</f>
        <v>1883.3087149187593</v>
      </c>
      <c r="J25" s="35">
        <f>WWP!J$3</f>
        <v>1330.8528906697195</v>
      </c>
      <c r="K25" s="35">
        <f>WWP!K$3</f>
        <v>885.46158320129962</v>
      </c>
      <c r="L25" s="35">
        <f>WWP!L$3</f>
        <v>1235</v>
      </c>
      <c r="M25" s="35">
        <f>WWP!M$3</f>
        <v>1125.4868954178003</v>
      </c>
      <c r="N25" s="35">
        <f>WWP!N$3</f>
        <v>1020.882551067847</v>
      </c>
      <c r="O25" s="35">
        <f>WWP!O$3</f>
        <v>1076.5339682598506</v>
      </c>
      <c r="P25" s="35">
        <f>WWP!P$3</f>
        <v>1091.5778261304977</v>
      </c>
      <c r="Q25" s="35">
        <f>WWP!Q$3</f>
        <v>1064.8820609700674</v>
      </c>
    </row>
    <row r="26" spans="1:17" x14ac:dyDescent="0.25">
      <c r="A26" s="16" t="s">
        <v>49</v>
      </c>
      <c r="B26" s="34">
        <f>OIS!B$3</f>
        <v>2324.8168326131881</v>
      </c>
      <c r="C26" s="34">
        <f>OIS!C$3</f>
        <v>2332.3944936486932</v>
      </c>
      <c r="D26" s="34">
        <f>OIS!D$3</f>
        <v>2254.3669957086358</v>
      </c>
      <c r="E26" s="34">
        <f>OIS!E$3</f>
        <v>2160.1738839658919</v>
      </c>
      <c r="F26" s="34">
        <f>OIS!F$3</f>
        <v>2318.1437204993604</v>
      </c>
      <c r="G26" s="34">
        <f>OIS!G$3</f>
        <v>2121.8912271112326</v>
      </c>
      <c r="H26" s="34">
        <f>OIS!H$3</f>
        <v>2211.6270249769736</v>
      </c>
      <c r="I26" s="34">
        <f>OIS!I$3</f>
        <v>2245.19940915805</v>
      </c>
      <c r="J26" s="34">
        <f>OIS!J$3</f>
        <v>2019.7890260855345</v>
      </c>
      <c r="K26" s="34">
        <f>OIS!K$3</f>
        <v>1625.5189426605966</v>
      </c>
      <c r="L26" s="34">
        <f>OIS!L$3</f>
        <v>1612</v>
      </c>
      <c r="M26" s="34">
        <f>OIS!M$3</f>
        <v>1698.017185695551</v>
      </c>
      <c r="N26" s="34">
        <f>OIS!N$3</f>
        <v>1648.972001631894</v>
      </c>
      <c r="O26" s="34">
        <f>OIS!O$3</f>
        <v>1456.3781395047204</v>
      </c>
      <c r="P26" s="34">
        <f>OIS!P$3</f>
        <v>1443.9052812701998</v>
      </c>
      <c r="Q26" s="34">
        <f>OIS!Q$3</f>
        <v>1432.0213154635135</v>
      </c>
    </row>
    <row r="27" spans="1:17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</row>
    <row r="28" spans="1:17" x14ac:dyDescent="0.25">
      <c r="A28" s="31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</row>
    <row r="29" spans="1:17" x14ac:dyDescent="0.25">
      <c r="A29" s="50" t="s">
        <v>69</v>
      </c>
      <c r="B29" s="38">
        <f>ISI!B25+NFM!B43+CHI!B32+NMM!B31+PPA!B32+FBT!B12+TRE!B12+MAE!B12+TEL!B12+WWP!B12+OIS!B12</f>
        <v>12204.416582952712</v>
      </c>
      <c r="C29" s="38">
        <f>ISI!C25+NFM!C43+CHI!C32+NMM!C31+PPA!C32+FBT!C12+TRE!C12+MAE!C12+TEL!C12+WWP!C12+OIS!C12</f>
        <v>11898.261740000002</v>
      </c>
      <c r="D29" s="38">
        <f>ISI!D25+NFM!D43+CHI!D32+NMM!D31+PPA!D32+FBT!D12+TRE!D12+MAE!D12+TEL!D12+WWP!D12+OIS!D12</f>
        <v>12328.67596</v>
      </c>
      <c r="E29" s="38">
        <f>ISI!E25+NFM!E43+CHI!E32+NMM!E31+PPA!E32+FBT!E12+TRE!E12+MAE!E12+TEL!E12+WWP!E12+OIS!E12</f>
        <v>12399.001999999997</v>
      </c>
      <c r="F29" s="38">
        <f>ISI!F25+NFM!F43+CHI!F32+NMM!F31+PPA!F32+FBT!F12+TRE!F12+MAE!F12+TEL!F12+WWP!F12+OIS!F12</f>
        <v>12742.136560000003</v>
      </c>
      <c r="G29" s="38">
        <f>ISI!G25+NFM!G43+CHI!G32+NMM!G31+PPA!G32+FBT!G12+TRE!G12+MAE!G12+TEL!G12+WWP!G12+OIS!G12</f>
        <v>11876.330693971591</v>
      </c>
      <c r="H29" s="38">
        <f>ISI!H25+NFM!H43+CHI!H32+NMM!H31+PPA!H32+FBT!H12+TRE!H12+MAE!H12+TEL!H12+WWP!H12+OIS!H12</f>
        <v>12929.54967</v>
      </c>
      <c r="I29" s="38">
        <f>ISI!I25+NFM!I43+CHI!I32+NMM!I31+PPA!I32+FBT!I12+TRE!I12+MAE!I12+TEL!I12+WWP!I12+OIS!I12</f>
        <v>12590.407869999999</v>
      </c>
      <c r="J29" s="38">
        <f>ISI!J25+NFM!J43+CHI!J32+NMM!J31+PPA!J32+FBT!J12+TRE!J12+MAE!J12+TEL!J12+WWP!J12+OIS!J12</f>
        <v>11965.6314</v>
      </c>
      <c r="K29" s="38">
        <f>ISI!K25+NFM!K43+CHI!K32+NMM!K31+PPA!K32+FBT!K12+TRE!K12+MAE!K12+TEL!K12+WWP!K12+OIS!K12</f>
        <v>9883.7188500000011</v>
      </c>
      <c r="L29" s="38">
        <f>ISI!L25+NFM!L43+CHI!L32+NMM!L31+PPA!L32+FBT!L12+TRE!L12+MAE!L12+TEL!L12+WWP!L12+OIS!L12</f>
        <v>11340.104885720044</v>
      </c>
      <c r="M29" s="38">
        <f>ISI!M25+NFM!M43+CHI!M32+NMM!M31+PPA!M32+FBT!M12+TRE!M12+MAE!M12+TEL!M12+WWP!M12+OIS!M12</f>
        <v>11139.708443714719</v>
      </c>
      <c r="N29" s="38">
        <f>ISI!N25+NFM!N43+CHI!N32+NMM!N31+PPA!N32+FBT!N12+TRE!N12+MAE!N12+TEL!N12+WWP!N12+OIS!N12</f>
        <v>10812.200343259114</v>
      </c>
      <c r="O29" s="38">
        <f>ISI!O25+NFM!O43+CHI!O32+NMM!O31+PPA!O32+FBT!O12+TRE!O12+MAE!O12+TEL!O12+WWP!O12+OIS!O12</f>
        <v>10740.988899612204</v>
      </c>
      <c r="P29" s="38">
        <f>ISI!P25+NFM!P43+CHI!P32+NMM!P31+PPA!P32+FBT!P12+TRE!P12+MAE!P12+TEL!P12+WWP!P12+OIS!P12</f>
        <v>10696.383388941063</v>
      </c>
      <c r="Q29" s="38">
        <f>ISI!Q25+NFM!Q43+CHI!Q32+NMM!Q31+PPA!Q32+FBT!Q12+TRE!Q12+MAE!Q12+TEL!Q12+WWP!Q12+OIS!Q12</f>
        <v>10698.129223751319</v>
      </c>
    </row>
    <row r="30" spans="1:17" x14ac:dyDescent="0.25">
      <c r="A30" s="69" t="s">
        <v>33</v>
      </c>
      <c r="B30" s="68">
        <f t="shared" ref="B30:Q30" si="0">B31+B32</f>
        <v>992.16273122223402</v>
      </c>
      <c r="C30" s="68">
        <f t="shared" si="0"/>
        <v>983.94398999999999</v>
      </c>
      <c r="D30" s="68">
        <f t="shared" si="0"/>
        <v>916.89836000000003</v>
      </c>
      <c r="E30" s="68">
        <f t="shared" si="0"/>
        <v>913.30023000000006</v>
      </c>
      <c r="F30" s="68">
        <f t="shared" si="0"/>
        <v>837.99668999999994</v>
      </c>
      <c r="G30" s="68">
        <f t="shared" si="0"/>
        <v>846.36852255014173</v>
      </c>
      <c r="H30" s="68">
        <f t="shared" si="0"/>
        <v>846.91291999999999</v>
      </c>
      <c r="I30" s="68">
        <f t="shared" si="0"/>
        <v>836.9213400000001</v>
      </c>
      <c r="J30" s="68">
        <f t="shared" si="0"/>
        <v>816.37666999999999</v>
      </c>
      <c r="K30" s="68">
        <f t="shared" si="0"/>
        <v>683.61455999999998</v>
      </c>
      <c r="L30" s="68">
        <f t="shared" si="0"/>
        <v>781.57008890282236</v>
      </c>
      <c r="M30" s="68">
        <f t="shared" si="0"/>
        <v>745.36226365220432</v>
      </c>
      <c r="N30" s="68">
        <f t="shared" si="0"/>
        <v>673.59045102655034</v>
      </c>
      <c r="O30" s="68">
        <f t="shared" si="0"/>
        <v>581.67907141907835</v>
      </c>
      <c r="P30" s="68">
        <f t="shared" si="0"/>
        <v>617.58768758960935</v>
      </c>
      <c r="Q30" s="68">
        <f t="shared" si="0"/>
        <v>562.75305747563334</v>
      </c>
    </row>
    <row r="31" spans="1:17" x14ac:dyDescent="0.25">
      <c r="A31" s="53" t="s">
        <v>48</v>
      </c>
      <c r="B31" s="51">
        <f>ISI!B27+NFM!B44+CHI!B33+NMM!B32+PPA!B33+FBT!B13+TRE!B13+MAE!B13+TEL!B13+WWP!B13+OIS!B13</f>
        <v>532.32423555397736</v>
      </c>
      <c r="C31" s="51">
        <f>ISI!C27+NFM!C44+CHI!C33+NMM!C32+PPA!C33+FBT!C13+TRE!C13+MAE!C13+TEL!C13+WWP!C13+OIS!C13</f>
        <v>522.88180999999997</v>
      </c>
      <c r="D31" s="51">
        <f>ISI!D27+NFM!D44+CHI!D33+NMM!D32+PPA!D33+FBT!D13+TRE!D13+MAE!D13+TEL!D13+WWP!D13+OIS!D13</f>
        <v>477.18727000000001</v>
      </c>
      <c r="E31" s="51">
        <f>ISI!E27+NFM!E44+CHI!E33+NMM!E32+PPA!E33+FBT!E13+TRE!E13+MAE!E13+TEL!E13+WWP!E13+OIS!E13</f>
        <v>465.20399000000003</v>
      </c>
      <c r="F31" s="51">
        <f>ISI!F27+NFM!F44+CHI!F33+NMM!F32+PPA!F33+FBT!F13+TRE!F13+MAE!F13+TEL!F13+WWP!F13+OIS!F13</f>
        <v>415.68135999999998</v>
      </c>
      <c r="G31" s="51">
        <f>ISI!G27+NFM!G44+CHI!G33+NMM!G32+PPA!G33+FBT!G13+TRE!G13+MAE!G13+TEL!G13+WWP!G13+OIS!G13</f>
        <v>416.85411875350786</v>
      </c>
      <c r="H31" s="51">
        <f>ISI!H27+NFM!H44+CHI!H33+NMM!H32+PPA!H33+FBT!H13+TRE!H13+MAE!H13+TEL!H13+WWP!H13+OIS!H13</f>
        <v>430.00906999999995</v>
      </c>
      <c r="I31" s="51">
        <f>ISI!I27+NFM!I44+CHI!I33+NMM!I32+PPA!I33+FBT!I13+TRE!I13+MAE!I13+TEL!I13+WWP!I13+OIS!I13</f>
        <v>430.47968000000003</v>
      </c>
      <c r="J31" s="51">
        <f>ISI!J27+NFM!J44+CHI!J33+NMM!J32+PPA!J33+FBT!J13+TRE!J13+MAE!J13+TEL!J13+WWP!J13+OIS!J13</f>
        <v>418.17358000000002</v>
      </c>
      <c r="K31" s="51">
        <f>ISI!K27+NFM!K44+CHI!K33+NMM!K32+PPA!K33+FBT!K13+TRE!K13+MAE!K13+TEL!K13+WWP!K13+OIS!K13</f>
        <v>307.81471999999997</v>
      </c>
      <c r="L31" s="51">
        <f>ISI!L27+NFM!L44+CHI!L33+NMM!L32+PPA!L33+FBT!L13+TRE!L13+MAE!L13+TEL!L13+WWP!L13+OIS!L13</f>
        <v>366.46834131571376</v>
      </c>
      <c r="M31" s="51">
        <f>ISI!M27+NFM!M44+CHI!M33+NMM!M32+PPA!M33+FBT!M13+TRE!M13+MAE!M13+TEL!M13+WWP!M13+OIS!M13</f>
        <v>344.59528102047449</v>
      </c>
      <c r="N31" s="51">
        <f>ISI!N27+NFM!N44+CHI!N33+NMM!N32+PPA!N33+FBT!N13+TRE!N13+MAE!N13+TEL!N13+WWP!N13+OIS!N13</f>
        <v>298.42034911321241</v>
      </c>
      <c r="O31" s="51">
        <f>ISI!O27+NFM!O44+CHI!O33+NMM!O32+PPA!O33+FBT!O13+TRE!O13+MAE!O13+TEL!O13+WWP!O13+OIS!O13</f>
        <v>282.33571515905169</v>
      </c>
      <c r="P31" s="51">
        <f>ISI!P27+NFM!P44+CHI!P33+NMM!P32+PPA!P33+FBT!P13+TRE!P13+MAE!P13+TEL!P13+WWP!P13+OIS!P13</f>
        <v>303.79395119461873</v>
      </c>
      <c r="Q31" s="51">
        <f>ISI!Q27+NFM!Q44+CHI!Q33+NMM!Q32+PPA!Q33+FBT!Q13+TRE!Q13+MAE!Q13+TEL!Q13+WWP!Q13+OIS!Q13</f>
        <v>297.83539423662029</v>
      </c>
    </row>
    <row r="32" spans="1:17" x14ac:dyDescent="0.25">
      <c r="A32" s="53" t="s">
        <v>47</v>
      </c>
      <c r="B32" s="51">
        <f>ISI!B28</f>
        <v>459.8384956682566</v>
      </c>
      <c r="C32" s="51">
        <f>ISI!C28</f>
        <v>461.06218000000001</v>
      </c>
      <c r="D32" s="51">
        <f>ISI!D28</f>
        <v>439.71109000000001</v>
      </c>
      <c r="E32" s="51">
        <f>ISI!E28</f>
        <v>448.09624000000002</v>
      </c>
      <c r="F32" s="51">
        <f>ISI!F28</f>
        <v>422.31533000000002</v>
      </c>
      <c r="G32" s="51">
        <f>ISI!G28</f>
        <v>429.51440379663393</v>
      </c>
      <c r="H32" s="51">
        <f>ISI!H28</f>
        <v>416.90385000000003</v>
      </c>
      <c r="I32" s="51">
        <f>ISI!I28</f>
        <v>406.44166000000001</v>
      </c>
      <c r="J32" s="51">
        <f>ISI!J28</f>
        <v>398.20308999999997</v>
      </c>
      <c r="K32" s="51">
        <f>ISI!K28</f>
        <v>375.79984000000002</v>
      </c>
      <c r="L32" s="51">
        <f>ISI!L28</f>
        <v>415.10174758710866</v>
      </c>
      <c r="M32" s="51">
        <f>ISI!M28</f>
        <v>400.76698263172977</v>
      </c>
      <c r="N32" s="51">
        <f>ISI!N28</f>
        <v>375.17010191333793</v>
      </c>
      <c r="O32" s="51">
        <f>ISI!O28</f>
        <v>299.34335626002667</v>
      </c>
      <c r="P32" s="51">
        <f>ISI!P28</f>
        <v>313.79373639499062</v>
      </c>
      <c r="Q32" s="51">
        <f>ISI!Q28</f>
        <v>264.917663239013</v>
      </c>
    </row>
    <row r="33" spans="1:17" x14ac:dyDescent="0.25">
      <c r="A33" s="67" t="s">
        <v>32</v>
      </c>
      <c r="B33" s="66">
        <f t="shared" ref="B33:Q33" si="1">SUM(B34:B38)</f>
        <v>1757.2765230350815</v>
      </c>
      <c r="C33" s="66">
        <f t="shared" si="1"/>
        <v>1754.0818199999997</v>
      </c>
      <c r="D33" s="66">
        <f t="shared" si="1"/>
        <v>1721.0798699999996</v>
      </c>
      <c r="E33" s="66">
        <f t="shared" si="1"/>
        <v>1824.5875999999992</v>
      </c>
      <c r="F33" s="66">
        <f t="shared" si="1"/>
        <v>1926.0126999999998</v>
      </c>
      <c r="G33" s="66">
        <f t="shared" si="1"/>
        <v>1824.3900137967119</v>
      </c>
      <c r="H33" s="66">
        <f t="shared" si="1"/>
        <v>1843.9486300000003</v>
      </c>
      <c r="I33" s="66">
        <f t="shared" si="1"/>
        <v>1732.8848600000001</v>
      </c>
      <c r="J33" s="66">
        <f t="shared" si="1"/>
        <v>1703.6073899999999</v>
      </c>
      <c r="K33" s="66">
        <f t="shared" si="1"/>
        <v>1361.8691600000006</v>
      </c>
      <c r="L33" s="66">
        <f t="shared" si="1"/>
        <v>1559.9502332818927</v>
      </c>
      <c r="M33" s="66">
        <f t="shared" si="1"/>
        <v>1520.6245198226861</v>
      </c>
      <c r="N33" s="66">
        <f t="shared" si="1"/>
        <v>1365.0355125731951</v>
      </c>
      <c r="O33" s="66">
        <f t="shared" si="1"/>
        <v>1315.7305795169909</v>
      </c>
      <c r="P33" s="66">
        <f t="shared" si="1"/>
        <v>1293.6722209873601</v>
      </c>
      <c r="Q33" s="66">
        <f t="shared" si="1"/>
        <v>1322.6265336849208</v>
      </c>
    </row>
    <row r="34" spans="1:17" x14ac:dyDescent="0.25">
      <c r="A34" s="53" t="s">
        <v>31</v>
      </c>
      <c r="B34" s="51">
        <f>ISI!B30+NFM!B46+CHI!B35+NMM!B34+PPA!B35+FBT!B15+TRE!B15+MAE!B15+TEL!B15+WWP!B15+OIS!B15</f>
        <v>158.95188352165999</v>
      </c>
      <c r="C34" s="51">
        <f>ISI!C30+NFM!C46+CHI!C35+NMM!C34+PPA!C35+FBT!C15+TRE!C15+MAE!C15+TEL!C15+WWP!C15+OIS!C15</f>
        <v>162.89314999999999</v>
      </c>
      <c r="D34" s="51">
        <f>ISI!D30+NFM!D46+CHI!D35+NMM!D34+PPA!D35+FBT!D15+TRE!D15+MAE!D15+TEL!D15+WWP!D15+OIS!D15</f>
        <v>141.88251</v>
      </c>
      <c r="E34" s="51">
        <f>ISI!E30+NFM!E46+CHI!E35+NMM!E34+PPA!E35+FBT!E15+TRE!E15+MAE!E15+TEL!E15+WWP!E15+OIS!E15</f>
        <v>174.74743000000001</v>
      </c>
      <c r="F34" s="51">
        <f>ISI!F30+NFM!F46+CHI!F35+NMM!F34+PPA!F35+FBT!F15+TRE!F15+MAE!F15+TEL!F15+WWP!F15+OIS!F15</f>
        <v>177.35961</v>
      </c>
      <c r="G34" s="51">
        <f>ISI!G30+NFM!G46+CHI!G35+NMM!G34+PPA!G35+FBT!G15+TRE!G15+MAE!G15+TEL!G15+WWP!G15+OIS!G15</f>
        <v>178.65717779428269</v>
      </c>
      <c r="H34" s="51">
        <f>ISI!H30+NFM!H46+CHI!H35+NMM!H34+PPA!H35+FBT!H15+TRE!H15+MAE!H15+TEL!H15+WWP!H15+OIS!H15</f>
        <v>164.20582999999999</v>
      </c>
      <c r="I34" s="51">
        <f>ISI!I30+NFM!I46+CHI!I35+NMM!I34+PPA!I35+FBT!I15+TRE!I15+MAE!I15+TEL!I15+WWP!I15+OIS!I15</f>
        <v>170.73797999999999</v>
      </c>
      <c r="J34" s="51">
        <f>ISI!J30+NFM!J46+CHI!J35+NMM!J34+PPA!J35+FBT!J15+TRE!J15+MAE!J15+TEL!J15+WWP!J15+OIS!J15</f>
        <v>203.59942000000001</v>
      </c>
      <c r="K34" s="51">
        <f>ISI!K30+NFM!K46+CHI!K35+NMM!K34+PPA!K35+FBT!K15+TRE!K15+MAE!K15+TEL!K15+WWP!K15+OIS!K15</f>
        <v>206.26105000000001</v>
      </c>
      <c r="L34" s="51">
        <f>ISI!L30+NFM!L46+CHI!L35+NMM!L34+PPA!L35+FBT!L15+TRE!L15+MAE!L15+TEL!L15+WWP!L15+OIS!L15</f>
        <v>215.43951552388339</v>
      </c>
      <c r="M34" s="51">
        <f>ISI!M30+NFM!M46+CHI!M35+NMM!M34+PPA!M35+FBT!M15+TRE!M15+MAE!M15+TEL!M15+WWP!M15+OIS!M15</f>
        <v>204.92993305573268</v>
      </c>
      <c r="N34" s="51">
        <f>ISI!N30+NFM!N46+CHI!N35+NMM!N34+PPA!N35+FBT!N15+TRE!N15+MAE!N15+TEL!N15+WWP!N15+OIS!N15</f>
        <v>178.65648812558314</v>
      </c>
      <c r="O34" s="51">
        <f>ISI!O30+NFM!O46+CHI!O35+NMM!O34+PPA!O35+FBT!O15+TRE!O15+MAE!O15+TEL!O15+WWP!O15+OIS!O15</f>
        <v>216.75246816917712</v>
      </c>
      <c r="P34" s="51">
        <f>ISI!P30+NFM!P46+CHI!P35+NMM!P34+PPA!P35+FBT!P15+TRE!P15+MAE!P15+TEL!P15+WWP!P15+OIS!P15</f>
        <v>211.49825880738879</v>
      </c>
      <c r="Q34" s="51">
        <f>ISI!Q30+NFM!Q46+CHI!Q35+NMM!Q34+PPA!Q35+FBT!Q15+TRE!Q15+MAE!Q15+TEL!Q15+WWP!Q15+OIS!Q15</f>
        <v>216.75186603577063</v>
      </c>
    </row>
    <row r="35" spans="1:17" x14ac:dyDescent="0.25">
      <c r="A35" s="53" t="s">
        <v>30</v>
      </c>
      <c r="B35" s="51">
        <f>ISI!B31+NFM!B47+CHI!B36+NMM!B35+PPA!B36+FBT!B16+TRE!B16+MAE!B16+TEL!B16+WWP!B16+OIS!B16</f>
        <v>253.78694073985281</v>
      </c>
      <c r="C35" s="51">
        <f>ISI!C31+NFM!C47+CHI!C36+NMM!C35+PPA!C36+FBT!C16+TRE!C16+MAE!C16+TEL!C16+WWP!C16+OIS!C16</f>
        <v>258.20094999999998</v>
      </c>
      <c r="D35" s="51">
        <f>ISI!D31+NFM!D47+CHI!D36+NMM!D35+PPA!D36+FBT!D16+TRE!D16+MAE!D16+TEL!D16+WWP!D16+OIS!D16</f>
        <v>252.74316000000005</v>
      </c>
      <c r="E35" s="51">
        <f>ISI!E31+NFM!E47+CHI!E36+NMM!E35+PPA!E36+FBT!E16+TRE!E16+MAE!E16+TEL!E16+WWP!E16+OIS!E16</f>
        <v>274.86556000000002</v>
      </c>
      <c r="F35" s="51">
        <f>ISI!F31+NFM!F47+CHI!F36+NMM!F35+PPA!F36+FBT!F16+TRE!F16+MAE!F16+TEL!F16+WWP!F16+OIS!F16</f>
        <v>285.86841999999996</v>
      </c>
      <c r="G35" s="51">
        <f>ISI!G31+NFM!G47+CHI!G36+NMM!G35+PPA!G36+FBT!G16+TRE!G16+MAE!G16+TEL!G16+WWP!G16+OIS!G16</f>
        <v>297.93637196279008</v>
      </c>
      <c r="H35" s="51">
        <f>ISI!H31+NFM!H47+CHI!H36+NMM!H35+PPA!H36+FBT!H16+TRE!H16+MAE!H16+TEL!H16+WWP!H16+OIS!H16</f>
        <v>315.67047000000002</v>
      </c>
      <c r="I35" s="51">
        <f>ISI!I31+NFM!I47+CHI!I36+NMM!I35+PPA!I36+FBT!I16+TRE!I16+MAE!I16+TEL!I16+WWP!I16+OIS!I16</f>
        <v>292.43938999999995</v>
      </c>
      <c r="J35" s="51">
        <f>ISI!J31+NFM!J47+CHI!J36+NMM!J35+PPA!J36+FBT!J16+TRE!J16+MAE!J16+TEL!J16+WWP!J16+OIS!J16</f>
        <v>304.60097000000007</v>
      </c>
      <c r="K35" s="51">
        <f>ISI!K31+NFM!K47+CHI!K36+NMM!K35+PPA!K36+FBT!K16+TRE!K16+MAE!K16+TEL!K16+WWP!K16+OIS!K16</f>
        <v>246.09268000000006</v>
      </c>
      <c r="L35" s="51">
        <f>ISI!L31+NFM!L47+CHI!L36+NMM!L35+PPA!L36+FBT!L16+TRE!L16+MAE!L16+TEL!L16+WWP!L16+OIS!L16</f>
        <v>301.23327888490633</v>
      </c>
      <c r="M35" s="51">
        <f>ISI!M31+NFM!M47+CHI!M36+NMM!M35+PPA!M36+FBT!M16+TRE!M16+MAE!M16+TEL!M16+WWP!M16+OIS!M16</f>
        <v>296.81531880259718</v>
      </c>
      <c r="N35" s="51">
        <f>ISI!N31+NFM!N47+CHI!N36+NMM!N35+PPA!N36+FBT!N16+TRE!N16+MAE!N16+TEL!N16+WWP!N16+OIS!N16</f>
        <v>292.41707944913321</v>
      </c>
      <c r="O35" s="51">
        <f>ISI!O31+NFM!O47+CHI!O36+NMM!O35+PPA!O36+FBT!O16+TRE!O16+MAE!O16+TEL!O16+WWP!O16+OIS!O16</f>
        <v>269.84568503778416</v>
      </c>
      <c r="P35" s="51">
        <f>ISI!P31+NFM!P47+CHI!P36+NMM!P35+PPA!P36+FBT!P16+TRE!P16+MAE!P16+TEL!P16+WWP!P16+OIS!P16</f>
        <v>287.52365693019061</v>
      </c>
      <c r="Q35" s="51">
        <f>ISI!Q31+NFM!Q47+CHI!Q36+NMM!Q35+PPA!Q36+FBT!Q16+TRE!Q16+MAE!Q16+TEL!Q16+WWP!Q16+OIS!Q16</f>
        <v>283.10032911392841</v>
      </c>
    </row>
    <row r="36" spans="1:17" x14ac:dyDescent="0.25">
      <c r="A36" s="53" t="s">
        <v>76</v>
      </c>
      <c r="B36" s="51">
        <f>ISI!B32+NFM!B48+CHI!B37+NMM!B36+PPA!B37+FBT!B17+TRE!B17+MAE!B17+TEL!B17+WWP!B17+OIS!B17</f>
        <v>467.2299960638984</v>
      </c>
      <c r="C36" s="51">
        <f>ISI!C32+NFM!C48+CHI!C37+NMM!C36+PPA!C37+FBT!C17+TRE!C17+MAE!C17+TEL!C17+WWP!C17+OIS!C17</f>
        <v>471.29701999999958</v>
      </c>
      <c r="D36" s="51">
        <f>ISI!D32+NFM!D48+CHI!D37+NMM!D36+PPA!D37+FBT!D17+TRE!D17+MAE!D17+TEL!D17+WWP!D17+OIS!D17</f>
        <v>477.48056999999972</v>
      </c>
      <c r="E36" s="51">
        <f>ISI!E32+NFM!E48+CHI!E37+NMM!E36+PPA!E37+FBT!E17+TRE!E17+MAE!E17+TEL!E17+WWP!E17+OIS!E17</f>
        <v>487.67678999999953</v>
      </c>
      <c r="F36" s="51">
        <f>ISI!F32+NFM!F48+CHI!F37+NMM!F36+PPA!F37+FBT!F17+TRE!F17+MAE!F17+TEL!F17+WWP!F17+OIS!F17</f>
        <v>497.83298999999988</v>
      </c>
      <c r="G36" s="51">
        <f>ISI!G32+NFM!G48+CHI!G37+NMM!G36+PPA!G37+FBT!G17+TRE!G17+MAE!G17+TEL!G17+WWP!G17+OIS!G17</f>
        <v>480.45581202127232</v>
      </c>
      <c r="H36" s="51">
        <f>ISI!H32+NFM!H48+CHI!H37+NMM!H36+PPA!H37+FBT!H17+TRE!H17+MAE!H17+TEL!H17+WWP!H17+OIS!H17</f>
        <v>466.89004000000023</v>
      </c>
      <c r="I36" s="51">
        <f>ISI!I32+NFM!I48+CHI!I37+NMM!I36+PPA!I37+FBT!I17+TRE!I17+MAE!I17+TEL!I17+WWP!I17+OIS!I17</f>
        <v>525.14660999999978</v>
      </c>
      <c r="J36" s="51">
        <f>ISI!J32+NFM!J48+CHI!J37+NMM!J36+PPA!J37+FBT!J17+TRE!J17+MAE!J17+TEL!J17+WWP!J17+OIS!J17</f>
        <v>523.04127999999946</v>
      </c>
      <c r="K36" s="51">
        <f>ISI!K32+NFM!K48+CHI!K37+NMM!K36+PPA!K37+FBT!K17+TRE!K17+MAE!K17+TEL!K17+WWP!K17+OIS!K17</f>
        <v>500.6517700000004</v>
      </c>
      <c r="L36" s="51">
        <f>ISI!L32+NFM!L48+CHI!L37+NMM!L36+PPA!L37+FBT!L17+TRE!L17+MAE!L17+TEL!L17+WWP!L17+OIS!L17</f>
        <v>507.90270801734778</v>
      </c>
      <c r="M36" s="51">
        <f>ISI!M32+NFM!M48+CHI!M37+NMM!M36+PPA!M37+FBT!M17+TRE!M17+MAE!M17+TEL!M17+WWP!M17+OIS!M17</f>
        <v>496.58194017932374</v>
      </c>
      <c r="N36" s="51">
        <f>ISI!N32+NFM!N48+CHI!N37+NMM!N36+PPA!N37+FBT!N17+TRE!N17+MAE!N17+TEL!N17+WWP!N17+OIS!N17</f>
        <v>492.47485454172698</v>
      </c>
      <c r="O36" s="51">
        <f>ISI!O32+NFM!O48+CHI!O37+NMM!O36+PPA!O37+FBT!O17+TRE!O17+MAE!O17+TEL!O17+WWP!O17+OIS!O17</f>
        <v>489.62407362115891</v>
      </c>
      <c r="P36" s="51">
        <f>ISI!P32+NFM!P48+CHI!P37+NMM!P36+PPA!P37+FBT!P17+TRE!P17+MAE!P17+TEL!P17+WWP!P17+OIS!P17</f>
        <v>479.31443462325115</v>
      </c>
      <c r="Q36" s="51">
        <f>ISI!Q32+NFM!Q48+CHI!Q37+NMM!Q36+PPA!Q37+FBT!Q17+TRE!Q17+MAE!Q17+TEL!Q17+WWP!Q17+OIS!Q17</f>
        <v>475.18467313615196</v>
      </c>
    </row>
    <row r="37" spans="1:17" x14ac:dyDescent="0.25">
      <c r="A37" s="53" t="s">
        <v>29</v>
      </c>
      <c r="B37" s="51">
        <f>ISI!B33+NFM!B49+CHI!B38+NMM!B37+PPA!B38+FBT!B18+TRE!B18+MAE!B18+TEL!B18+WWP!B18+OIS!B18</f>
        <v>826.05132512292766</v>
      </c>
      <c r="C37" s="51">
        <f>ISI!C33+NFM!C49+CHI!C38+NMM!C37+PPA!C38+FBT!C18+TRE!C18+MAE!C18+TEL!C18+WWP!C18+OIS!C18</f>
        <v>822.49298999999996</v>
      </c>
      <c r="D37" s="51">
        <f>ISI!D33+NFM!D49+CHI!D38+NMM!D37+PPA!D38+FBT!D18+TRE!D18+MAE!D18+TEL!D18+WWP!D18+OIS!D18</f>
        <v>789.07771000000002</v>
      </c>
      <c r="E37" s="51">
        <f>ISI!E33+NFM!E49+CHI!E38+NMM!E37+PPA!E38+FBT!E18+TRE!E18+MAE!E18+TEL!E18+WWP!E18+OIS!E18</f>
        <v>820.19237999999996</v>
      </c>
      <c r="F37" s="51">
        <f>ISI!F33+NFM!F49+CHI!F38+NMM!F37+PPA!F38+FBT!F18+TRE!F18+MAE!F18+TEL!F18+WWP!F18+OIS!F18</f>
        <v>888.09004999999979</v>
      </c>
      <c r="G37" s="51">
        <f>ISI!G33+NFM!G49+CHI!G38+NMM!G37+PPA!G38+FBT!G18+TRE!G18+MAE!G18+TEL!G18+WWP!G18+OIS!G18</f>
        <v>793.91956599998412</v>
      </c>
      <c r="H37" s="51">
        <f>ISI!H33+NFM!H49+CHI!H38+NMM!H37+PPA!H38+FBT!H18+TRE!H18+MAE!H18+TEL!H18+WWP!H18+OIS!H18</f>
        <v>820.67585000000008</v>
      </c>
      <c r="I37" s="51">
        <f>ISI!I33+NFM!I49+CHI!I38+NMM!I37+PPA!I38+FBT!I18+TRE!I18+MAE!I18+TEL!I18+WWP!I18+OIS!I18</f>
        <v>670.5598500000001</v>
      </c>
      <c r="J37" s="51">
        <f>ISI!J33+NFM!J49+CHI!J38+NMM!J37+PPA!J38+FBT!J18+TRE!J18+MAE!J18+TEL!J18+WWP!J18+OIS!J18</f>
        <v>606.80705000000012</v>
      </c>
      <c r="K37" s="51">
        <f>ISI!K33+NFM!K49+CHI!K38+NMM!K37+PPA!K38+FBT!K18+TRE!K18+MAE!K18+TEL!K18+WWP!K18+OIS!K18</f>
        <v>351.16961000000003</v>
      </c>
      <c r="L37" s="51">
        <f>ISI!L33+NFM!L49+CHI!L38+NMM!L37+PPA!L38+FBT!L18+TRE!L18+MAE!L18+TEL!L18+WWP!L18+OIS!L18</f>
        <v>474.68396437207917</v>
      </c>
      <c r="M37" s="51">
        <f>ISI!M33+NFM!M49+CHI!M38+NMM!M37+PPA!M38+FBT!M18+TRE!M18+MAE!M18+TEL!M18+WWP!M18+OIS!M18</f>
        <v>447.80104941928403</v>
      </c>
      <c r="N37" s="51">
        <f>ISI!N33+NFM!N49+CHI!N38+NMM!N37+PPA!N38+FBT!N18+TRE!N18+MAE!N18+TEL!N18+WWP!N18+OIS!N18</f>
        <v>320.68614149758878</v>
      </c>
      <c r="O37" s="51">
        <f>ISI!O33+NFM!O49+CHI!O38+NMM!O37+PPA!O38+FBT!O18+TRE!O18+MAE!O18+TEL!O18+WWP!O18+OIS!O18</f>
        <v>259.68618592194616</v>
      </c>
      <c r="P37" s="51">
        <f>ISI!P33+NFM!P49+CHI!P38+NMM!P37+PPA!P38+FBT!P18+TRE!P18+MAE!P18+TEL!P18+WWP!P18+OIS!P18</f>
        <v>239.51473712774859</v>
      </c>
      <c r="Q37" s="51">
        <f>ISI!Q33+NFM!Q49+CHI!Q38+NMM!Q37+PPA!Q38+FBT!Q18+TRE!Q18+MAE!Q18+TEL!Q18+WWP!Q18+OIS!Q18</f>
        <v>279.25704042801061</v>
      </c>
    </row>
    <row r="38" spans="1:17" x14ac:dyDescent="0.25">
      <c r="A38" s="53" t="s">
        <v>28</v>
      </c>
      <c r="B38" s="51">
        <f>ISI!B34+NFM!B50+CHI!B39+NMM!B38+PPA!B39+FBT!B19+TRE!B19+MAE!B19+TEL!B19+WWP!B19+OIS!B19</f>
        <v>51.256377586742403</v>
      </c>
      <c r="C38" s="51">
        <f>ISI!C34+NFM!C50+CHI!C39+NMM!C38+PPA!C39+FBT!C19+TRE!C19+MAE!C19+TEL!C19+WWP!C19+OIS!C19</f>
        <v>39.197710000000157</v>
      </c>
      <c r="D38" s="51">
        <f>ISI!D34+NFM!D50+CHI!D39+NMM!D38+PPA!D39+FBT!D19+TRE!D19+MAE!D19+TEL!D19+WWP!D19+OIS!D19</f>
        <v>59.89591999999999</v>
      </c>
      <c r="E38" s="51">
        <f>ISI!E34+NFM!E50+CHI!E39+NMM!E38+PPA!E39+FBT!E19+TRE!E19+MAE!E19+TEL!E19+WWP!E19+OIS!E19</f>
        <v>67.105439999999675</v>
      </c>
      <c r="F38" s="51">
        <f>ISI!F34+NFM!F50+CHI!F39+NMM!F38+PPA!F39+FBT!F19+TRE!F19+MAE!F19+TEL!F19+WWP!F19+OIS!F19</f>
        <v>76.861629999999991</v>
      </c>
      <c r="G38" s="51">
        <f>ISI!G34+NFM!G50+CHI!G39+NMM!G38+PPA!G39+FBT!G19+TRE!G19+MAE!G19+TEL!G19+WWP!G19+OIS!G19</f>
        <v>73.421086018382695</v>
      </c>
      <c r="H38" s="51">
        <f>ISI!H34+NFM!H50+CHI!H39+NMM!H38+PPA!H39+FBT!H19+TRE!H19+MAE!H19+TEL!H19+WWP!H19+OIS!H19</f>
        <v>76.50644000000004</v>
      </c>
      <c r="I38" s="51">
        <f>ISI!I34+NFM!I50+CHI!I39+NMM!I38+PPA!I39+FBT!I19+TRE!I19+MAE!I19+TEL!I19+WWP!I19+OIS!I19</f>
        <v>74.001030000000384</v>
      </c>
      <c r="J38" s="51">
        <f>ISI!J34+NFM!J50+CHI!J39+NMM!J38+PPA!J39+FBT!J19+TRE!J19+MAE!J19+TEL!J19+WWP!J19+OIS!J19</f>
        <v>65.55867000000039</v>
      </c>
      <c r="K38" s="51">
        <f>ISI!K34+NFM!K50+CHI!K39+NMM!K38+PPA!K39+FBT!K19+TRE!K19+MAE!K19+TEL!K19+WWP!K19+OIS!K19</f>
        <v>57.694050000000004</v>
      </c>
      <c r="L38" s="51">
        <f>ISI!L34+NFM!L50+CHI!L39+NMM!L38+PPA!L39+FBT!L19+TRE!L19+MAE!L19+TEL!L19+WWP!L19+OIS!L19</f>
        <v>60.690766483675993</v>
      </c>
      <c r="M38" s="51">
        <f>ISI!M34+NFM!M50+CHI!M39+NMM!M38+PPA!M39+FBT!M19+TRE!M19+MAE!M19+TEL!M19+WWP!M19+OIS!M19</f>
        <v>74.496278365748481</v>
      </c>
      <c r="N38" s="51">
        <f>ISI!N34+NFM!N50+CHI!N39+NMM!N38+PPA!N39+FBT!N19+TRE!N19+MAE!N19+TEL!N19+WWP!N19+OIS!N19</f>
        <v>80.800948959163037</v>
      </c>
      <c r="O38" s="51">
        <f>ISI!O34+NFM!O50+CHI!O39+NMM!O38+PPA!O39+FBT!O19+TRE!O19+MAE!O19+TEL!O19+WWP!O19+OIS!O19</f>
        <v>79.822166766924553</v>
      </c>
      <c r="P38" s="51">
        <f>ISI!P34+NFM!P50+CHI!P39+NMM!P38+PPA!P39+FBT!P19+TRE!P19+MAE!P19+TEL!P19+WWP!P19+OIS!P19</f>
        <v>75.821133498781009</v>
      </c>
      <c r="Q38" s="51">
        <f>ISI!Q34+NFM!Q50+CHI!Q39+NMM!Q38+PPA!Q39+FBT!Q19+TRE!Q19+MAE!Q19+TEL!Q19+WWP!Q19+OIS!Q19</f>
        <v>68.332624971059161</v>
      </c>
    </row>
    <row r="39" spans="1:17" x14ac:dyDescent="0.25">
      <c r="A39" s="67" t="s">
        <v>75</v>
      </c>
      <c r="B39" s="66">
        <f t="shared" ref="B39:Q39" si="2">B40+B41</f>
        <v>1128.0211865879282</v>
      </c>
      <c r="C39" s="66">
        <f t="shared" si="2"/>
        <v>1114.6971699999999</v>
      </c>
      <c r="D39" s="66">
        <f t="shared" si="2"/>
        <v>1073.3016</v>
      </c>
      <c r="E39" s="66">
        <f t="shared" si="2"/>
        <v>1013.8138799999999</v>
      </c>
      <c r="F39" s="66">
        <f t="shared" si="2"/>
        <v>1030.6025900000002</v>
      </c>
      <c r="G39" s="66">
        <f t="shared" si="2"/>
        <v>1000.1167867104941</v>
      </c>
      <c r="H39" s="66">
        <f t="shared" si="2"/>
        <v>1030.88597</v>
      </c>
      <c r="I39" s="66">
        <f t="shared" si="2"/>
        <v>1042.21434</v>
      </c>
      <c r="J39" s="66">
        <f t="shared" si="2"/>
        <v>955.58848999999998</v>
      </c>
      <c r="K39" s="66">
        <f t="shared" si="2"/>
        <v>763.19826999999998</v>
      </c>
      <c r="L39" s="66">
        <f t="shared" si="2"/>
        <v>933.89027919522994</v>
      </c>
      <c r="M39" s="66">
        <f t="shared" si="2"/>
        <v>892.54038839199177</v>
      </c>
      <c r="N39" s="66">
        <f t="shared" si="2"/>
        <v>824.64007679401789</v>
      </c>
      <c r="O39" s="66">
        <f t="shared" si="2"/>
        <v>838.20507244023406</v>
      </c>
      <c r="P39" s="66">
        <f t="shared" si="2"/>
        <v>791.89423716921988</v>
      </c>
      <c r="Q39" s="66">
        <f t="shared" si="2"/>
        <v>780.83175096897958</v>
      </c>
    </row>
    <row r="40" spans="1:17" x14ac:dyDescent="0.25">
      <c r="A40" s="53" t="s">
        <v>66</v>
      </c>
      <c r="B40" s="51">
        <f>ISI!B36+NFM!B52+CHI!B41+NMM!B40+PPA!B41+FBT!B21+TRE!B21+MAE!B21+TEL!B21+WWP!B21+OIS!B21</f>
        <v>829.43993121389497</v>
      </c>
      <c r="C40" s="51">
        <f>ISI!C36+NFM!C52+CHI!C41+NMM!C40+PPA!C41+FBT!C21+TRE!C21+MAE!C21+TEL!C21+WWP!C21+OIS!C21</f>
        <v>840.01752999999997</v>
      </c>
      <c r="D40" s="51">
        <f>ISI!D36+NFM!D52+CHI!D41+NMM!D40+PPA!D41+FBT!D21+TRE!D21+MAE!D21+TEL!D21+WWP!D21+OIS!D21</f>
        <v>771.76233000000002</v>
      </c>
      <c r="E40" s="51">
        <f>ISI!E36+NFM!E52+CHI!E41+NMM!E40+PPA!E41+FBT!E21+TRE!E21+MAE!E21+TEL!E21+WWP!E21+OIS!E21</f>
        <v>758.01387999999997</v>
      </c>
      <c r="F40" s="51">
        <f>ISI!F36+NFM!F52+CHI!F41+NMM!F40+PPA!F41+FBT!F21+TRE!F21+MAE!F21+TEL!F21+WWP!F21+OIS!F21</f>
        <v>765.43437000000017</v>
      </c>
      <c r="G40" s="51">
        <f>ISI!G36+NFM!G52+CHI!G41+NMM!G40+PPA!G41+FBT!G21+TRE!G21+MAE!G21+TEL!G21+WWP!G21+OIS!G21</f>
        <v>738.79549121035063</v>
      </c>
      <c r="H40" s="51">
        <f>ISI!H36+NFM!H52+CHI!H41+NMM!H40+PPA!H41+FBT!H21+TRE!H21+MAE!H21+TEL!H21+WWP!H21+OIS!H21</f>
        <v>785.08596999999997</v>
      </c>
      <c r="I40" s="51">
        <f>ISI!I36+NFM!I52+CHI!I41+NMM!I40+PPA!I41+FBT!I21+TRE!I21+MAE!I21+TEL!I21+WWP!I21+OIS!I21</f>
        <v>807.61434000000008</v>
      </c>
      <c r="J40" s="51">
        <f>ISI!J36+NFM!J52+CHI!J41+NMM!J40+PPA!J41+FBT!J21+TRE!J21+MAE!J21+TEL!J21+WWP!J21+OIS!J21</f>
        <v>738.25918000000001</v>
      </c>
      <c r="K40" s="51">
        <f>ISI!K36+NFM!K52+CHI!K41+NMM!K40+PPA!K41+FBT!K21+TRE!K21+MAE!K21+TEL!K21+WWP!K21+OIS!K21</f>
        <v>613.41205000000002</v>
      </c>
      <c r="L40" s="51">
        <f>ISI!L36+NFM!L52+CHI!L41+NMM!L40+PPA!L41+FBT!L21+TRE!L21+MAE!L21+TEL!L21+WWP!L21+OIS!L21</f>
        <v>694.63834454346716</v>
      </c>
      <c r="M40" s="51">
        <f>ISI!M36+NFM!M52+CHI!M41+NMM!M40+PPA!M41+FBT!M21+TRE!M21+MAE!M21+TEL!M21+WWP!M21+OIS!M21</f>
        <v>667.237054103275</v>
      </c>
      <c r="N40" s="51">
        <f>ISI!N36+NFM!N52+CHI!N41+NMM!N40+PPA!N41+FBT!N21+TRE!N21+MAE!N21+TEL!N21+WWP!N21+OIS!N21</f>
        <v>619.40531228013811</v>
      </c>
      <c r="O40" s="51">
        <f>ISI!O36+NFM!O52+CHI!O41+NMM!O40+PPA!O41+FBT!O21+TRE!O21+MAE!O21+TEL!O21+WWP!O21+OIS!O21</f>
        <v>629.22042570146846</v>
      </c>
      <c r="P40" s="51">
        <f>ISI!P36+NFM!P52+CHI!P41+NMM!P40+PPA!P41+FBT!P21+TRE!P21+MAE!P21+TEL!P21+WWP!P21+OIS!P21</f>
        <v>601.36177115855526</v>
      </c>
      <c r="Q40" s="51">
        <f>ISI!Q36+NFM!Q52+CHI!Q41+NMM!Q40+PPA!Q41+FBT!Q21+TRE!Q21+MAE!Q21+TEL!Q21+WWP!Q21+OIS!Q21</f>
        <v>553.02053476567391</v>
      </c>
    </row>
    <row r="41" spans="1:17" x14ac:dyDescent="0.25">
      <c r="A41" s="53" t="s">
        <v>25</v>
      </c>
      <c r="B41" s="51">
        <f>ISI!B37+NFM!B53+CHI!B42+NMM!B41+PPA!B42+FBT!B22+TRE!B22+MAE!B22+TEL!B22+WWP!B22+OIS!B22</f>
        <v>298.58125537403328</v>
      </c>
      <c r="C41" s="51">
        <f>ISI!C37+NFM!C53+CHI!C42+NMM!C41+PPA!C42+FBT!C22+TRE!C22+MAE!C22+TEL!C22+WWP!C22+OIS!C22</f>
        <v>274.67964000000001</v>
      </c>
      <c r="D41" s="51">
        <f>ISI!D37+NFM!D53+CHI!D42+NMM!D41+PPA!D42+FBT!D22+TRE!D22+MAE!D22+TEL!D22+WWP!D22+OIS!D22</f>
        <v>301.53926999999999</v>
      </c>
      <c r="E41" s="51">
        <f>ISI!E37+NFM!E53+CHI!E42+NMM!E41+PPA!E42+FBT!E22+TRE!E22+MAE!E22+TEL!E22+WWP!E22+OIS!E22</f>
        <v>255.8</v>
      </c>
      <c r="F41" s="51">
        <f>ISI!F37+NFM!F53+CHI!F42+NMM!F41+PPA!F42+FBT!F22+TRE!F22+MAE!F22+TEL!F22+WWP!F22+OIS!F22</f>
        <v>265.16821999999996</v>
      </c>
      <c r="G41" s="51">
        <f>ISI!G37+NFM!G53+CHI!G42+NMM!G41+PPA!G42+FBT!G22+TRE!G22+MAE!G22+TEL!G22+WWP!G22+OIS!G22</f>
        <v>261.32129550014355</v>
      </c>
      <c r="H41" s="51">
        <f>ISI!H37+NFM!H53+CHI!H42+NMM!H41+PPA!H42+FBT!H22+TRE!H22+MAE!H22+TEL!H22+WWP!H22+OIS!H22</f>
        <v>245.79999999999998</v>
      </c>
      <c r="I41" s="51">
        <f>ISI!I37+NFM!I53+CHI!I42+NMM!I41+PPA!I42+FBT!I22+TRE!I22+MAE!I22+TEL!I22+WWP!I22+OIS!I22</f>
        <v>234.6</v>
      </c>
      <c r="J41" s="51">
        <f>ISI!J37+NFM!J53+CHI!J42+NMM!J41+PPA!J42+FBT!J22+TRE!J22+MAE!J22+TEL!J22+WWP!J22+OIS!J22</f>
        <v>217.32930999999999</v>
      </c>
      <c r="K41" s="51">
        <f>ISI!K37+NFM!K53+CHI!K42+NMM!K41+PPA!K42+FBT!K22+TRE!K22+MAE!K22+TEL!K22+WWP!K22+OIS!K22</f>
        <v>149.78621999999999</v>
      </c>
      <c r="L41" s="51">
        <f>ISI!L37+NFM!L53+CHI!L42+NMM!L41+PPA!L42+FBT!L22+TRE!L22+MAE!L22+TEL!L22+WWP!L22+OIS!L22</f>
        <v>239.25193465176281</v>
      </c>
      <c r="M41" s="51">
        <f>ISI!M37+NFM!M53+CHI!M42+NMM!M41+PPA!M42+FBT!M22+TRE!M22+MAE!M22+TEL!M22+WWP!M22+OIS!M22</f>
        <v>225.30333428871677</v>
      </c>
      <c r="N41" s="51">
        <f>ISI!N37+NFM!N53+CHI!N42+NMM!N41+PPA!N42+FBT!N22+TRE!N22+MAE!N22+TEL!N22+WWP!N22+OIS!N22</f>
        <v>205.23476451387975</v>
      </c>
      <c r="O41" s="51">
        <f>ISI!O37+NFM!O53+CHI!O42+NMM!O41+PPA!O42+FBT!O22+TRE!O22+MAE!O22+TEL!O22+WWP!O22+OIS!O22</f>
        <v>208.98464673876563</v>
      </c>
      <c r="P41" s="51">
        <f>ISI!P37+NFM!P53+CHI!P42+NMM!P41+PPA!P42+FBT!P22+TRE!P22+MAE!P22+TEL!P22+WWP!P22+OIS!P22</f>
        <v>190.53246601066465</v>
      </c>
      <c r="Q41" s="51">
        <f>ISI!Q37+NFM!Q53+CHI!Q42+NMM!Q41+PPA!Q42+FBT!Q22+TRE!Q22+MAE!Q22+TEL!Q22+WWP!Q22+OIS!Q22</f>
        <v>227.81121620330563</v>
      </c>
    </row>
    <row r="42" spans="1:17" x14ac:dyDescent="0.25">
      <c r="A42" s="67" t="s">
        <v>24</v>
      </c>
      <c r="B42" s="66">
        <f t="shared" ref="B42:Q42" si="3">SUM(B43:B47)</f>
        <v>3406.6351390083091</v>
      </c>
      <c r="C42" s="66">
        <f t="shared" si="3"/>
        <v>3138.8105500000006</v>
      </c>
      <c r="D42" s="66">
        <f t="shared" si="3"/>
        <v>3254.2522999999992</v>
      </c>
      <c r="E42" s="66">
        <f t="shared" si="3"/>
        <v>3198.5783299999998</v>
      </c>
      <c r="F42" s="66">
        <f t="shared" si="3"/>
        <v>3355.7858999999999</v>
      </c>
      <c r="G42" s="66">
        <f t="shared" si="3"/>
        <v>2963.3132702780149</v>
      </c>
      <c r="H42" s="66">
        <f t="shared" si="3"/>
        <v>3415.5</v>
      </c>
      <c r="I42" s="66">
        <f t="shared" si="3"/>
        <v>3437.2616400000002</v>
      </c>
      <c r="J42" s="66">
        <f t="shared" si="3"/>
        <v>3266.9124300000003</v>
      </c>
      <c r="K42" s="66">
        <f t="shared" si="3"/>
        <v>2633.4105100000011</v>
      </c>
      <c r="L42" s="66">
        <f t="shared" si="3"/>
        <v>3021.9473424742173</v>
      </c>
      <c r="M42" s="66">
        <f t="shared" si="3"/>
        <v>3089.1823983942713</v>
      </c>
      <c r="N42" s="66">
        <f t="shared" si="3"/>
        <v>3164.1999188781956</v>
      </c>
      <c r="O42" s="66">
        <f t="shared" si="3"/>
        <v>3265.9310187885458</v>
      </c>
      <c r="P42" s="66">
        <f t="shared" si="3"/>
        <v>3438.8793354409622</v>
      </c>
      <c r="Q42" s="66">
        <f t="shared" si="3"/>
        <v>3509.0698292000075</v>
      </c>
    </row>
    <row r="43" spans="1:17" x14ac:dyDescent="0.25">
      <c r="A43" s="53" t="s">
        <v>23</v>
      </c>
      <c r="B43" s="51">
        <f>ISI!B39+NFM!B55+CHI!B44+NMM!B43+PPA!B44+FBT!B24+TRE!B24+MAE!B24+TEL!B24+WWP!B24+OIS!B24</f>
        <v>3404.079487914395</v>
      </c>
      <c r="C43" s="51">
        <f>ISI!C39+NFM!C55+CHI!C44+NMM!C43+PPA!C44+FBT!C24+TRE!C24+MAE!C24+TEL!C24+WWP!C24+OIS!C24</f>
        <v>3136.2106200000007</v>
      </c>
      <c r="D43" s="51">
        <f>ISI!D39+NFM!D55+CHI!D44+NMM!D43+PPA!D44+FBT!D24+TRE!D24+MAE!D24+TEL!D24+WWP!D24+OIS!D24</f>
        <v>3251.6736099999994</v>
      </c>
      <c r="E43" s="51">
        <f>ISI!E39+NFM!E55+CHI!E44+NMM!E43+PPA!E44+FBT!E24+TRE!E24+MAE!E24+TEL!E24+WWP!E24+OIS!E24</f>
        <v>3195.9782599999999</v>
      </c>
      <c r="F43" s="51">
        <f>ISI!F39+NFM!F55+CHI!F44+NMM!F43+PPA!F44+FBT!F24+TRE!F24+MAE!F24+TEL!F24+WWP!F24+OIS!F24</f>
        <v>3353.0859799999998</v>
      </c>
      <c r="G43" s="51">
        <f>ISI!G39+NFM!G55+CHI!G44+NMM!G43+PPA!G44+FBT!G24+TRE!G24+MAE!G24+TEL!G24+WWP!G24+OIS!G24</f>
        <v>2960.6381962357868</v>
      </c>
      <c r="H43" s="51">
        <f>ISI!H39+NFM!H55+CHI!H44+NMM!H43+PPA!H44+FBT!H24+TRE!H24+MAE!H24+TEL!H24+WWP!H24+OIS!H24</f>
        <v>3412.8</v>
      </c>
      <c r="I43" s="51">
        <f>ISI!I39+NFM!I55+CHI!I44+NMM!I43+PPA!I44+FBT!I24+TRE!I24+MAE!I24+TEL!I24+WWP!I24+OIS!I24</f>
        <v>3433.4859000000001</v>
      </c>
      <c r="J43" s="51">
        <f>ISI!J39+NFM!J55+CHI!J44+NMM!J43+PPA!J44+FBT!J24+TRE!J24+MAE!J24+TEL!J24+WWP!J24+OIS!J24</f>
        <v>3263.1125600000005</v>
      </c>
      <c r="K43" s="51">
        <f>ISI!K39+NFM!K55+CHI!K44+NMM!K43+PPA!K44+FBT!K24+TRE!K24+MAE!K24+TEL!K24+WWP!K24+OIS!K24</f>
        <v>2626.1082300000007</v>
      </c>
      <c r="L43" s="51">
        <f>ISI!L39+NFM!L55+CHI!L44+NMM!L43+PPA!L44+FBT!L24+TRE!L24+MAE!L24+TEL!L24+WWP!L24+OIS!L24</f>
        <v>3011.6769885653634</v>
      </c>
      <c r="M43" s="51">
        <f>ISI!M39+NFM!M55+CHI!M44+NMM!M43+PPA!M44+FBT!M24+TRE!M24+MAE!M24+TEL!M24+WWP!M24+OIS!M24</f>
        <v>3080.1779263088633</v>
      </c>
      <c r="N43" s="51">
        <f>ISI!N39+NFM!N55+CHI!N44+NMM!N43+PPA!N44+FBT!N24+TRE!N24+MAE!N24+TEL!N24+WWP!N24+OIS!N24</f>
        <v>3157.8943455322024</v>
      </c>
      <c r="O43" s="51">
        <f>ISI!O39+NFM!O55+CHI!O44+NMM!O43+PPA!O44+FBT!O24+TRE!O24+MAE!O24+TEL!O24+WWP!O24+OIS!O24</f>
        <v>3260.6525269895947</v>
      </c>
      <c r="P43" s="51">
        <f>ISI!P39+NFM!P55+CHI!P44+NMM!P43+PPA!P44+FBT!P24+TRE!P24+MAE!P24+TEL!P24+WWP!P24+OIS!P24</f>
        <v>3433.9591095824935</v>
      </c>
      <c r="Q43" s="51">
        <f>ISI!Q39+NFM!Q55+CHI!Q44+NMM!Q43+PPA!Q44+FBT!Q24+TRE!Q24+MAE!Q24+TEL!Q24+WWP!Q24+OIS!Q24</f>
        <v>3504.1975676481211</v>
      </c>
    </row>
    <row r="44" spans="1:17" x14ac:dyDescent="0.25">
      <c r="A44" s="53" t="s">
        <v>74</v>
      </c>
      <c r="B44" s="51">
        <f>ISI!B40+NFM!B56+CHI!B45+NMM!B44+PPA!B45+FBT!B25+TRE!B25+MAE!B25+TEL!B25+WWP!B25+OIS!B25</f>
        <v>2.5556510939142076</v>
      </c>
      <c r="C44" s="51">
        <f>ISI!C40+NFM!C56+CHI!C45+NMM!C44+PPA!C45+FBT!C25+TRE!C25+MAE!C25+TEL!C25+WWP!C25+OIS!C25</f>
        <v>2.5999300000000005</v>
      </c>
      <c r="D44" s="51">
        <f>ISI!D40+NFM!D56+CHI!D45+NMM!D44+PPA!D45+FBT!D25+TRE!D25+MAE!D25+TEL!D25+WWP!D25+OIS!D25</f>
        <v>2.5786899999999999</v>
      </c>
      <c r="E44" s="51">
        <f>ISI!E40+NFM!E56+CHI!E45+NMM!E44+PPA!E45+FBT!E25+TRE!E25+MAE!E25+TEL!E25+WWP!E25+OIS!E25</f>
        <v>2.6000699999999988</v>
      </c>
      <c r="F44" s="51">
        <f>ISI!F40+NFM!F56+CHI!F45+NMM!F44+PPA!F45+FBT!F25+TRE!F25+MAE!F25+TEL!F25+WWP!F25+OIS!F25</f>
        <v>2.6999200000000005</v>
      </c>
      <c r="G44" s="51">
        <f>ISI!G40+NFM!G56+CHI!G45+NMM!G44+PPA!G45+FBT!G25+TRE!G25+MAE!G25+TEL!G25+WWP!G25+OIS!G25</f>
        <v>2.6750740422279602</v>
      </c>
      <c r="H44" s="51">
        <f>ISI!H40+NFM!H56+CHI!H45+NMM!H44+PPA!H45+FBT!H25+TRE!H25+MAE!H25+TEL!H25+WWP!H25+OIS!H25</f>
        <v>2.6999999999999997</v>
      </c>
      <c r="I44" s="51">
        <f>ISI!I40+NFM!I56+CHI!I45+NMM!I44+PPA!I45+FBT!I25+TRE!I25+MAE!I25+TEL!I25+WWP!I25+OIS!I25</f>
        <v>3.775739999999999</v>
      </c>
      <c r="J44" s="51">
        <f>ISI!J40+NFM!J56+CHI!J45+NMM!J44+PPA!J45+FBT!J25+TRE!J25+MAE!J25+TEL!J25+WWP!J25+OIS!J25</f>
        <v>3.7998700000000003</v>
      </c>
      <c r="K44" s="51">
        <f>ISI!K40+NFM!K56+CHI!K45+NMM!K44+PPA!K45+FBT!K25+TRE!K25+MAE!K25+TEL!K25+WWP!K25+OIS!K25</f>
        <v>2.8200900000000004</v>
      </c>
      <c r="L44" s="51">
        <f>ISI!L40+NFM!L56+CHI!L45+NMM!L44+PPA!L45+FBT!L25+TRE!L25+MAE!L25+TEL!L25+WWP!L25+OIS!L25</f>
        <v>2.9139145332695264</v>
      </c>
      <c r="M44" s="51">
        <f>ISI!M40+NFM!M56+CHI!M45+NMM!M44+PPA!M45+FBT!M25+TRE!M25+MAE!M25+TEL!M25+WWP!M25+OIS!M25</f>
        <v>3.0811067572770146</v>
      </c>
      <c r="N44" s="51">
        <f>ISI!N40+NFM!N56+CHI!N45+NMM!N44+PPA!N45+FBT!N25+TRE!N25+MAE!N25+TEL!N25+WWP!N25+OIS!N25</f>
        <v>3.9887529435298603</v>
      </c>
      <c r="O44" s="51">
        <f>ISI!O40+NFM!O56+CHI!O45+NMM!O44+PPA!O45+FBT!O25+TRE!O25+MAE!O25+TEL!O25+WWP!O25+OIS!O25</f>
        <v>5.2068380299629222</v>
      </c>
      <c r="P44" s="51">
        <f>ISI!P40+NFM!P56+CHI!P45+NMM!P44+PPA!P45+FBT!P25+TRE!P25+MAE!P25+TEL!P25+WWP!P25+OIS!P25</f>
        <v>4.8246874998174292</v>
      </c>
      <c r="Q44" s="51">
        <f>ISI!Q40+NFM!Q56+CHI!Q45+NMM!Q44+PPA!Q45+FBT!Q25+TRE!Q25+MAE!Q25+TEL!Q25+WWP!Q25+OIS!Q25</f>
        <v>4.0840709646193396</v>
      </c>
    </row>
    <row r="45" spans="1:17" x14ac:dyDescent="0.25">
      <c r="A45" s="53" t="s">
        <v>73</v>
      </c>
      <c r="B45" s="51">
        <f>ISI!B41+NFM!B57+CHI!B46+NMM!B45+PPA!B46+FBT!B26+TRE!B26+MAE!B26+TEL!B26+WWP!B26+OIS!B26</f>
        <v>0</v>
      </c>
      <c r="C45" s="51">
        <f>ISI!C41+NFM!C57+CHI!C46+NMM!C45+PPA!C46+FBT!C26+TRE!C26+MAE!C26+TEL!C26+WWP!C26+OIS!C26</f>
        <v>0</v>
      </c>
      <c r="D45" s="51">
        <f>ISI!D41+NFM!D57+CHI!D46+NMM!D45+PPA!D46+FBT!D26+TRE!D26+MAE!D26+TEL!D26+WWP!D26+OIS!D26</f>
        <v>0</v>
      </c>
      <c r="E45" s="51">
        <f>ISI!E41+NFM!E57+CHI!E46+NMM!E45+PPA!E46+FBT!E26+TRE!E26+MAE!E26+TEL!E26+WWP!E26+OIS!E26</f>
        <v>0</v>
      </c>
      <c r="F45" s="51">
        <f>ISI!F41+NFM!F57+CHI!F46+NMM!F45+PPA!F46+FBT!F26+TRE!F26+MAE!F26+TEL!F26+WWP!F26+OIS!F26</f>
        <v>0</v>
      </c>
      <c r="G45" s="51">
        <f>ISI!G41+NFM!G57+CHI!G46+NMM!G45+PPA!G46+FBT!G26+TRE!G26+MAE!G26+TEL!G26+WWP!G26+OIS!G26</f>
        <v>0</v>
      </c>
      <c r="H45" s="51">
        <f>ISI!H41+NFM!H57+CHI!H46+NMM!H45+PPA!H46+FBT!H26+TRE!H26+MAE!H26+TEL!H26+WWP!H26+OIS!H26</f>
        <v>0</v>
      </c>
      <c r="I45" s="51">
        <f>ISI!I41+NFM!I57+CHI!I46+NMM!I45+PPA!I46+FBT!I26+TRE!I26+MAE!I26+TEL!I26+WWP!I26+OIS!I26</f>
        <v>0</v>
      </c>
      <c r="J45" s="51">
        <f>ISI!J41+NFM!J57+CHI!J46+NMM!J45+PPA!J46+FBT!J26+TRE!J26+MAE!J26+TEL!J26+WWP!J26+OIS!J26</f>
        <v>0</v>
      </c>
      <c r="K45" s="51">
        <f>ISI!K41+NFM!K57+CHI!K46+NMM!K45+PPA!K46+FBT!K26+TRE!K26+MAE!K26+TEL!K26+WWP!K26+OIS!K26</f>
        <v>4.4821899999999992</v>
      </c>
      <c r="L45" s="51">
        <f>ISI!L41+NFM!L57+CHI!L46+NMM!L45+PPA!L46+FBT!L26+TRE!L26+MAE!L26+TEL!L26+WWP!L26+OIS!L26</f>
        <v>7.3564393755839887</v>
      </c>
      <c r="M45" s="51">
        <f>ISI!M41+NFM!M57+CHI!M46+NMM!M45+PPA!M46+FBT!M26+TRE!M26+MAE!M26+TEL!M26+WWP!M26+OIS!M26</f>
        <v>5.9233653281306715</v>
      </c>
      <c r="N45" s="51">
        <f>ISI!N41+NFM!N57+CHI!N46+NMM!N45+PPA!N46+FBT!N26+TRE!N26+MAE!N26+TEL!N26+WWP!N26+OIS!N26</f>
        <v>2.3168204024632004</v>
      </c>
      <c r="O45" s="51">
        <f>ISI!O41+NFM!O57+CHI!O46+NMM!O45+PPA!O46+FBT!O26+TRE!O26+MAE!O26+TEL!O26+WWP!O26+OIS!O26</f>
        <v>7.1653768988250002E-2</v>
      </c>
      <c r="P45" s="51">
        <f>ISI!P41+NFM!P57+CHI!P46+NMM!P45+PPA!P46+FBT!P26+TRE!P26+MAE!P26+TEL!P26+WWP!P26+OIS!P26</f>
        <v>9.5538358650999994E-2</v>
      </c>
      <c r="Q45" s="51">
        <f>ISI!Q41+NFM!Q57+CHI!Q46+NMM!Q45+PPA!Q46+FBT!Q26+TRE!Q26+MAE!Q26+TEL!Q26+WWP!Q26+OIS!Q26</f>
        <v>0.78819058726689795</v>
      </c>
    </row>
    <row r="46" spans="1:17" x14ac:dyDescent="0.25">
      <c r="A46" s="53" t="s">
        <v>72</v>
      </c>
      <c r="B46" s="51">
        <f>ISI!B42+NFM!B58+CHI!B47+NMM!B46+PPA!B47+FBT!B27+TRE!B27+MAE!B27+TEL!B27+WWP!B27+OIS!B27</f>
        <v>0</v>
      </c>
      <c r="C46" s="51">
        <f>ISI!C42+NFM!C58+CHI!C47+NMM!C46+PPA!C47+FBT!C27+TRE!C27+MAE!C27+TEL!C27+WWP!C27+OIS!C27</f>
        <v>0</v>
      </c>
      <c r="D46" s="51">
        <f>ISI!D42+NFM!D58+CHI!D47+NMM!D46+PPA!D47+FBT!D27+TRE!D27+MAE!D27+TEL!D27+WWP!D27+OIS!D27</f>
        <v>0</v>
      </c>
      <c r="E46" s="51">
        <f>ISI!E42+NFM!E58+CHI!E47+NMM!E46+PPA!E47+FBT!E27+TRE!E27+MAE!E27+TEL!E27+WWP!E27+OIS!E27</f>
        <v>0</v>
      </c>
      <c r="F46" s="51">
        <f>ISI!F42+NFM!F58+CHI!F47+NMM!F46+PPA!F47+FBT!F27+TRE!F27+MAE!F27+TEL!F27+WWP!F27+OIS!F27</f>
        <v>0</v>
      </c>
      <c r="G46" s="51">
        <f>ISI!G42+NFM!G58+CHI!G47+NMM!G46+PPA!G47+FBT!G27+TRE!G27+MAE!G27+TEL!G27+WWP!G27+OIS!G27</f>
        <v>0</v>
      </c>
      <c r="H46" s="51">
        <f>ISI!H42+NFM!H58+CHI!H47+NMM!H46+PPA!H47+FBT!H27+TRE!H27+MAE!H27+TEL!H27+WWP!H27+OIS!H27</f>
        <v>0</v>
      </c>
      <c r="I46" s="51">
        <f>ISI!I42+NFM!I58+CHI!I47+NMM!I46+PPA!I47+FBT!I27+TRE!I27+MAE!I27+TEL!I27+WWP!I27+OIS!I27</f>
        <v>0</v>
      </c>
      <c r="J46" s="51">
        <f>ISI!J42+NFM!J58+CHI!J47+NMM!J46+PPA!J47+FBT!J27+TRE!J27+MAE!J27+TEL!J27+WWP!J27+OIS!J27</f>
        <v>0</v>
      </c>
      <c r="K46" s="51">
        <f>ISI!K42+NFM!K58+CHI!K47+NMM!K46+PPA!K47+FBT!K27+TRE!K27+MAE!K27+TEL!K27+WWP!K27+OIS!K27</f>
        <v>0</v>
      </c>
      <c r="L46" s="51">
        <f>ISI!L42+NFM!L58+CHI!L47+NMM!L46+PPA!L47+FBT!L27+TRE!L27+MAE!L27+TEL!L27+WWP!L27+OIS!L27</f>
        <v>0</v>
      </c>
      <c r="M46" s="51">
        <f>ISI!M42+NFM!M58+CHI!M47+NMM!M46+PPA!M47+FBT!M27+TRE!M27+MAE!M27+TEL!M27+WWP!M27+OIS!M27</f>
        <v>0</v>
      </c>
      <c r="N46" s="51">
        <f>ISI!N42+NFM!N58+CHI!N47+NMM!N46+PPA!N47+FBT!N27+TRE!N27+MAE!N27+TEL!N27+WWP!N27+OIS!N27</f>
        <v>0</v>
      </c>
      <c r="O46" s="51">
        <f>ISI!O42+NFM!O58+CHI!O47+NMM!O46+PPA!O47+FBT!O27+TRE!O27+MAE!O27+TEL!O27+WWP!O27+OIS!O27</f>
        <v>0</v>
      </c>
      <c r="P46" s="51">
        <f>ISI!P42+NFM!P58+CHI!P47+NMM!P46+PPA!P47+FBT!P27+TRE!P27+MAE!P27+TEL!P27+WWP!P27+OIS!P27</f>
        <v>0</v>
      </c>
      <c r="Q46" s="51">
        <f>ISI!Q42+NFM!Q58+CHI!Q47+NMM!Q46+PPA!Q47+FBT!Q27+TRE!Q27+MAE!Q27+TEL!Q27+WWP!Q27+OIS!Q27</f>
        <v>0</v>
      </c>
    </row>
    <row r="47" spans="1:17" x14ac:dyDescent="0.25">
      <c r="A47" s="53" t="s">
        <v>71</v>
      </c>
      <c r="B47" s="51">
        <f>ISI!B43+NFM!B59+CHI!B48+NMM!B47+PPA!B48+FBT!B28+TRE!B28+MAE!B28+TEL!B28+WWP!B28+OIS!B28</f>
        <v>0</v>
      </c>
      <c r="C47" s="51">
        <f>ISI!C43+NFM!C59+CHI!C48+NMM!C47+PPA!C48+FBT!C28+TRE!C28+MAE!C28+TEL!C28+WWP!C28+OIS!C28</f>
        <v>0</v>
      </c>
      <c r="D47" s="51">
        <f>ISI!D43+NFM!D59+CHI!D48+NMM!D47+PPA!D48+FBT!D28+TRE!D28+MAE!D28+TEL!D28+WWP!D28+OIS!D28</f>
        <v>0</v>
      </c>
      <c r="E47" s="51">
        <f>ISI!E43+NFM!E59+CHI!E48+NMM!E47+PPA!E48+FBT!E28+TRE!E28+MAE!E28+TEL!E28+WWP!E28+OIS!E28</f>
        <v>0</v>
      </c>
      <c r="F47" s="51">
        <f>ISI!F43+NFM!F59+CHI!F48+NMM!F47+PPA!F48+FBT!F28+TRE!F28+MAE!F28+TEL!F28+WWP!F28+OIS!F28</f>
        <v>0</v>
      </c>
      <c r="G47" s="51">
        <f>ISI!G43+NFM!G59+CHI!G48+NMM!G47+PPA!G48+FBT!G28+TRE!G28+MAE!G28+TEL!G28+WWP!G28+OIS!G28</f>
        <v>0</v>
      </c>
      <c r="H47" s="51">
        <f>ISI!H43+NFM!H59+CHI!H48+NMM!H47+PPA!H48+FBT!H28+TRE!H28+MAE!H28+TEL!H28+WWP!H28+OIS!H28</f>
        <v>0</v>
      </c>
      <c r="I47" s="51">
        <f>ISI!I43+NFM!I59+CHI!I48+NMM!I47+PPA!I48+FBT!I28+TRE!I28+MAE!I28+TEL!I28+WWP!I28+OIS!I28</f>
        <v>0</v>
      </c>
      <c r="J47" s="51">
        <f>ISI!J43+NFM!J59+CHI!J48+NMM!J47+PPA!J48+FBT!J28+TRE!J28+MAE!J28+TEL!J28+WWP!J28+OIS!J28</f>
        <v>0</v>
      </c>
      <c r="K47" s="51">
        <f>ISI!K43+NFM!K59+CHI!K48+NMM!K47+PPA!K48+FBT!K28+TRE!K28+MAE!K28+TEL!K28+WWP!K28+OIS!K28</f>
        <v>0</v>
      </c>
      <c r="L47" s="51">
        <f>ISI!L43+NFM!L59+CHI!L48+NMM!L47+PPA!L48+FBT!L28+TRE!L28+MAE!L28+TEL!L28+WWP!L28+OIS!L28</f>
        <v>0</v>
      </c>
      <c r="M47" s="51">
        <f>ISI!M43+NFM!M59+CHI!M48+NMM!M47+PPA!M48+FBT!M28+TRE!M28+MAE!M28+TEL!M28+WWP!M28+OIS!M28</f>
        <v>0</v>
      </c>
      <c r="N47" s="51">
        <f>ISI!N43+NFM!N59+CHI!N48+NMM!N47+PPA!N48+FBT!N28+TRE!N28+MAE!N28+TEL!N28+WWP!N28+OIS!N28</f>
        <v>0</v>
      </c>
      <c r="O47" s="51">
        <f>ISI!O43+NFM!O59+CHI!O48+NMM!O47+PPA!O48+FBT!O28+TRE!O28+MAE!O28+TEL!O28+WWP!O28+OIS!O28</f>
        <v>0</v>
      </c>
      <c r="P47" s="51">
        <f>ISI!P43+NFM!P59+CHI!P48+NMM!P47+PPA!P48+FBT!P28+TRE!P28+MAE!P28+TEL!P28+WWP!P28+OIS!P28</f>
        <v>0</v>
      </c>
      <c r="Q47" s="51">
        <f>ISI!Q43+NFM!Q59+CHI!Q48+NMM!Q47+PPA!Q48+FBT!Q28+TRE!Q28+MAE!Q28+TEL!Q28+WWP!Q28+OIS!Q28</f>
        <v>0</v>
      </c>
    </row>
    <row r="48" spans="1:17" x14ac:dyDescent="0.25">
      <c r="A48" s="65" t="s">
        <v>22</v>
      </c>
      <c r="B48" s="64">
        <f>ISI!B44+NFM!B60+CHI!B49+NMM!B48+PPA!B49+FBT!B29+TRE!B29+MAE!B29+TEL!B29+WWP!B29+OIS!B29</f>
        <v>1231.7521694529155</v>
      </c>
      <c r="C48" s="64">
        <f>ISI!C44+NFM!C60+CHI!C49+NMM!C48+PPA!C49+FBT!C29+TRE!C29+MAE!C29+TEL!C29+WWP!C29+OIS!C29</f>
        <v>1255.3088900000002</v>
      </c>
      <c r="D48" s="64">
        <f>ISI!D44+NFM!D60+CHI!D49+NMM!D48+PPA!D49+FBT!D29+TRE!D29+MAE!D29+TEL!D29+WWP!D29+OIS!D29</f>
        <v>1609.4331999999999</v>
      </c>
      <c r="E48" s="64">
        <f>ISI!E44+NFM!E60+CHI!E49+NMM!E48+PPA!E49+FBT!E29+TRE!E29+MAE!E29+TEL!E29+WWP!E29+OIS!E29</f>
        <v>1639.4080800000002</v>
      </c>
      <c r="F48" s="64">
        <f>ISI!F44+NFM!F60+CHI!F49+NMM!F48+PPA!F49+FBT!F29+TRE!F29+MAE!F29+TEL!F29+WWP!F29+OIS!F29</f>
        <v>1626.90004</v>
      </c>
      <c r="G48" s="64">
        <f>ISI!G44+NFM!G60+CHI!G49+NMM!G48+PPA!G49+FBT!G29+TRE!G29+MAE!G29+TEL!G29+WWP!G29+OIS!G29</f>
        <v>1539.98280309544</v>
      </c>
      <c r="H48" s="64">
        <f>ISI!H44+NFM!H60+CHI!H49+NMM!H48+PPA!H49+FBT!H29+TRE!H29+MAE!H29+TEL!H29+WWP!H29+OIS!H29</f>
        <v>1735.8935000000001</v>
      </c>
      <c r="I48" s="64">
        <f>ISI!I44+NFM!I60+CHI!I49+NMM!I48+PPA!I49+FBT!I29+TRE!I29+MAE!I29+TEL!I29+WWP!I29+OIS!I29</f>
        <v>1520.2622799999997</v>
      </c>
      <c r="J48" s="64">
        <f>ISI!J44+NFM!J60+CHI!J49+NMM!J48+PPA!J49+FBT!J29+TRE!J29+MAE!J29+TEL!J29+WWP!J29+OIS!J29</f>
        <v>1508.4815400000002</v>
      </c>
      <c r="K48" s="64">
        <f>ISI!K44+NFM!K60+CHI!K49+NMM!K48+PPA!K49+FBT!K29+TRE!K29+MAE!K29+TEL!K29+WWP!K29+OIS!K29</f>
        <v>1332.10907</v>
      </c>
      <c r="L48" s="64">
        <f>ISI!L44+NFM!L60+CHI!L49+NMM!L48+PPA!L49+FBT!L29+TRE!L29+MAE!L29+TEL!L29+WWP!L29+OIS!L29</f>
        <v>1572.4156325939091</v>
      </c>
      <c r="M48" s="64">
        <f>ISI!M44+NFM!M60+CHI!M49+NMM!M48+PPA!M49+FBT!M29+TRE!M29+MAE!M29+TEL!M29+WWP!M29+OIS!M29</f>
        <v>1517.8870173550617</v>
      </c>
      <c r="N48" s="64">
        <f>ISI!N44+NFM!N60+CHI!N49+NMM!N48+PPA!N49+FBT!N29+TRE!N29+MAE!N29+TEL!N29+WWP!N29+OIS!N29</f>
        <v>1503.1310569469647</v>
      </c>
      <c r="O48" s="64">
        <f>ISI!O44+NFM!O60+CHI!O49+NMM!O48+PPA!O49+FBT!O29+TRE!O29+MAE!O29+TEL!O29+WWP!O29+OIS!O29</f>
        <v>1412.1047100250653</v>
      </c>
      <c r="P48" s="64">
        <f>ISI!P44+NFM!P60+CHI!P49+NMM!P48+PPA!P49+FBT!P29+TRE!P29+MAE!P29+TEL!P29+WWP!P29+OIS!P29</f>
        <v>1272.0693608483778</v>
      </c>
      <c r="Q48" s="64">
        <f>ISI!Q44+NFM!Q60+CHI!Q49+NMM!Q48+PPA!Q49+FBT!Q29+TRE!Q29+MAE!Q29+TEL!Q29+WWP!Q29+OIS!Q29</f>
        <v>1264.6393595785896</v>
      </c>
    </row>
    <row r="49" spans="1:17" x14ac:dyDescent="0.25">
      <c r="A49" s="63" t="s">
        <v>21</v>
      </c>
      <c r="B49" s="62">
        <f>ISI!B45+NFM!B61+CHI!B50+NMM!B49+PPA!B50+FBT!B30+TRE!B30+MAE!B30+TEL!B30+WWP!B30+OIS!B30</f>
        <v>3688.5688336462422</v>
      </c>
      <c r="C49" s="62">
        <f>ISI!C45+NFM!C61+CHI!C50+NMM!C49+PPA!C50+FBT!C30+TRE!C30+MAE!C30+TEL!C30+WWP!C30+OIS!C30</f>
        <v>3651.41932</v>
      </c>
      <c r="D49" s="62">
        <f>ISI!D45+NFM!D61+CHI!D50+NMM!D49+PPA!D50+FBT!D30+TRE!D30+MAE!D30+TEL!D30+WWP!D30+OIS!D30</f>
        <v>3753.71063</v>
      </c>
      <c r="E49" s="62">
        <f>ISI!E45+NFM!E61+CHI!E50+NMM!E49+PPA!E50+FBT!E30+TRE!E30+MAE!E30+TEL!E30+WWP!E30+OIS!E30</f>
        <v>3809.3138800000002</v>
      </c>
      <c r="F49" s="62">
        <f>ISI!F45+NFM!F61+CHI!F50+NMM!F49+PPA!F50+FBT!F30+TRE!F30+MAE!F30+TEL!F30+WWP!F30+OIS!F30</f>
        <v>3964.8386400000004</v>
      </c>
      <c r="G49" s="62">
        <f>ISI!G45+NFM!G61+CHI!G50+NMM!G49+PPA!G50+FBT!G30+TRE!G30+MAE!G30+TEL!G30+WWP!G30+OIS!G30</f>
        <v>3702.1592975407866</v>
      </c>
      <c r="H49" s="62">
        <f>ISI!H45+NFM!H61+CHI!H50+NMM!H49+PPA!H50+FBT!H30+TRE!H30+MAE!H30+TEL!H30+WWP!H30+OIS!H30</f>
        <v>4056.4086499999994</v>
      </c>
      <c r="I49" s="62">
        <f>ISI!I45+NFM!I61+CHI!I50+NMM!I49+PPA!I50+FBT!I30+TRE!I30+MAE!I30+TEL!I30+WWP!I30+OIS!I30</f>
        <v>4020.8634100000008</v>
      </c>
      <c r="J49" s="62">
        <f>ISI!J45+NFM!J61+CHI!J50+NMM!J49+PPA!J50+FBT!J30+TRE!J30+MAE!J30+TEL!J30+WWP!J30+OIS!J30</f>
        <v>3714.6648799999994</v>
      </c>
      <c r="K49" s="62">
        <f>ISI!K45+NFM!K61+CHI!K50+NMM!K49+PPA!K50+FBT!K30+TRE!K30+MAE!K30+TEL!K30+WWP!K30+OIS!K30</f>
        <v>3109.51728</v>
      </c>
      <c r="L49" s="62">
        <f>ISI!L45+NFM!L61+CHI!L50+NMM!L49+PPA!L50+FBT!L30+TRE!L30+MAE!L30+TEL!L30+WWP!L30+OIS!L30</f>
        <v>3470.3313092719732</v>
      </c>
      <c r="M49" s="62">
        <f>ISI!M45+NFM!M61+CHI!M50+NMM!M49+PPA!M50+FBT!M30+TRE!M30+MAE!M30+TEL!M30+WWP!M30+OIS!M30</f>
        <v>3374.1118560985019</v>
      </c>
      <c r="N49" s="62">
        <f>ISI!N45+NFM!N61+CHI!N50+NMM!N49+PPA!N50+FBT!N30+TRE!N30+MAE!N30+TEL!N30+WWP!N30+OIS!N30</f>
        <v>3281.6033270401895</v>
      </c>
      <c r="O49" s="62">
        <f>ISI!O45+NFM!O61+CHI!O50+NMM!O49+PPA!O50+FBT!O30+TRE!O30+MAE!O30+TEL!O30+WWP!O30+OIS!O30</f>
        <v>3327.338447422288</v>
      </c>
      <c r="P49" s="62">
        <f>ISI!P45+NFM!P61+CHI!P50+NMM!P49+PPA!P50+FBT!P30+TRE!P30+MAE!P30+TEL!P30+WWP!P30+OIS!P30</f>
        <v>3282.2805469055334</v>
      </c>
      <c r="Q49" s="62">
        <f>ISI!Q45+NFM!Q61+CHI!Q50+NMM!Q49+PPA!Q50+FBT!Q30+TRE!Q30+MAE!Q30+TEL!Q30+WWP!Q30+OIS!Q30</f>
        <v>3258.2086928431913</v>
      </c>
    </row>
    <row r="50" spans="1:17" x14ac:dyDescent="0.25">
      <c r="A50" s="50" t="s">
        <v>65</v>
      </c>
      <c r="B50" s="38">
        <f t="shared" ref="B50:Q50" si="4">SUM(B51,B54,B60,B64,B68,B72:B77)</f>
        <v>12204.416582952708</v>
      </c>
      <c r="C50" s="38">
        <f t="shared" si="4"/>
        <v>11898.261740000002</v>
      </c>
      <c r="D50" s="38">
        <f t="shared" si="4"/>
        <v>12328.67596</v>
      </c>
      <c r="E50" s="38">
        <f t="shared" si="4"/>
        <v>12399.001999999997</v>
      </c>
      <c r="F50" s="38">
        <f t="shared" si="4"/>
        <v>12742.136560000003</v>
      </c>
      <c r="G50" s="38">
        <f t="shared" si="4"/>
        <v>11876.330693971591</v>
      </c>
      <c r="H50" s="38">
        <f t="shared" si="4"/>
        <v>12929.54967</v>
      </c>
      <c r="I50" s="38">
        <f t="shared" si="4"/>
        <v>12590.407869999999</v>
      </c>
      <c r="J50" s="38">
        <f t="shared" si="4"/>
        <v>11965.6314</v>
      </c>
      <c r="K50" s="38">
        <f t="shared" si="4"/>
        <v>9883.7188500000011</v>
      </c>
      <c r="L50" s="38">
        <f t="shared" si="4"/>
        <v>11340.104885720044</v>
      </c>
      <c r="M50" s="38">
        <f t="shared" si="4"/>
        <v>11139.708443714719</v>
      </c>
      <c r="N50" s="38">
        <f t="shared" si="4"/>
        <v>10812.200343259114</v>
      </c>
      <c r="O50" s="38">
        <f t="shared" si="4"/>
        <v>10740.988899612204</v>
      </c>
      <c r="P50" s="38">
        <f t="shared" si="4"/>
        <v>10696.383388941063</v>
      </c>
      <c r="Q50" s="38">
        <f t="shared" si="4"/>
        <v>10698.129223751323</v>
      </c>
    </row>
    <row r="51" spans="1:17" x14ac:dyDescent="0.25">
      <c r="A51" s="61" t="s">
        <v>13</v>
      </c>
      <c r="B51" s="45">
        <f>ISI!B$46</f>
        <v>1402.0688236911894</v>
      </c>
      <c r="C51" s="45">
        <f>ISI!C$46</f>
        <v>1378.0284699999991</v>
      </c>
      <c r="D51" s="45">
        <f>ISI!D$46</f>
        <v>1414.4347900000002</v>
      </c>
      <c r="E51" s="45">
        <f>ISI!E$46</f>
        <v>1459.7047799999987</v>
      </c>
      <c r="F51" s="45">
        <f>ISI!F$46</f>
        <v>1499.3106400000004</v>
      </c>
      <c r="G51" s="45">
        <f>ISI!G$46</f>
        <v>1501.6531556223104</v>
      </c>
      <c r="H51" s="45">
        <f>ISI!H$46</f>
        <v>1529.5444799999998</v>
      </c>
      <c r="I51" s="45">
        <f>ISI!I$46</f>
        <v>1429.5892599999997</v>
      </c>
      <c r="J51" s="45">
        <f>ISI!J$46</f>
        <v>1410.0179699999992</v>
      </c>
      <c r="K51" s="45">
        <f>ISI!K$46</f>
        <v>1071.5225799999998</v>
      </c>
      <c r="L51" s="45">
        <f>ISI!L$46</f>
        <v>1365.1311258393491</v>
      </c>
      <c r="M51" s="45">
        <f>ISI!M$46</f>
        <v>1338.3306885988134</v>
      </c>
      <c r="N51" s="45">
        <f>ISI!N$46</f>
        <v>1189.1904604028932</v>
      </c>
      <c r="O51" s="45">
        <f>ISI!O$46</f>
        <v>1123.4600289357345</v>
      </c>
      <c r="P51" s="45">
        <f>ISI!P$46</f>
        <v>1174.7951522908386</v>
      </c>
      <c r="Q51" s="45">
        <f>ISI!Q$46</f>
        <v>1249.9079131435033</v>
      </c>
    </row>
    <row r="52" spans="1:17" x14ac:dyDescent="0.25">
      <c r="A52" s="57" t="s">
        <v>46</v>
      </c>
      <c r="B52" s="35">
        <f>ISI!B$47</f>
        <v>1299.3196890664015</v>
      </c>
      <c r="C52" s="35">
        <f>ISI!C$47</f>
        <v>1286.1413545517764</v>
      </c>
      <c r="D52" s="35">
        <f>ISI!D$47</f>
        <v>1316.0763282916807</v>
      </c>
      <c r="E52" s="35">
        <f>ISI!E$47</f>
        <v>1321.9713011712429</v>
      </c>
      <c r="F52" s="35">
        <f>ISI!F$47</f>
        <v>1343.4873645063713</v>
      </c>
      <c r="G52" s="35">
        <f>ISI!G$47</f>
        <v>1352.254550823721</v>
      </c>
      <c r="H52" s="35">
        <f>ISI!H$47</f>
        <v>1364.9608371981724</v>
      </c>
      <c r="I52" s="35">
        <f>ISI!I$47</f>
        <v>1289.9296435978465</v>
      </c>
      <c r="J52" s="35">
        <f>ISI!J$47</f>
        <v>1277.2846873767198</v>
      </c>
      <c r="K52" s="35">
        <f>ISI!K$47</f>
        <v>977.56406473253708</v>
      </c>
      <c r="L52" s="35">
        <f>ISI!L$47</f>
        <v>1224.0696516048495</v>
      </c>
      <c r="M52" s="35">
        <f>ISI!M$47</f>
        <v>1195.094153546371</v>
      </c>
      <c r="N52" s="35">
        <f>ISI!N$47</f>
        <v>1025.5417990393746</v>
      </c>
      <c r="O52" s="35">
        <f>ISI!O$47</f>
        <v>978.81081178518616</v>
      </c>
      <c r="P52" s="35">
        <f>ISI!P$47</f>
        <v>1041.3264407950007</v>
      </c>
      <c r="Q52" s="35">
        <f>ISI!Q$47</f>
        <v>1103.1811136020528</v>
      </c>
    </row>
    <row r="53" spans="1:17" x14ac:dyDescent="0.25">
      <c r="A53" s="57" t="s">
        <v>45</v>
      </c>
      <c r="B53" s="35">
        <f>ISI!B$48</f>
        <v>102.74913462478804</v>
      </c>
      <c r="C53" s="35">
        <f>ISI!C$48</f>
        <v>91.887115448222715</v>
      </c>
      <c r="D53" s="35">
        <f>ISI!D$48</f>
        <v>98.358461708319396</v>
      </c>
      <c r="E53" s="35">
        <f>ISI!E$48</f>
        <v>137.73347882875586</v>
      </c>
      <c r="F53" s="35">
        <f>ISI!F$48</f>
        <v>155.82327549362921</v>
      </c>
      <c r="G53" s="35">
        <f>ISI!G$48</f>
        <v>149.39860479858928</v>
      </c>
      <c r="H53" s="35">
        <f>ISI!H$48</f>
        <v>164.58364280182735</v>
      </c>
      <c r="I53" s="35">
        <f>ISI!I$48</f>
        <v>139.65961640215332</v>
      </c>
      <c r="J53" s="35">
        <f>ISI!J$48</f>
        <v>132.73328262327939</v>
      </c>
      <c r="K53" s="35">
        <f>ISI!K$48</f>
        <v>93.958515267462758</v>
      </c>
      <c r="L53" s="35">
        <f>ISI!L$48</f>
        <v>141.06147423449966</v>
      </c>
      <c r="M53" s="35">
        <f>ISI!M$48</f>
        <v>143.23653505244238</v>
      </c>
      <c r="N53" s="35">
        <f>ISI!N$48</f>
        <v>163.64866136351858</v>
      </c>
      <c r="O53" s="35">
        <f>ISI!O$48</f>
        <v>144.64921715054828</v>
      </c>
      <c r="P53" s="35">
        <f>ISI!P$48</f>
        <v>133.46871149583785</v>
      </c>
      <c r="Q53" s="35">
        <f>ISI!Q$48</f>
        <v>146.72679954145039</v>
      </c>
    </row>
    <row r="54" spans="1:17" x14ac:dyDescent="0.25">
      <c r="A54" s="58" t="s">
        <v>12</v>
      </c>
      <c r="B54" s="37">
        <f>NFM!B$62</f>
        <v>180.7594507177472</v>
      </c>
      <c r="C54" s="37">
        <f>NFM!C$62</f>
        <v>168.09752</v>
      </c>
      <c r="D54" s="37">
        <f>NFM!D$62</f>
        <v>166.79807000000002</v>
      </c>
      <c r="E54" s="37">
        <f>NFM!E$62</f>
        <v>190.01053999999999</v>
      </c>
      <c r="F54" s="37">
        <f>NFM!F$62</f>
        <v>200.90029999999999</v>
      </c>
      <c r="G54" s="37">
        <f>NFM!G$62</f>
        <v>183.31563254986455</v>
      </c>
      <c r="H54" s="37">
        <f>NFM!H$62</f>
        <v>210.81018</v>
      </c>
      <c r="I54" s="37">
        <f>NFM!I$62</f>
        <v>277.30074999999999</v>
      </c>
      <c r="J54" s="37">
        <f>NFM!J$62</f>
        <v>253.09947</v>
      </c>
      <c r="K54" s="37">
        <f>NFM!K$62</f>
        <v>224.489</v>
      </c>
      <c r="L54" s="37">
        <f>NFM!L$62</f>
        <v>262.05996794701957</v>
      </c>
      <c r="M54" s="37">
        <f>NFM!M$62</f>
        <v>244.77119606961494</v>
      </c>
      <c r="N54" s="37">
        <f>NFM!N$62</f>
        <v>251.21916218395631</v>
      </c>
      <c r="O54" s="37">
        <f>NFM!O$62</f>
        <v>248.52274781544997</v>
      </c>
      <c r="P54" s="37">
        <f>NFM!P$62</f>
        <v>246.32180581917521</v>
      </c>
      <c r="Q54" s="37">
        <f>NFM!Q$62</f>
        <v>249.63987907460699</v>
      </c>
    </row>
    <row r="55" spans="1:17" x14ac:dyDescent="0.25">
      <c r="A55" s="57" t="s">
        <v>44</v>
      </c>
      <c r="B55" s="35">
        <f>NFM!B$63</f>
        <v>0</v>
      </c>
      <c r="C55" s="35">
        <f>NFM!C$63</f>
        <v>0</v>
      </c>
      <c r="D55" s="35">
        <f>NFM!D$63</f>
        <v>0</v>
      </c>
      <c r="E55" s="35">
        <f>NFM!E$63</f>
        <v>0</v>
      </c>
      <c r="F55" s="35">
        <f>NFM!F$63</f>
        <v>0</v>
      </c>
      <c r="G55" s="35">
        <f>NFM!G$63</f>
        <v>0</v>
      </c>
      <c r="H55" s="35">
        <f>NFM!H$63</f>
        <v>0</v>
      </c>
      <c r="I55" s="35">
        <f>NFM!I$63</f>
        <v>0</v>
      </c>
      <c r="J55" s="35">
        <f>NFM!J$63</f>
        <v>0</v>
      </c>
      <c r="K55" s="35">
        <f>NFM!K$63</f>
        <v>0</v>
      </c>
      <c r="L55" s="35">
        <f>NFM!L$63</f>
        <v>0</v>
      </c>
      <c r="M55" s="35">
        <f>NFM!M$63</f>
        <v>0</v>
      </c>
      <c r="N55" s="35">
        <f>NFM!N$63</f>
        <v>0</v>
      </c>
      <c r="O55" s="35">
        <f>NFM!O$63</f>
        <v>0</v>
      </c>
      <c r="P55" s="35">
        <f>NFM!P$63</f>
        <v>0</v>
      </c>
      <c r="Q55" s="35">
        <f>NFM!Q$63</f>
        <v>0</v>
      </c>
    </row>
    <row r="56" spans="1:17" x14ac:dyDescent="0.25">
      <c r="A56" s="57" t="s">
        <v>59</v>
      </c>
      <c r="B56" s="35">
        <f>NFM!B$64</f>
        <v>4.3162444676872029</v>
      </c>
      <c r="C56" s="35">
        <f>NFM!C$64</f>
        <v>2.9103259204949454</v>
      </c>
      <c r="D56" s="35">
        <f>NFM!D$64</f>
        <v>2.6488390539054132</v>
      </c>
      <c r="E56" s="35">
        <f>NFM!E$64</f>
        <v>3.0493056301453771</v>
      </c>
      <c r="F56" s="35">
        <f>NFM!F$64</f>
        <v>3.7967859447081671</v>
      </c>
      <c r="G56" s="35">
        <f>NFM!G$64</f>
        <v>3.2350524778202647</v>
      </c>
      <c r="H56" s="35">
        <f>NFM!H$64</f>
        <v>3.7425272306610191</v>
      </c>
      <c r="I56" s="35">
        <f>NFM!I$64</f>
        <v>5.5938009832288458</v>
      </c>
      <c r="J56" s="35">
        <f>NFM!J$64</f>
        <v>2.9507080571029429</v>
      </c>
      <c r="K56" s="35">
        <f>NFM!K$64</f>
        <v>2.047799812870938</v>
      </c>
      <c r="L56" s="35">
        <f>NFM!L$64</f>
        <v>2.6755384898755912</v>
      </c>
      <c r="M56" s="35">
        <f>NFM!M$64</f>
        <v>2.3733017689317601</v>
      </c>
      <c r="N56" s="35">
        <f>NFM!N$64</f>
        <v>2.4566484522347332</v>
      </c>
      <c r="O56" s="35">
        <f>NFM!O$64</f>
        <v>2.5384999080077613</v>
      </c>
      <c r="P56" s="35">
        <f>NFM!P$64</f>
        <v>2.8809153217775307</v>
      </c>
      <c r="Q56" s="35">
        <f>NFM!Q$64</f>
        <v>3.6619697660856048</v>
      </c>
    </row>
    <row r="57" spans="1:17" x14ac:dyDescent="0.25">
      <c r="A57" s="60" t="s">
        <v>43</v>
      </c>
      <c r="B57" s="44">
        <f>NFM!B$65</f>
        <v>0</v>
      </c>
      <c r="C57" s="44">
        <f>NFM!C$65</f>
        <v>0</v>
      </c>
      <c r="D57" s="44">
        <f>NFM!D$65</f>
        <v>0</v>
      </c>
      <c r="E57" s="44">
        <f>NFM!E$65</f>
        <v>0</v>
      </c>
      <c r="F57" s="44">
        <f>NFM!F$65</f>
        <v>0</v>
      </c>
      <c r="G57" s="44">
        <f>NFM!G$65</f>
        <v>0</v>
      </c>
      <c r="H57" s="44">
        <f>NFM!H$65</f>
        <v>0</v>
      </c>
      <c r="I57" s="44">
        <f>NFM!I$65</f>
        <v>0</v>
      </c>
      <c r="J57" s="44">
        <f>NFM!J$65</f>
        <v>0</v>
      </c>
      <c r="K57" s="44">
        <f>NFM!K$65</f>
        <v>0</v>
      </c>
      <c r="L57" s="44">
        <f>NFM!L$65</f>
        <v>0</v>
      </c>
      <c r="M57" s="44">
        <f>NFM!M$65</f>
        <v>0</v>
      </c>
      <c r="N57" s="44">
        <f>NFM!N$65</f>
        <v>0</v>
      </c>
      <c r="O57" s="44">
        <f>NFM!O$65</f>
        <v>0</v>
      </c>
      <c r="P57" s="44">
        <f>NFM!P$65</f>
        <v>0</v>
      </c>
      <c r="Q57" s="44">
        <f>NFM!Q$65</f>
        <v>0</v>
      </c>
    </row>
    <row r="58" spans="1:17" x14ac:dyDescent="0.25">
      <c r="A58" s="59" t="s">
        <v>344</v>
      </c>
      <c r="B58" s="43">
        <f>NFM!B$66</f>
        <v>4.3162444676872029</v>
      </c>
      <c r="C58" s="43">
        <f>NFM!C$66</f>
        <v>2.9103259204949454</v>
      </c>
      <c r="D58" s="43">
        <f>NFM!D$66</f>
        <v>2.6488390539054132</v>
      </c>
      <c r="E58" s="43">
        <f>NFM!E$66</f>
        <v>3.0493056301453771</v>
      </c>
      <c r="F58" s="43">
        <f>NFM!F$66</f>
        <v>3.7967859447081671</v>
      </c>
      <c r="G58" s="43">
        <f>NFM!G$66</f>
        <v>3.2350524778202647</v>
      </c>
      <c r="H58" s="43">
        <f>NFM!H$66</f>
        <v>3.7425272306610191</v>
      </c>
      <c r="I58" s="43">
        <f>NFM!I$66</f>
        <v>5.5938009832288458</v>
      </c>
      <c r="J58" s="43">
        <f>NFM!J$66</f>
        <v>2.9507080571029429</v>
      </c>
      <c r="K58" s="43">
        <f>NFM!K$66</f>
        <v>2.047799812870938</v>
      </c>
      <c r="L58" s="43">
        <f>NFM!L$66</f>
        <v>2.6755384898755912</v>
      </c>
      <c r="M58" s="43">
        <f>NFM!M$66</f>
        <v>2.3733017689317601</v>
      </c>
      <c r="N58" s="43">
        <f>NFM!N$66</f>
        <v>2.4566484522347332</v>
      </c>
      <c r="O58" s="43">
        <f>NFM!O$66</f>
        <v>2.5384999080077613</v>
      </c>
      <c r="P58" s="43">
        <f>NFM!P$66</f>
        <v>2.8809153217775307</v>
      </c>
      <c r="Q58" s="43">
        <f>NFM!Q$66</f>
        <v>3.6619697660856048</v>
      </c>
    </row>
    <row r="59" spans="1:17" x14ac:dyDescent="0.25">
      <c r="A59" s="57" t="s">
        <v>42</v>
      </c>
      <c r="B59" s="35">
        <f>NFM!B$67</f>
        <v>176.44320625006</v>
      </c>
      <c r="C59" s="35">
        <f>NFM!C$67</f>
        <v>165.18719407950505</v>
      </c>
      <c r="D59" s="35">
        <f>NFM!D$67</f>
        <v>164.1492309460946</v>
      </c>
      <c r="E59" s="35">
        <f>NFM!E$67</f>
        <v>186.96123436985462</v>
      </c>
      <c r="F59" s="35">
        <f>NFM!F$67</f>
        <v>197.10351405529181</v>
      </c>
      <c r="G59" s="35">
        <f>NFM!G$67</f>
        <v>180.08058007204428</v>
      </c>
      <c r="H59" s="35">
        <f>NFM!H$67</f>
        <v>207.06765276933899</v>
      </c>
      <c r="I59" s="35">
        <f>NFM!I$67</f>
        <v>271.70694901677115</v>
      </c>
      <c r="J59" s="35">
        <f>NFM!J$67</f>
        <v>250.14876194289707</v>
      </c>
      <c r="K59" s="35">
        <f>NFM!K$67</f>
        <v>222.44120018712906</v>
      </c>
      <c r="L59" s="35">
        <f>NFM!L$67</f>
        <v>259.38442945714399</v>
      </c>
      <c r="M59" s="35">
        <f>NFM!M$67</f>
        <v>242.39789430068319</v>
      </c>
      <c r="N59" s="35">
        <f>NFM!N$67</f>
        <v>248.76251373172158</v>
      </c>
      <c r="O59" s="35">
        <f>NFM!O$67</f>
        <v>245.98424790744221</v>
      </c>
      <c r="P59" s="35">
        <f>NFM!P$67</f>
        <v>243.44089049739767</v>
      </c>
      <c r="Q59" s="35">
        <f>NFM!Q$67</f>
        <v>245.97790930852139</v>
      </c>
    </row>
    <row r="60" spans="1:17" x14ac:dyDescent="0.25">
      <c r="A60" s="58" t="s">
        <v>11</v>
      </c>
      <c r="B60" s="37">
        <f>CHI!B$51</f>
        <v>717.26255811178726</v>
      </c>
      <c r="C60" s="37">
        <f>CHI!C$51</f>
        <v>727.11952000000008</v>
      </c>
      <c r="D60" s="37">
        <f>CHI!D$51</f>
        <v>724.92206999999974</v>
      </c>
      <c r="E60" s="37">
        <f>CHI!E$51</f>
        <v>784.1560299999993</v>
      </c>
      <c r="F60" s="37">
        <f>CHI!F$51</f>
        <v>798.27031999999951</v>
      </c>
      <c r="G60" s="37">
        <f>CHI!G$51</f>
        <v>798.36688595593762</v>
      </c>
      <c r="H60" s="37">
        <f>CHI!H$51</f>
        <v>724.66347999999982</v>
      </c>
      <c r="I60" s="37">
        <f>CHI!I$51</f>
        <v>1034.5152900000005</v>
      </c>
      <c r="J60" s="37">
        <f>CHI!J$51</f>
        <v>1043.4810700000005</v>
      </c>
      <c r="K60" s="37">
        <f>CHI!K$51</f>
        <v>947.7814700000007</v>
      </c>
      <c r="L60" s="37">
        <f>CHI!L$51</f>
        <v>998.92094950549983</v>
      </c>
      <c r="M60" s="37">
        <f>CHI!M$51</f>
        <v>1041.661996195118</v>
      </c>
      <c r="N60" s="37">
        <f>CHI!N$51</f>
        <v>1018.7987825557409</v>
      </c>
      <c r="O60" s="37">
        <f>CHI!O$51</f>
        <v>1071.9789281629373</v>
      </c>
      <c r="P60" s="37">
        <f>CHI!P$51</f>
        <v>995.9997125564413</v>
      </c>
      <c r="Q60" s="37">
        <f>CHI!Q$51</f>
        <v>1000.5830539077223</v>
      </c>
    </row>
    <row r="61" spans="1:17" x14ac:dyDescent="0.25">
      <c r="A61" s="57" t="s">
        <v>61</v>
      </c>
      <c r="B61" s="35">
        <f>CHI!B$52</f>
        <v>450.63442859476083</v>
      </c>
      <c r="C61" s="35">
        <f>CHI!C$52</f>
        <v>476.25604450039071</v>
      </c>
      <c r="D61" s="35">
        <f>CHI!D$52</f>
        <v>460.78944249960796</v>
      </c>
      <c r="E61" s="35">
        <f>CHI!E$52</f>
        <v>498.06177710247294</v>
      </c>
      <c r="F61" s="35">
        <f>CHI!F$52</f>
        <v>489.71609338670345</v>
      </c>
      <c r="G61" s="35">
        <f>CHI!G$52</f>
        <v>495.35201963207834</v>
      </c>
      <c r="H61" s="35">
        <f>CHI!H$52</f>
        <v>449.25150569238343</v>
      </c>
      <c r="I61" s="35">
        <f>CHI!I$52</f>
        <v>615.68282992160675</v>
      </c>
      <c r="J61" s="35">
        <f>CHI!J$52</f>
        <v>702.04579766452377</v>
      </c>
      <c r="K61" s="35">
        <f>CHI!K$52</f>
        <v>608.23360489947447</v>
      </c>
      <c r="L61" s="35">
        <f>CHI!L$52</f>
        <v>706.97155967213064</v>
      </c>
      <c r="M61" s="35">
        <f>CHI!M$52</f>
        <v>711.79896189243129</v>
      </c>
      <c r="N61" s="35">
        <f>CHI!N$52</f>
        <v>681.37067344308639</v>
      </c>
      <c r="O61" s="35">
        <f>CHI!O$52</f>
        <v>757.79710267722191</v>
      </c>
      <c r="P61" s="35">
        <f>CHI!P$52</f>
        <v>680.09034949378224</v>
      </c>
      <c r="Q61" s="35">
        <f>CHI!Q$52</f>
        <v>642.5937899190659</v>
      </c>
    </row>
    <row r="62" spans="1:17" x14ac:dyDescent="0.25">
      <c r="A62" s="57" t="s">
        <v>40</v>
      </c>
      <c r="B62" s="35">
        <f>CHI!B$53</f>
        <v>263.8320091903322</v>
      </c>
      <c r="C62" s="35">
        <f>CHI!C$53</f>
        <v>247.86889397426884</v>
      </c>
      <c r="D62" s="35">
        <f>CHI!D$53</f>
        <v>260.83828968769313</v>
      </c>
      <c r="E62" s="35">
        <f>CHI!E$53</f>
        <v>282.62738352992915</v>
      </c>
      <c r="F62" s="35">
        <f>CHI!F$53</f>
        <v>305.04136168959263</v>
      </c>
      <c r="G62" s="35">
        <f>CHI!G$53</f>
        <v>299.11076847887472</v>
      </c>
      <c r="H62" s="35">
        <f>CHI!H$53</f>
        <v>271.5572765984578</v>
      </c>
      <c r="I62" s="35">
        <f>CHI!I$53</f>
        <v>413.3875408025603</v>
      </c>
      <c r="J62" s="35">
        <f>CHI!J$53</f>
        <v>335.65309962057273</v>
      </c>
      <c r="K62" s="35">
        <f>CHI!K$53</f>
        <v>332.04531874637439</v>
      </c>
      <c r="L62" s="35">
        <f>CHI!L$53</f>
        <v>283.86492256519961</v>
      </c>
      <c r="M62" s="35">
        <f>CHI!M$53</f>
        <v>324.14493013184943</v>
      </c>
      <c r="N62" s="35">
        <f>CHI!N$53</f>
        <v>329.10343649543523</v>
      </c>
      <c r="O62" s="35">
        <f>CHI!O$53</f>
        <v>305.23545871387358</v>
      </c>
      <c r="P62" s="35">
        <f>CHI!P$53</f>
        <v>306.02708557475205</v>
      </c>
      <c r="Q62" s="35">
        <f>CHI!Q$53</f>
        <v>348.74956762070815</v>
      </c>
    </row>
    <row r="63" spans="1:17" x14ac:dyDescent="0.25">
      <c r="A63" s="57" t="s">
        <v>39</v>
      </c>
      <c r="B63" s="35">
        <f>CHI!B$54</f>
        <v>2.7961203266942474</v>
      </c>
      <c r="C63" s="35">
        <f>CHI!C$54</f>
        <v>2.9945815253405108</v>
      </c>
      <c r="D63" s="35">
        <f>CHI!D$54</f>
        <v>3.2943378126987408</v>
      </c>
      <c r="E63" s="35">
        <f>CHI!E$54</f>
        <v>3.4668693675973121</v>
      </c>
      <c r="F63" s="35">
        <f>CHI!F$54</f>
        <v>3.5128649237034035</v>
      </c>
      <c r="G63" s="35">
        <f>CHI!G$54</f>
        <v>3.904097844984546</v>
      </c>
      <c r="H63" s="35">
        <f>CHI!H$54</f>
        <v>3.8546977091585601</v>
      </c>
      <c r="I63" s="35">
        <f>CHI!I$54</f>
        <v>5.4449192758333531</v>
      </c>
      <c r="J63" s="35">
        <f>CHI!J$54</f>
        <v>5.7821727149038553</v>
      </c>
      <c r="K63" s="35">
        <f>CHI!K$54</f>
        <v>7.5025463541517992</v>
      </c>
      <c r="L63" s="35">
        <f>CHI!L$54</f>
        <v>8.0844672681695222</v>
      </c>
      <c r="M63" s="35">
        <f>CHI!M$54</f>
        <v>5.7181041708371589</v>
      </c>
      <c r="N63" s="35">
        <f>CHI!N$54</f>
        <v>8.3246726172192762</v>
      </c>
      <c r="O63" s="35">
        <f>CHI!O$54</f>
        <v>8.9463667718418556</v>
      </c>
      <c r="P63" s="35">
        <f>CHI!P$54</f>
        <v>9.8822774879070554</v>
      </c>
      <c r="Q63" s="35">
        <f>CHI!Q$54</f>
        <v>9.2396963679481861</v>
      </c>
    </row>
    <row r="64" spans="1:17" x14ac:dyDescent="0.25">
      <c r="A64" s="58" t="s">
        <v>10</v>
      </c>
      <c r="B64" s="37">
        <f>NMM!B$50</f>
        <v>385.24043761327005</v>
      </c>
      <c r="C64" s="37">
        <f>NMM!C$50</f>
        <v>395.00389999999993</v>
      </c>
      <c r="D64" s="37">
        <f>NMM!D$50</f>
        <v>400.58467000000007</v>
      </c>
      <c r="E64" s="37">
        <f>NMM!E$50</f>
        <v>405.4578600000001</v>
      </c>
      <c r="F64" s="37">
        <f>NMM!F$50</f>
        <v>429.05542999999994</v>
      </c>
      <c r="G64" s="37">
        <f>NMM!G$50</f>
        <v>415.12648294580703</v>
      </c>
      <c r="H64" s="37">
        <f>NMM!H$50</f>
        <v>433.72239999999999</v>
      </c>
      <c r="I64" s="37">
        <f>NMM!I$50</f>
        <v>436.22794999999996</v>
      </c>
      <c r="J64" s="37">
        <f>NMM!J$50</f>
        <v>430.31506999999993</v>
      </c>
      <c r="K64" s="37">
        <f>NMM!K$50</f>
        <v>301.87812000000002</v>
      </c>
      <c r="L64" s="37">
        <f>NMM!L$50</f>
        <v>324.26800471303648</v>
      </c>
      <c r="M64" s="37">
        <f>NMM!M$50</f>
        <v>344.51112652510858</v>
      </c>
      <c r="N64" s="37">
        <f>NMM!N$50</f>
        <v>315.95856042020074</v>
      </c>
      <c r="O64" s="37">
        <f>NMM!O$50</f>
        <v>308.65659096472353</v>
      </c>
      <c r="P64" s="37">
        <f>NMM!P$50</f>
        <v>296.47241884235399</v>
      </c>
      <c r="Q64" s="37">
        <f>NMM!Q$50</f>
        <v>283.11224382995783</v>
      </c>
    </row>
    <row r="65" spans="1:17" x14ac:dyDescent="0.25">
      <c r="A65" s="57" t="s">
        <v>38</v>
      </c>
      <c r="B65" s="35">
        <f>NMM!B$51</f>
        <v>153.7182</v>
      </c>
      <c r="C65" s="35">
        <f>NMM!C$51</f>
        <v>145.6756434981794</v>
      </c>
      <c r="D65" s="35">
        <f>NMM!D$51</f>
        <v>134.11831130458168</v>
      </c>
      <c r="E65" s="35">
        <f>NMM!E$51</f>
        <v>158.47768292050219</v>
      </c>
      <c r="F65" s="35">
        <f>NMM!F$51</f>
        <v>143.50600969519314</v>
      </c>
      <c r="G65" s="35">
        <f>NMM!G$51</f>
        <v>149.42377353969496</v>
      </c>
      <c r="H65" s="35">
        <f>NMM!H$51</f>
        <v>174.67110395693695</v>
      </c>
      <c r="I65" s="35">
        <f>NMM!I$51</f>
        <v>173.64786064396941</v>
      </c>
      <c r="J65" s="35">
        <f>NMM!J$51</f>
        <v>168.63810207102534</v>
      </c>
      <c r="K65" s="35">
        <f>NMM!K$51</f>
        <v>108.75729056750086</v>
      </c>
      <c r="L65" s="35">
        <f>NMM!L$51</f>
        <v>124.51351057191521</v>
      </c>
      <c r="M65" s="35">
        <f>NMM!M$51</f>
        <v>141.24637802609101</v>
      </c>
      <c r="N65" s="35">
        <f>NMM!N$51</f>
        <v>135.19319422235017</v>
      </c>
      <c r="O65" s="35">
        <f>NMM!O$51</f>
        <v>134.41883455268061</v>
      </c>
      <c r="P65" s="35">
        <f>NMM!P$51</f>
        <v>124.45241123828481</v>
      </c>
      <c r="Q65" s="35">
        <f>NMM!Q$51</f>
        <v>109.84973169143495</v>
      </c>
    </row>
    <row r="66" spans="1:17" x14ac:dyDescent="0.25">
      <c r="A66" s="57" t="s">
        <v>37</v>
      </c>
      <c r="B66" s="35">
        <f>NMM!B$52</f>
        <v>14.460408214197706</v>
      </c>
      <c r="C66" s="35">
        <f>NMM!C$52</f>
        <v>32.579664280545003</v>
      </c>
      <c r="D66" s="35">
        <f>NMM!D$52</f>
        <v>62.664622071530005</v>
      </c>
      <c r="E66" s="35">
        <f>NMM!E$52</f>
        <v>36.973926665776617</v>
      </c>
      <c r="F66" s="35">
        <f>NMM!F$52</f>
        <v>93.321640032811899</v>
      </c>
      <c r="G66" s="35">
        <f>NMM!G$52</f>
        <v>82.073718436846661</v>
      </c>
      <c r="H66" s="35">
        <f>NMM!H$52</f>
        <v>69.053578324904308</v>
      </c>
      <c r="I66" s="35">
        <f>NMM!I$52</f>
        <v>68.793756835410264</v>
      </c>
      <c r="J66" s="35">
        <f>NMM!J$52</f>
        <v>98.079775115136002</v>
      </c>
      <c r="K66" s="35">
        <f>NMM!K$52</f>
        <v>93.108059629029768</v>
      </c>
      <c r="L66" s="35">
        <f>NMM!L$52</f>
        <v>107.55914856923113</v>
      </c>
      <c r="M66" s="35">
        <f>NMM!M$52</f>
        <v>110.75773054518191</v>
      </c>
      <c r="N66" s="35">
        <f>NMM!N$52</f>
        <v>93.248820291633947</v>
      </c>
      <c r="O66" s="35">
        <f>NMM!O$52</f>
        <v>93.137631349399484</v>
      </c>
      <c r="P66" s="35">
        <f>NMM!P$52</f>
        <v>90.578076056191875</v>
      </c>
      <c r="Q66" s="35">
        <f>NMM!Q$52</f>
        <v>94.476061550294318</v>
      </c>
    </row>
    <row r="67" spans="1:17" x14ac:dyDescent="0.25">
      <c r="A67" s="57" t="s">
        <v>57</v>
      </c>
      <c r="B67" s="35">
        <f>NMM!B$53</f>
        <v>217.06182939907237</v>
      </c>
      <c r="C67" s="35">
        <f>NMM!C$53</f>
        <v>216.74859222127557</v>
      </c>
      <c r="D67" s="35">
        <f>NMM!D$53</f>
        <v>203.80173662388839</v>
      </c>
      <c r="E67" s="35">
        <f>NMM!E$53</f>
        <v>210.00625041372126</v>
      </c>
      <c r="F67" s="35">
        <f>NMM!F$53</f>
        <v>192.2277802719949</v>
      </c>
      <c r="G67" s="35">
        <f>NMM!G$53</f>
        <v>183.6289909692654</v>
      </c>
      <c r="H67" s="35">
        <f>NMM!H$53</f>
        <v>189.99771771815873</v>
      </c>
      <c r="I67" s="35">
        <f>NMM!I$53</f>
        <v>193.78633252062031</v>
      </c>
      <c r="J67" s="35">
        <f>NMM!J$53</f>
        <v>163.5971928138386</v>
      </c>
      <c r="K67" s="35">
        <f>NMM!K$53</f>
        <v>100.01276980346938</v>
      </c>
      <c r="L67" s="35">
        <f>NMM!L$53</f>
        <v>92.195345571890101</v>
      </c>
      <c r="M67" s="35">
        <f>NMM!M$53</f>
        <v>92.507017953835657</v>
      </c>
      <c r="N67" s="35">
        <f>NMM!N$53</f>
        <v>87.516545906216606</v>
      </c>
      <c r="O67" s="35">
        <f>NMM!O$53</f>
        <v>81.100125062643443</v>
      </c>
      <c r="P67" s="35">
        <f>NMM!P$53</f>
        <v>81.441931547877275</v>
      </c>
      <c r="Q67" s="35">
        <f>NMM!Q$53</f>
        <v>78.786450588228519</v>
      </c>
    </row>
    <row r="68" spans="1:17" x14ac:dyDescent="0.25">
      <c r="A68" s="58" t="s">
        <v>9</v>
      </c>
      <c r="B68" s="37">
        <f>PPA!B$51</f>
        <v>6573.2807568939606</v>
      </c>
      <c r="C68" s="37">
        <f>PPA!C$51</f>
        <v>6194.6002299999991</v>
      </c>
      <c r="D68" s="37">
        <f>PPA!D$51</f>
        <v>6262.7585900000004</v>
      </c>
      <c r="E68" s="37">
        <f>PPA!E$51</f>
        <v>6198.3743000000004</v>
      </c>
      <c r="F68" s="37">
        <f>PPA!F$51</f>
        <v>6433.4490100000003</v>
      </c>
      <c r="G68" s="37">
        <f>PPA!G$51</f>
        <v>5723.0152123367279</v>
      </c>
      <c r="H68" s="37">
        <f>PPA!H$51</f>
        <v>6593.5667600000006</v>
      </c>
      <c r="I68" s="37">
        <f>PPA!I$51</f>
        <v>7162.0099600000003</v>
      </c>
      <c r="J68" s="37">
        <f>PPA!J$51</f>
        <v>6692.3953200000005</v>
      </c>
      <c r="K68" s="37">
        <f>PPA!K$51</f>
        <v>5311.0004600000011</v>
      </c>
      <c r="L68" s="37">
        <f>PPA!L$51</f>
        <v>6098.753475800595</v>
      </c>
      <c r="M68" s="37">
        <f>PPA!M$51</f>
        <v>6045.8233274546947</v>
      </c>
      <c r="N68" s="37">
        <f>PPA!N$51</f>
        <v>5908.6071068281126</v>
      </c>
      <c r="O68" s="37">
        <f>PPA!O$51</f>
        <v>5915.0558717857966</v>
      </c>
      <c r="P68" s="37">
        <f>PPA!P$51</f>
        <v>5866.2195769095715</v>
      </c>
      <c r="Q68" s="37">
        <f>PPA!Q$51</f>
        <v>5880.7974076472055</v>
      </c>
    </row>
    <row r="69" spans="1:17" x14ac:dyDescent="0.25">
      <c r="A69" s="57" t="s">
        <v>35</v>
      </c>
      <c r="B69" s="35">
        <f>PPA!B$52</f>
        <v>3450.0080928466668</v>
      </c>
      <c r="C69" s="35">
        <f>PPA!C$52</f>
        <v>3257.199752924681</v>
      </c>
      <c r="D69" s="35">
        <f>PPA!D$52</f>
        <v>3305.0361901166739</v>
      </c>
      <c r="E69" s="35">
        <f>PPA!E$52</f>
        <v>3310.0053285781496</v>
      </c>
      <c r="F69" s="35">
        <f>PPA!F$52</f>
        <v>3415.7284791813136</v>
      </c>
      <c r="G69" s="35">
        <f>PPA!G$52</f>
        <v>3036.52358400395</v>
      </c>
      <c r="H69" s="35">
        <f>PPA!H$52</f>
        <v>3485.4313014538643</v>
      </c>
      <c r="I69" s="35">
        <f>PPA!I$52</f>
        <v>3824.6658059017554</v>
      </c>
      <c r="J69" s="35">
        <f>PPA!J$52</f>
        <v>3552.2554208430874</v>
      </c>
      <c r="K69" s="35">
        <f>PPA!K$52</f>
        <v>2734.0958389314856</v>
      </c>
      <c r="L69" s="35">
        <f>PPA!L$52</f>
        <v>3251.4618005777002</v>
      </c>
      <c r="M69" s="35">
        <f>PPA!M$52</f>
        <v>3258.8147698666012</v>
      </c>
      <c r="N69" s="35">
        <f>PPA!N$52</f>
        <v>3272.5823126228906</v>
      </c>
      <c r="O69" s="35">
        <f>PPA!O$52</f>
        <v>3328.2397822317589</v>
      </c>
      <c r="P69" s="35">
        <f>PPA!P$52</f>
        <v>3300.1205152178654</v>
      </c>
      <c r="Q69" s="35">
        <f>PPA!Q$52</f>
        <v>3255.6193199665809</v>
      </c>
    </row>
    <row r="70" spans="1:17" x14ac:dyDescent="0.25">
      <c r="A70" s="57" t="s">
        <v>56</v>
      </c>
      <c r="B70" s="35">
        <f>PPA!B$53</f>
        <v>3088.2189965580733</v>
      </c>
      <c r="C70" s="35">
        <f>PPA!C$53</f>
        <v>2901.4834780850533</v>
      </c>
      <c r="D70" s="35">
        <f>PPA!D$53</f>
        <v>2925.5562513535415</v>
      </c>
      <c r="E70" s="35">
        <f>PPA!E$53</f>
        <v>2861.5235248330109</v>
      </c>
      <c r="F70" s="35">
        <f>PPA!F$53</f>
        <v>2993.0651092840931</v>
      </c>
      <c r="G70" s="35">
        <f>PPA!G$53</f>
        <v>2661.1790096255691</v>
      </c>
      <c r="H70" s="35">
        <f>PPA!H$53</f>
        <v>3083.3886479945108</v>
      </c>
      <c r="I70" s="35">
        <f>PPA!I$53</f>
        <v>3309.7577027847856</v>
      </c>
      <c r="J70" s="35">
        <f>PPA!J$53</f>
        <v>3113.3084931382427</v>
      </c>
      <c r="K70" s="35">
        <f>PPA!K$53</f>
        <v>2552.2334087754321</v>
      </c>
      <c r="L70" s="35">
        <f>PPA!L$53</f>
        <v>2823.7953580085546</v>
      </c>
      <c r="M70" s="35">
        <f>PPA!M$53</f>
        <v>2765.3419184017507</v>
      </c>
      <c r="N70" s="35">
        <f>PPA!N$53</f>
        <v>2614.9299406234477</v>
      </c>
      <c r="O70" s="35">
        <f>PPA!O$53</f>
        <v>2565.7457322110395</v>
      </c>
      <c r="P70" s="35">
        <f>PPA!P$53</f>
        <v>2546.6837659222861</v>
      </c>
      <c r="Q70" s="35">
        <f>PPA!Q$53</f>
        <v>2605.2486427151875</v>
      </c>
    </row>
    <row r="71" spans="1:17" x14ac:dyDescent="0.25">
      <c r="A71" s="57" t="s">
        <v>55</v>
      </c>
      <c r="B71" s="35">
        <f>PPA!B$54</f>
        <v>35.053667489221219</v>
      </c>
      <c r="C71" s="35">
        <f>PPA!C$54</f>
        <v>35.916998990264887</v>
      </c>
      <c r="D71" s="35">
        <f>PPA!D$54</f>
        <v>32.166148529785779</v>
      </c>
      <c r="E71" s="35">
        <f>PPA!E$54</f>
        <v>26.845446588839906</v>
      </c>
      <c r="F71" s="35">
        <f>PPA!F$54</f>
        <v>24.655421534593181</v>
      </c>
      <c r="G71" s="35">
        <f>PPA!G$54</f>
        <v>25.312618707208667</v>
      </c>
      <c r="H71" s="35">
        <f>PPA!H$54</f>
        <v>24.746810551625224</v>
      </c>
      <c r="I71" s="35">
        <f>PPA!I$54</f>
        <v>27.586451313459648</v>
      </c>
      <c r="J71" s="35">
        <f>PPA!J$54</f>
        <v>26.831406018670101</v>
      </c>
      <c r="K71" s="35">
        <f>PPA!K$54</f>
        <v>24.671212293084309</v>
      </c>
      <c r="L71" s="35">
        <f>PPA!L$54</f>
        <v>23.496317214339978</v>
      </c>
      <c r="M71" s="35">
        <f>PPA!M$54</f>
        <v>21.666639186342621</v>
      </c>
      <c r="N71" s="35">
        <f>PPA!N$54</f>
        <v>21.094853581774281</v>
      </c>
      <c r="O71" s="35">
        <f>PPA!O$54</f>
        <v>21.070357342998506</v>
      </c>
      <c r="P71" s="35">
        <f>PPA!P$54</f>
        <v>19.415295769420005</v>
      </c>
      <c r="Q71" s="35">
        <f>PPA!Q$54</f>
        <v>19.929444965437224</v>
      </c>
    </row>
    <row r="72" spans="1:17" x14ac:dyDescent="0.25">
      <c r="A72" s="56" t="s">
        <v>54</v>
      </c>
      <c r="B72" s="36">
        <f>FBT!B$12</f>
        <v>274.07544894259684</v>
      </c>
      <c r="C72" s="36">
        <f>FBT!C$12</f>
        <v>259.29068000000001</v>
      </c>
      <c r="D72" s="36">
        <f>FBT!D$12</f>
        <v>253.80461000000003</v>
      </c>
      <c r="E72" s="36">
        <f>FBT!E$12</f>
        <v>245.41009999999997</v>
      </c>
      <c r="F72" s="36">
        <f>FBT!F$12</f>
        <v>230.20697999999999</v>
      </c>
      <c r="G72" s="36">
        <f>FBT!G$12</f>
        <v>219.25953810910272</v>
      </c>
      <c r="H72" s="36">
        <f>FBT!H$12</f>
        <v>232.11417</v>
      </c>
      <c r="I72" s="36">
        <f>FBT!I$12</f>
        <v>340.00416000000001</v>
      </c>
      <c r="J72" s="36">
        <f>FBT!J$12</f>
        <v>324.19624999999996</v>
      </c>
      <c r="K72" s="36">
        <f>FBT!K$12</f>
        <v>424.39254000000005</v>
      </c>
      <c r="L72" s="36">
        <f>FBT!L$12</f>
        <v>422.01442505846524</v>
      </c>
      <c r="M72" s="36">
        <f>FBT!M$12</f>
        <v>399.18142861292887</v>
      </c>
      <c r="N72" s="36">
        <f>FBT!N$12</f>
        <v>380.67214671257119</v>
      </c>
      <c r="O72" s="36">
        <f>FBT!O$12</f>
        <v>385.116538608045</v>
      </c>
      <c r="P72" s="36">
        <f>FBT!P$12</f>
        <v>394.68797555656977</v>
      </c>
      <c r="Q72" s="36">
        <f>FBT!Q$12</f>
        <v>401.11227130663474</v>
      </c>
    </row>
    <row r="73" spans="1:17" x14ac:dyDescent="0.25">
      <c r="A73" s="21" t="s">
        <v>53</v>
      </c>
      <c r="B73" s="35">
        <f>TRE!B$12</f>
        <v>73.610977425025254</v>
      </c>
      <c r="C73" s="35">
        <f>TRE!C$12</f>
        <v>85.195629999999994</v>
      </c>
      <c r="D73" s="35">
        <f>TRE!D$12</f>
        <v>75.606639999999999</v>
      </c>
      <c r="E73" s="35">
        <f>TRE!E$12</f>
        <v>72.800640000000001</v>
      </c>
      <c r="F73" s="35">
        <f>TRE!F$12</f>
        <v>57.702860000000001</v>
      </c>
      <c r="G73" s="35">
        <f>TRE!G$12</f>
        <v>57.250631406120831</v>
      </c>
      <c r="H73" s="35">
        <f>TRE!H$12</f>
        <v>53.304050000000004</v>
      </c>
      <c r="I73" s="35">
        <f>TRE!I$12</f>
        <v>73.99799999999999</v>
      </c>
      <c r="J73" s="35">
        <f>TRE!J$12</f>
        <v>65.897559999999999</v>
      </c>
      <c r="K73" s="35">
        <f>TRE!K$12</f>
        <v>57.498350000000002</v>
      </c>
      <c r="L73" s="35">
        <f>TRE!L$12</f>
        <v>73.850546209010815</v>
      </c>
      <c r="M73" s="35">
        <f>TRE!M$12</f>
        <v>58.565240747425428</v>
      </c>
      <c r="N73" s="35">
        <f>TRE!N$12</f>
        <v>58.087829334838858</v>
      </c>
      <c r="O73" s="35">
        <f>TRE!O$12</f>
        <v>56.058202669524782</v>
      </c>
      <c r="P73" s="35">
        <f>TRE!P$12</f>
        <v>59.687920186474031</v>
      </c>
      <c r="Q73" s="35">
        <f>TRE!Q$12</f>
        <v>57.394605323348216</v>
      </c>
    </row>
    <row r="74" spans="1:17" x14ac:dyDescent="0.25">
      <c r="A74" s="21" t="s">
        <v>52</v>
      </c>
      <c r="B74" s="35">
        <f>MAE!B$12</f>
        <v>256.68200745678507</v>
      </c>
      <c r="C74" s="35">
        <f>MAE!C$12</f>
        <v>248.19820999999999</v>
      </c>
      <c r="D74" s="35">
        <f>MAE!D$12</f>
        <v>250.29987</v>
      </c>
      <c r="E74" s="35">
        <f>MAE!E$12</f>
        <v>255.91539999999998</v>
      </c>
      <c r="F74" s="35">
        <f>MAE!F$12</f>
        <v>252.91118999999998</v>
      </c>
      <c r="G74" s="35">
        <f>MAE!G$12</f>
        <v>252.41280212043546</v>
      </c>
      <c r="H74" s="35">
        <f>MAE!H$12</f>
        <v>256.62581</v>
      </c>
      <c r="I74" s="35">
        <f>MAE!I$12</f>
        <v>324.59522000000004</v>
      </c>
      <c r="J74" s="35">
        <f>MAE!J$12</f>
        <v>349.89756</v>
      </c>
      <c r="K74" s="35">
        <f>MAE!K$12</f>
        <v>350.59481</v>
      </c>
      <c r="L74" s="35">
        <f>MAE!L$12</f>
        <v>365.7171286944502</v>
      </c>
      <c r="M74" s="35">
        <f>MAE!M$12</f>
        <v>340.45412915804673</v>
      </c>
      <c r="N74" s="35">
        <f>MAE!N$12</f>
        <v>323.06561297239273</v>
      </c>
      <c r="O74" s="35">
        <f>MAE!O$12</f>
        <v>314.80293746484597</v>
      </c>
      <c r="P74" s="35">
        <f>MAE!P$12</f>
        <v>329.65598145143622</v>
      </c>
      <c r="Q74" s="35">
        <f>MAE!Q$12</f>
        <v>310.90455856514836</v>
      </c>
    </row>
    <row r="75" spans="1:17" x14ac:dyDescent="0.25">
      <c r="A75" s="21" t="s">
        <v>51</v>
      </c>
      <c r="B75" s="35">
        <f>TEL!B$12</f>
        <v>52.544706433362258</v>
      </c>
      <c r="C75" s="35">
        <f>TEL!C$12</f>
        <v>50.098770000000002</v>
      </c>
      <c r="D75" s="35">
        <f>TEL!D$12</f>
        <v>46.501799999999996</v>
      </c>
      <c r="E75" s="35">
        <f>TEL!E$12</f>
        <v>44.901209999999999</v>
      </c>
      <c r="F75" s="35">
        <f>TEL!F$12</f>
        <v>41.104460000000003</v>
      </c>
      <c r="G75" s="35">
        <f>TEL!G$12</f>
        <v>36.32838280659206</v>
      </c>
      <c r="H75" s="35">
        <f>TEL!H$12</f>
        <v>34.70279</v>
      </c>
      <c r="I75" s="35">
        <f>TEL!I$12</f>
        <v>41.39781</v>
      </c>
      <c r="J75" s="35">
        <f>TEL!J$12</f>
        <v>43.398949999999999</v>
      </c>
      <c r="K75" s="35">
        <f>TEL!K$12</f>
        <v>35.704270000000001</v>
      </c>
      <c r="L75" s="35">
        <f>TEL!L$12</f>
        <v>28.947846627344902</v>
      </c>
      <c r="M75" s="35">
        <f>TEL!M$12</f>
        <v>31.050023841972965</v>
      </c>
      <c r="N75" s="35">
        <f>TEL!N$12</f>
        <v>37.522933590447565</v>
      </c>
      <c r="O75" s="35">
        <f>TEL!O$12</f>
        <v>32.674626065553987</v>
      </c>
      <c r="P75" s="35">
        <f>TEL!P$12</f>
        <v>36.686891101279386</v>
      </c>
      <c r="Q75" s="35">
        <f>TEL!Q$12</f>
        <v>26.201333729146398</v>
      </c>
    </row>
    <row r="76" spans="1:17" x14ac:dyDescent="0.25">
      <c r="A76" s="21" t="s">
        <v>50</v>
      </c>
      <c r="B76" s="35">
        <f>WWP!B$12</f>
        <v>336.31990012501751</v>
      </c>
      <c r="C76" s="35">
        <f>WWP!C$12</f>
        <v>354.38837000000001</v>
      </c>
      <c r="D76" s="35">
        <f>WWP!D$12</f>
        <v>350.41102000000001</v>
      </c>
      <c r="E76" s="35">
        <f>WWP!E$12</f>
        <v>348.21472</v>
      </c>
      <c r="F76" s="35">
        <f>WWP!F$12</f>
        <v>359.09890999999999</v>
      </c>
      <c r="G76" s="35">
        <f>WWP!G$12</f>
        <v>385.28287852729193</v>
      </c>
      <c r="H76" s="35">
        <f>WWP!H$12</f>
        <v>379.10815000000002</v>
      </c>
      <c r="I76" s="35">
        <f>WWP!I$12</f>
        <v>671.22122000000002</v>
      </c>
      <c r="J76" s="35">
        <f>WWP!J$12</f>
        <v>548.80070999999998</v>
      </c>
      <c r="K76" s="35">
        <f>WWP!K$12</f>
        <v>497.26673000000005</v>
      </c>
      <c r="L76" s="35">
        <f>WWP!L$12</f>
        <v>557.12799428630547</v>
      </c>
      <c r="M76" s="35">
        <f>WWP!M$12</f>
        <v>578.03265806000775</v>
      </c>
      <c r="N76" s="35">
        <f>WWP!N$12</f>
        <v>557.66195985028799</v>
      </c>
      <c r="O76" s="35">
        <f>WWP!O$12</f>
        <v>543.25796188751679</v>
      </c>
      <c r="P76" s="35">
        <f>WWP!P$12</f>
        <v>528.18255301195961</v>
      </c>
      <c r="Q76" s="35">
        <f>WWP!Q$12</f>
        <v>487.14831047535984</v>
      </c>
    </row>
    <row r="77" spans="1:17" x14ac:dyDescent="0.25">
      <c r="A77" s="47" t="s">
        <v>49</v>
      </c>
      <c r="B77" s="34">
        <f>OIS!B$12</f>
        <v>1952.571515541968</v>
      </c>
      <c r="C77" s="34">
        <f>OIS!C$12</f>
        <v>2038.2404400000005</v>
      </c>
      <c r="D77" s="34">
        <f>OIS!D$12</f>
        <v>2382.5538300000003</v>
      </c>
      <c r="E77" s="34">
        <f>OIS!E$12</f>
        <v>2394.0564199999999</v>
      </c>
      <c r="F77" s="34">
        <f>OIS!F$12</f>
        <v>2440.12646</v>
      </c>
      <c r="G77" s="34">
        <f>OIS!G$12</f>
        <v>2304.3190915913983</v>
      </c>
      <c r="H77" s="34">
        <f>OIS!H$12</f>
        <v>2481.3874000000005</v>
      </c>
      <c r="I77" s="34">
        <f>OIS!I$12</f>
        <v>799.54825000000039</v>
      </c>
      <c r="J77" s="34">
        <f>OIS!J$12</f>
        <v>804.13147000000038</v>
      </c>
      <c r="K77" s="34">
        <f>OIS!K$12</f>
        <v>661.59051999999997</v>
      </c>
      <c r="L77" s="34">
        <f>OIS!L$12</f>
        <v>843.31342103896759</v>
      </c>
      <c r="M77" s="34">
        <f>OIS!M$12</f>
        <v>717.32662845098685</v>
      </c>
      <c r="N77" s="34">
        <f>OIS!N$12</f>
        <v>771.4157884076709</v>
      </c>
      <c r="O77" s="34">
        <f>OIS!O$12</f>
        <v>741.40446525207449</v>
      </c>
      <c r="P77" s="34">
        <f>OIS!P$12</f>
        <v>767.67340121496295</v>
      </c>
      <c r="Q77" s="34">
        <f>OIS!Q$12</f>
        <v>751.32764674868679</v>
      </c>
    </row>
    <row r="78" spans="1:17" x14ac:dyDescent="0.25">
      <c r="A78" s="40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</row>
    <row r="79" spans="1:17" x14ac:dyDescent="0.25">
      <c r="A79" s="31" t="s">
        <v>70</v>
      </c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</row>
    <row r="80" spans="1:17" x14ac:dyDescent="0.25">
      <c r="A80" s="50" t="s">
        <v>69</v>
      </c>
      <c r="B80" s="38">
        <v>1036.4215663046375</v>
      </c>
      <c r="C80" s="38">
        <v>885.94398999999987</v>
      </c>
      <c r="D80" s="38">
        <v>1024.1869000000002</v>
      </c>
      <c r="E80" s="38">
        <v>1026.7636100000002</v>
      </c>
      <c r="F80" s="38">
        <v>1030.3590399999998</v>
      </c>
      <c r="G80" s="38">
        <v>1152.6336448444251</v>
      </c>
      <c r="H80" s="38">
        <v>1144.4492700000001</v>
      </c>
      <c r="I80" s="38">
        <v>1263.5116500000001</v>
      </c>
      <c r="J80" s="38">
        <v>1261.3977299999999</v>
      </c>
      <c r="K80" s="38">
        <v>1158.98009</v>
      </c>
      <c r="L80" s="38">
        <v>1224.4509787519719</v>
      </c>
      <c r="M80" s="38">
        <v>1128.2160396341628</v>
      </c>
      <c r="N80" s="38">
        <v>1057.9158374257672</v>
      </c>
      <c r="O80" s="38">
        <v>1155.4876612384107</v>
      </c>
      <c r="P80" s="38">
        <v>1199.0434129865216</v>
      </c>
      <c r="Q80" s="38">
        <v>1209.4099187350412</v>
      </c>
    </row>
    <row r="81" spans="1:17" x14ac:dyDescent="0.25">
      <c r="A81" s="55" t="s">
        <v>33</v>
      </c>
      <c r="B81" s="54">
        <v>0</v>
      </c>
      <c r="C81" s="54">
        <v>0</v>
      </c>
      <c r="D81" s="54">
        <v>0</v>
      </c>
      <c r="E81" s="54">
        <v>0</v>
      </c>
      <c r="F81" s="54">
        <v>0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s="54">
        <v>0</v>
      </c>
      <c r="N81" s="54">
        <v>0</v>
      </c>
      <c r="O81" s="54">
        <v>0</v>
      </c>
      <c r="P81" s="54">
        <v>0</v>
      </c>
      <c r="Q81" s="54">
        <v>0</v>
      </c>
    </row>
    <row r="82" spans="1:17" x14ac:dyDescent="0.25">
      <c r="A82" s="52" t="s">
        <v>32</v>
      </c>
      <c r="B82" s="51">
        <v>1026.8197330300559</v>
      </c>
      <c r="C82" s="51">
        <v>877.24262999999996</v>
      </c>
      <c r="D82" s="51">
        <v>1013.78548</v>
      </c>
      <c r="E82" s="51">
        <v>1019.5644100000001</v>
      </c>
      <c r="F82" s="51">
        <v>1018.1600799999999</v>
      </c>
      <c r="G82" s="51">
        <v>1134.815740956014</v>
      </c>
      <c r="H82" s="51">
        <v>1133.1480300000001</v>
      </c>
      <c r="I82" s="51">
        <v>1245.1131400000002</v>
      </c>
      <c r="J82" s="51">
        <v>1241.1978599999998</v>
      </c>
      <c r="K82" s="51">
        <v>1140.6818900000001</v>
      </c>
      <c r="L82" s="51">
        <v>1191.4902450173774</v>
      </c>
      <c r="M82" s="51">
        <v>1103.0178208186701</v>
      </c>
      <c r="N82" s="51">
        <v>1032.9332108128904</v>
      </c>
      <c r="O82" s="51">
        <v>1134.4212735743727</v>
      </c>
      <c r="P82" s="51">
        <v>1176.0661491864344</v>
      </c>
      <c r="Q82" s="51">
        <v>1189.0591464478825</v>
      </c>
    </row>
    <row r="83" spans="1:17" x14ac:dyDescent="0.25">
      <c r="A83" s="53" t="s">
        <v>31</v>
      </c>
      <c r="B83" s="51">
        <v>55.173423362725515</v>
      </c>
      <c r="C83" s="51">
        <v>36.802610000000016</v>
      </c>
      <c r="D83" s="51">
        <v>81.412269999999992</v>
      </c>
      <c r="E83" s="51">
        <v>52.51509999999999</v>
      </c>
      <c r="F83" s="51">
        <v>61.71975999999998</v>
      </c>
      <c r="G83" s="51">
        <v>65.681596137728334</v>
      </c>
      <c r="H83" s="51">
        <v>72.295310000000015</v>
      </c>
      <c r="I83" s="51">
        <v>73.567379999999986</v>
      </c>
      <c r="J83" s="51">
        <v>76.200079999999986</v>
      </c>
      <c r="K83" s="51">
        <v>78.831009999999964</v>
      </c>
      <c r="L83" s="51">
        <v>78.819090589912548</v>
      </c>
      <c r="M83" s="51">
        <v>78.819129761068041</v>
      </c>
      <c r="N83" s="51">
        <v>66.996338984346238</v>
      </c>
      <c r="O83" s="51">
        <v>72.251374644371253</v>
      </c>
      <c r="P83" s="51">
        <v>65.682429849552676</v>
      </c>
      <c r="Q83" s="51">
        <v>65.683680795153947</v>
      </c>
    </row>
    <row r="84" spans="1:17" x14ac:dyDescent="0.25">
      <c r="A84" s="53" t="s">
        <v>30</v>
      </c>
      <c r="B84" s="51">
        <v>119.179112609182</v>
      </c>
      <c r="C84" s="51">
        <v>91.610800000000012</v>
      </c>
      <c r="D84" s="51">
        <v>94.942349999999976</v>
      </c>
      <c r="E84" s="51">
        <v>103.72658000000001</v>
      </c>
      <c r="F84" s="51">
        <v>107.02374000000003</v>
      </c>
      <c r="G84" s="51">
        <v>113.66475651988887</v>
      </c>
      <c r="H84" s="51">
        <v>128.01593000000003</v>
      </c>
      <c r="I84" s="51">
        <v>131.26373000000001</v>
      </c>
      <c r="J84" s="51">
        <v>139.00169999999997</v>
      </c>
      <c r="K84" s="51">
        <v>121.40897000000001</v>
      </c>
      <c r="L84" s="51">
        <v>154.4850933653957</v>
      </c>
      <c r="M84" s="51">
        <v>154.48582368340203</v>
      </c>
      <c r="N84" s="51">
        <v>171.03679197380944</v>
      </c>
      <c r="O84" s="51">
        <v>176.93741080843017</v>
      </c>
      <c r="P84" s="51">
        <v>182.47826377688318</v>
      </c>
      <c r="Q84" s="51">
        <v>184.67688529569944</v>
      </c>
    </row>
    <row r="85" spans="1:17" x14ac:dyDescent="0.25">
      <c r="A85" s="53" t="s">
        <v>68</v>
      </c>
      <c r="B85" s="51">
        <v>0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</row>
    <row r="86" spans="1:17" x14ac:dyDescent="0.25">
      <c r="A86" s="53" t="s">
        <v>29</v>
      </c>
      <c r="B86" s="51">
        <v>32.387612435137953</v>
      </c>
      <c r="C86" s="51">
        <v>35.30379999999991</v>
      </c>
      <c r="D86" s="51">
        <v>35.312540000000013</v>
      </c>
      <c r="E86" s="51">
        <v>37.300510000000031</v>
      </c>
      <c r="F86" s="51">
        <v>35.302269999999908</v>
      </c>
      <c r="G86" s="51">
        <v>38.28616335043705</v>
      </c>
      <c r="H86" s="51">
        <v>38.295270000000073</v>
      </c>
      <c r="I86" s="51">
        <v>41.200190000000021</v>
      </c>
      <c r="J86" s="51">
        <v>39.300380000000018</v>
      </c>
      <c r="K86" s="51">
        <v>41.204519999999974</v>
      </c>
      <c r="L86" s="51">
        <v>41.224869587804477</v>
      </c>
      <c r="M86" s="51">
        <v>42.205244932042461</v>
      </c>
      <c r="N86" s="51">
        <v>41.226371856156504</v>
      </c>
      <c r="O86" s="51">
        <v>42.465505806338683</v>
      </c>
      <c r="P86" s="51">
        <v>40.532135203657845</v>
      </c>
      <c r="Q86" s="51">
        <v>39.553446427509641</v>
      </c>
    </row>
    <row r="87" spans="1:17" x14ac:dyDescent="0.25">
      <c r="A87" s="53" t="s">
        <v>28</v>
      </c>
      <c r="B87" s="51">
        <f t="shared" ref="B87:Q87" si="5">IF(ABS(B82-B83-B84-B85-B86-B88)&lt;0.0000001,0,B82-B83-B84-B85-B86-B88)</f>
        <v>549.2037118722933</v>
      </c>
      <c r="C87" s="51">
        <f t="shared" si="5"/>
        <v>507.21821000000006</v>
      </c>
      <c r="D87" s="51">
        <f t="shared" si="5"/>
        <v>595.72410999999988</v>
      </c>
      <c r="E87" s="51">
        <f t="shared" si="5"/>
        <v>623.92585000000008</v>
      </c>
      <c r="F87" s="51">
        <f t="shared" si="5"/>
        <v>608.86432999999988</v>
      </c>
      <c r="G87" s="51">
        <f t="shared" si="5"/>
        <v>652.66423859133931</v>
      </c>
      <c r="H87" s="51">
        <f t="shared" si="5"/>
        <v>619.53790000000004</v>
      </c>
      <c r="I87" s="51">
        <f t="shared" si="5"/>
        <v>679.58561000000032</v>
      </c>
      <c r="J87" s="51">
        <f t="shared" si="5"/>
        <v>663.99760999999967</v>
      </c>
      <c r="K87" s="51">
        <f t="shared" si="5"/>
        <v>581.8276000000003</v>
      </c>
      <c r="L87" s="51">
        <f t="shared" si="5"/>
        <v>578.38987240440804</v>
      </c>
      <c r="M87" s="51">
        <f t="shared" si="5"/>
        <v>478.33879178957665</v>
      </c>
      <c r="N87" s="51">
        <f t="shared" si="5"/>
        <v>457.41056304608333</v>
      </c>
      <c r="O87" s="51">
        <f t="shared" si="5"/>
        <v>530.64395657808495</v>
      </c>
      <c r="P87" s="51">
        <f t="shared" si="5"/>
        <v>580.52788643086274</v>
      </c>
      <c r="Q87" s="51">
        <f t="shared" si="5"/>
        <v>596.54397829464597</v>
      </c>
    </row>
    <row r="88" spans="1:17" x14ac:dyDescent="0.25">
      <c r="A88" s="53" t="s">
        <v>67</v>
      </c>
      <c r="B88" s="51">
        <v>270.87587275071706</v>
      </c>
      <c r="C88" s="51">
        <v>206.30721</v>
      </c>
      <c r="D88" s="51">
        <v>206.39420999999999</v>
      </c>
      <c r="E88" s="51">
        <v>202.09636999999998</v>
      </c>
      <c r="F88" s="51">
        <v>205.24997999999999</v>
      </c>
      <c r="G88" s="51">
        <v>264.51898635662042</v>
      </c>
      <c r="H88" s="51">
        <v>275.00361999999996</v>
      </c>
      <c r="I88" s="51">
        <v>319.49623000000003</v>
      </c>
      <c r="J88" s="51">
        <v>322.69809000000004</v>
      </c>
      <c r="K88" s="51">
        <v>317.40978999999999</v>
      </c>
      <c r="L88" s="51">
        <v>338.57131906985671</v>
      </c>
      <c r="M88" s="51">
        <v>349.16883065258088</v>
      </c>
      <c r="N88" s="51">
        <v>296.26314495249494</v>
      </c>
      <c r="O88" s="51">
        <v>312.12302573714754</v>
      </c>
      <c r="P88" s="51">
        <v>306.84543392547806</v>
      </c>
      <c r="Q88" s="51">
        <v>302.60115563487358</v>
      </c>
    </row>
    <row r="89" spans="1:17" x14ac:dyDescent="0.25">
      <c r="A89" s="52" t="s">
        <v>27</v>
      </c>
      <c r="B89" s="51">
        <v>9.6018332745815087</v>
      </c>
      <c r="C89" s="51">
        <v>8.7013599999999087</v>
      </c>
      <c r="D89" s="51">
        <v>10.40142000000003</v>
      </c>
      <c r="E89" s="51">
        <v>7.1992000000001326</v>
      </c>
      <c r="F89" s="51">
        <v>12.198960000000056</v>
      </c>
      <c r="G89" s="51">
        <v>17.817903888411202</v>
      </c>
      <c r="H89" s="51">
        <v>11.301240000000007</v>
      </c>
      <c r="I89" s="51">
        <v>18.398509999999987</v>
      </c>
      <c r="J89" s="51">
        <v>20.199870000000146</v>
      </c>
      <c r="K89" s="51">
        <v>18.298200000000065</v>
      </c>
      <c r="L89" s="51">
        <v>32.960733734594399</v>
      </c>
      <c r="M89" s="51">
        <v>25.198218815492851</v>
      </c>
      <c r="N89" s="51">
        <v>24.982626612876857</v>
      </c>
      <c r="O89" s="51">
        <v>21.066387664038075</v>
      </c>
      <c r="P89" s="51">
        <v>22.977263800087144</v>
      </c>
      <c r="Q89" s="51">
        <v>20.350772287158634</v>
      </c>
    </row>
    <row r="90" spans="1:17" x14ac:dyDescent="0.25">
      <c r="A90" s="53" t="s">
        <v>66</v>
      </c>
      <c r="B90" s="51">
        <v>9.6018332745815087</v>
      </c>
      <c r="C90" s="51">
        <v>8.7013599999999087</v>
      </c>
      <c r="D90" s="51">
        <v>10.40142000000003</v>
      </c>
      <c r="E90" s="51">
        <v>7.1992000000001326</v>
      </c>
      <c r="F90" s="51">
        <v>12.198960000000056</v>
      </c>
      <c r="G90" s="51">
        <v>17.817903888411202</v>
      </c>
      <c r="H90" s="51">
        <v>11.301240000000007</v>
      </c>
      <c r="I90" s="51">
        <v>18.398509999999987</v>
      </c>
      <c r="J90" s="51">
        <v>20.199870000000146</v>
      </c>
      <c r="K90" s="51">
        <v>18.298200000000065</v>
      </c>
      <c r="L90" s="51">
        <v>32.960733734594399</v>
      </c>
      <c r="M90" s="51">
        <v>25.198218815492851</v>
      </c>
      <c r="N90" s="51">
        <v>24.982626612876857</v>
      </c>
      <c r="O90" s="51">
        <v>21.066387664038075</v>
      </c>
      <c r="P90" s="51">
        <v>22.977263800087144</v>
      </c>
      <c r="Q90" s="51">
        <v>20.350772287158634</v>
      </c>
    </row>
    <row r="91" spans="1:17" x14ac:dyDescent="0.25">
      <c r="A91" s="53" t="s">
        <v>25</v>
      </c>
      <c r="B91" s="51">
        <v>0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</row>
    <row r="92" spans="1:17" x14ac:dyDescent="0.25">
      <c r="A92" s="52" t="s">
        <v>24</v>
      </c>
      <c r="B92" s="51">
        <v>0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</row>
    <row r="93" spans="1:17" x14ac:dyDescent="0.25">
      <c r="A93" s="50" t="s">
        <v>65</v>
      </c>
      <c r="B93" s="38">
        <f t="shared" ref="B93:Q93" si="6">SUM(B94:B95)</f>
        <v>1036.4215663046375</v>
      </c>
      <c r="C93" s="38">
        <f t="shared" si="6"/>
        <v>885.94398999999987</v>
      </c>
      <c r="D93" s="38">
        <f t="shared" si="6"/>
        <v>1024.1869000000002</v>
      </c>
      <c r="E93" s="38">
        <f t="shared" si="6"/>
        <v>1026.7636100000002</v>
      </c>
      <c r="F93" s="38">
        <f t="shared" si="6"/>
        <v>1030.3590399999998</v>
      </c>
      <c r="G93" s="38">
        <f t="shared" si="6"/>
        <v>1152.6336448444251</v>
      </c>
      <c r="H93" s="38">
        <f t="shared" si="6"/>
        <v>1144.4492700000001</v>
      </c>
      <c r="I93" s="38">
        <f t="shared" si="6"/>
        <v>1263.5116500000001</v>
      </c>
      <c r="J93" s="38">
        <f t="shared" si="6"/>
        <v>1261.3977299999999</v>
      </c>
      <c r="K93" s="38">
        <f t="shared" si="6"/>
        <v>1158.98009</v>
      </c>
      <c r="L93" s="38">
        <f t="shared" si="6"/>
        <v>1224.4509787519719</v>
      </c>
      <c r="M93" s="38">
        <f t="shared" si="6"/>
        <v>1128.2160396341628</v>
      </c>
      <c r="N93" s="38">
        <f t="shared" si="6"/>
        <v>1057.9158374257672</v>
      </c>
      <c r="O93" s="38">
        <f t="shared" si="6"/>
        <v>1155.4876612384107</v>
      </c>
      <c r="P93" s="38">
        <f t="shared" si="6"/>
        <v>1199.0434129865216</v>
      </c>
      <c r="Q93" s="38">
        <f t="shared" si="6"/>
        <v>1209.4099187350412</v>
      </c>
    </row>
    <row r="94" spans="1:17" x14ac:dyDescent="0.25">
      <c r="A94" s="49" t="s">
        <v>41</v>
      </c>
      <c r="B94" s="48">
        <f>CHI!B57</f>
        <v>579.221184960806</v>
      </c>
      <c r="C94" s="48">
        <f>CHI!C57</f>
        <v>463.82197999999994</v>
      </c>
      <c r="D94" s="48">
        <f>CHI!D57</f>
        <v>514.45024999999998</v>
      </c>
      <c r="E94" s="48">
        <f>CHI!E57</f>
        <v>513.33725000000004</v>
      </c>
      <c r="F94" s="48">
        <f>CHI!F57</f>
        <v>532.79244000000006</v>
      </c>
      <c r="G94" s="48">
        <f>CHI!G57</f>
        <v>610.91415911550826</v>
      </c>
      <c r="H94" s="48">
        <f>CHI!H57</f>
        <v>647.71609999999998</v>
      </c>
      <c r="I94" s="48">
        <f>CHI!I57</f>
        <v>706.62585000000001</v>
      </c>
      <c r="J94" s="48">
        <f>CHI!J57</f>
        <v>722.29974000000016</v>
      </c>
      <c r="K94" s="48">
        <f>CHI!K57</f>
        <v>693.74797000000012</v>
      </c>
      <c r="L94" s="48">
        <f>CHI!L57</f>
        <v>771.43124965743777</v>
      </c>
      <c r="M94" s="48">
        <f>CHI!M57</f>
        <v>775.81951413830109</v>
      </c>
      <c r="N94" s="48">
        <f>CHI!N57</f>
        <v>740.87343772941279</v>
      </c>
      <c r="O94" s="48">
        <f>CHI!O57</f>
        <v>778.27960326785933</v>
      </c>
      <c r="P94" s="48">
        <f>CHI!P57</f>
        <v>771.35302926162137</v>
      </c>
      <c r="Q94" s="48">
        <f>CHI!Q57</f>
        <v>802.12686298202698</v>
      </c>
    </row>
    <row r="95" spans="1:17" x14ac:dyDescent="0.25">
      <c r="A95" s="47" t="s">
        <v>64</v>
      </c>
      <c r="B95" s="34">
        <v>457.20038134383151</v>
      </c>
      <c r="C95" s="34">
        <v>422.12200999999993</v>
      </c>
      <c r="D95" s="34">
        <v>509.73665000000017</v>
      </c>
      <c r="E95" s="34">
        <v>513.42636000000016</v>
      </c>
      <c r="F95" s="34">
        <v>497.56659999999977</v>
      </c>
      <c r="G95" s="34">
        <v>541.71948572891688</v>
      </c>
      <c r="H95" s="34">
        <v>496.73317000000009</v>
      </c>
      <c r="I95" s="34">
        <v>556.88580000000013</v>
      </c>
      <c r="J95" s="34">
        <v>539.09798999999975</v>
      </c>
      <c r="K95" s="34">
        <v>465.2321199999999</v>
      </c>
      <c r="L95" s="34">
        <v>453.01972909453411</v>
      </c>
      <c r="M95" s="34">
        <v>352.39652549586174</v>
      </c>
      <c r="N95" s="34">
        <v>317.04239969635444</v>
      </c>
      <c r="O95" s="34">
        <v>377.20805797055141</v>
      </c>
      <c r="P95" s="34">
        <v>427.69038372490024</v>
      </c>
      <c r="Q95" s="34">
        <v>407.2830557530142</v>
      </c>
    </row>
    <row r="96" spans="1:17" x14ac:dyDescent="0.25">
      <c r="A96" s="40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</row>
    <row r="97" spans="1:17" x14ac:dyDescent="0.25">
      <c r="A97" s="31" t="s">
        <v>63</v>
      </c>
      <c r="B97" s="46">
        <f t="shared" ref="B97:Q97" si="7">SUM(B98,B101,B107,B111,B115,B119:B125)</f>
        <v>15954.934022162179</v>
      </c>
      <c r="C97" s="46">
        <f t="shared" si="7"/>
        <v>15739.33259185202</v>
      </c>
      <c r="D97" s="46">
        <f t="shared" si="7"/>
        <v>15283.117598048888</v>
      </c>
      <c r="E97" s="46">
        <f t="shared" si="7"/>
        <v>15608.692732365425</v>
      </c>
      <c r="F97" s="46">
        <f t="shared" si="7"/>
        <v>15763.17937365525</v>
      </c>
      <c r="G97" s="46">
        <f t="shared" si="7"/>
        <v>15199.091917546451</v>
      </c>
      <c r="H97" s="46">
        <f t="shared" si="7"/>
        <v>15667.236295068446</v>
      </c>
      <c r="I97" s="46">
        <f t="shared" si="7"/>
        <v>15662.063010786602</v>
      </c>
      <c r="J97" s="46">
        <f t="shared" si="7"/>
        <v>15198.543594510866</v>
      </c>
      <c r="K97" s="46">
        <f t="shared" si="7"/>
        <v>12123.921327606118</v>
      </c>
      <c r="L97" s="46">
        <f t="shared" si="7"/>
        <v>14324.122125526706</v>
      </c>
      <c r="M97" s="46">
        <f t="shared" si="7"/>
        <v>13945.427235273488</v>
      </c>
      <c r="N97" s="46">
        <f t="shared" si="7"/>
        <v>12673.218198704637</v>
      </c>
      <c r="O97" s="46">
        <f t="shared" si="7"/>
        <v>12342.240493018277</v>
      </c>
      <c r="P97" s="46">
        <f t="shared" si="7"/>
        <v>12221.244481509171</v>
      </c>
      <c r="Q97" s="46">
        <f t="shared" si="7"/>
        <v>12297.271379107944</v>
      </c>
    </row>
    <row r="98" spans="1:17" x14ac:dyDescent="0.25">
      <c r="A98" s="29" t="s">
        <v>13</v>
      </c>
      <c r="B98" s="45">
        <f>ISI!B$53</f>
        <v>6015.4898339323681</v>
      </c>
      <c r="C98" s="45">
        <f>ISI!C$53</f>
        <v>5696.8697461132078</v>
      </c>
      <c r="D98" s="45">
        <f>ISI!D$53</f>
        <v>5721.3194924143363</v>
      </c>
      <c r="E98" s="45">
        <f>ISI!E$53</f>
        <v>6001.8511605211897</v>
      </c>
      <c r="F98" s="45">
        <f>ISI!F$53</f>
        <v>6060.724016916537</v>
      </c>
      <c r="G98" s="45">
        <f>ISI!G$53</f>
        <v>5988.573706243048</v>
      </c>
      <c r="H98" s="45">
        <f>ISI!H$53</f>
        <v>6161.1496595019762</v>
      </c>
      <c r="I98" s="45">
        <f>ISI!I$53</f>
        <v>5799.5455976371049</v>
      </c>
      <c r="J98" s="45">
        <f>ISI!J$53</f>
        <v>5687.3672110247353</v>
      </c>
      <c r="K98" s="45">
        <f>ISI!K$53</f>
        <v>4176.3736006797681</v>
      </c>
      <c r="L98" s="45">
        <f>ISI!L$53</f>
        <v>5350.1455606143645</v>
      </c>
      <c r="M98" s="45">
        <f>ISI!M$53</f>
        <v>5214.0440311985449</v>
      </c>
      <c r="N98" s="45">
        <f>ISI!N$53</f>
        <v>4446.194926317964</v>
      </c>
      <c r="O98" s="45">
        <f>ISI!O$53</f>
        <v>4147.0843839602448</v>
      </c>
      <c r="P98" s="45">
        <f>ISI!P$53</f>
        <v>4221.0257983691154</v>
      </c>
      <c r="Q98" s="45">
        <f>ISI!Q$53</f>
        <v>4355.3252505238588</v>
      </c>
    </row>
    <row r="99" spans="1:17" x14ac:dyDescent="0.25">
      <c r="A99" s="21" t="s">
        <v>46</v>
      </c>
      <c r="B99" s="35">
        <f>ISI!B$54</f>
        <v>5931.2925682265759</v>
      </c>
      <c r="C99" s="35">
        <f>ISI!C$54</f>
        <v>5626.2185390599907</v>
      </c>
      <c r="D99" s="35">
        <f>ISI!D$54</f>
        <v>5647.4211022632298</v>
      </c>
      <c r="E99" s="35">
        <f>ISI!E$54</f>
        <v>5886.5591780481082</v>
      </c>
      <c r="F99" s="35">
        <f>ISI!F$54</f>
        <v>5931.5903713832486</v>
      </c>
      <c r="G99" s="35">
        <f>ISI!G$54</f>
        <v>5868.7829488606176</v>
      </c>
      <c r="H99" s="35">
        <f>ISI!H$54</f>
        <v>6023.4535484945518</v>
      </c>
      <c r="I99" s="35">
        <f>ISI!I$54</f>
        <v>5693.4380796615105</v>
      </c>
      <c r="J99" s="35">
        <f>ISI!J$54</f>
        <v>5585.0173359129567</v>
      </c>
      <c r="K99" s="35">
        <f>ISI!K$54</f>
        <v>4111.5317388720732</v>
      </c>
      <c r="L99" s="35">
        <f>ISI!L$54</f>
        <v>5247.4439142197753</v>
      </c>
      <c r="M99" s="35">
        <f>ISI!M$54</f>
        <v>5113.3536230125756</v>
      </c>
      <c r="N99" s="35">
        <f>ISI!N$54</f>
        <v>4337.8164738259147</v>
      </c>
      <c r="O99" s="35">
        <f>ISI!O$54</f>
        <v>4068.4498455829944</v>
      </c>
      <c r="P99" s="35">
        <f>ISI!P$54</f>
        <v>4152.685830774928</v>
      </c>
      <c r="Q99" s="35">
        <f>ISI!Q$54</f>
        <v>4286.9124806842456</v>
      </c>
    </row>
    <row r="100" spans="1:17" x14ac:dyDescent="0.25">
      <c r="A100" s="21" t="s">
        <v>45</v>
      </c>
      <c r="B100" s="35">
        <f>ISI!B$55</f>
        <v>84.197265705792518</v>
      </c>
      <c r="C100" s="35">
        <f>ISI!C$55</f>
        <v>70.651207053217249</v>
      </c>
      <c r="D100" s="35">
        <f>ISI!D$55</f>
        <v>73.898390151106867</v>
      </c>
      <c r="E100" s="35">
        <f>ISI!E$55</f>
        <v>115.29198247308159</v>
      </c>
      <c r="F100" s="35">
        <f>ISI!F$55</f>
        <v>129.13364553328856</v>
      </c>
      <c r="G100" s="35">
        <f>ISI!G$55</f>
        <v>119.79075738243057</v>
      </c>
      <c r="H100" s="35">
        <f>ISI!H$55</f>
        <v>137.69611100742475</v>
      </c>
      <c r="I100" s="35">
        <f>ISI!I$55</f>
        <v>106.10751797559422</v>
      </c>
      <c r="J100" s="35">
        <f>ISI!J$55</f>
        <v>102.34987511177887</v>
      </c>
      <c r="K100" s="35">
        <f>ISI!K$55</f>
        <v>64.841861807694627</v>
      </c>
      <c r="L100" s="35">
        <f>ISI!L$55</f>
        <v>102.70164639458937</v>
      </c>
      <c r="M100" s="35">
        <f>ISI!M$55</f>
        <v>100.69040818596906</v>
      </c>
      <c r="N100" s="35">
        <f>ISI!N$55</f>
        <v>108.37845249204959</v>
      </c>
      <c r="O100" s="35">
        <f>ISI!O$55</f>
        <v>78.63453837725082</v>
      </c>
      <c r="P100" s="35">
        <f>ISI!P$55</f>
        <v>68.33996759418703</v>
      </c>
      <c r="Q100" s="35">
        <f>ISI!Q$55</f>
        <v>68.412769839613389</v>
      </c>
    </row>
    <row r="101" spans="1:17" x14ac:dyDescent="0.25">
      <c r="A101" s="23" t="s">
        <v>12</v>
      </c>
      <c r="B101" s="37">
        <f>NFM!B$72</f>
        <v>110.08335871300382</v>
      </c>
      <c r="C101" s="37">
        <f>NFM!C$72</f>
        <v>132.22719762506003</v>
      </c>
      <c r="D101" s="37">
        <f>NFM!D$72</f>
        <v>91.619152879811992</v>
      </c>
      <c r="E101" s="37">
        <f>NFM!E$72</f>
        <v>103.69726736906402</v>
      </c>
      <c r="F101" s="37">
        <f>NFM!F$72</f>
        <v>92.006239622107998</v>
      </c>
      <c r="G101" s="37">
        <f>NFM!G$72</f>
        <v>85.591189144360115</v>
      </c>
      <c r="H101" s="37">
        <f>NFM!H$72</f>
        <v>135.293726289576</v>
      </c>
      <c r="I101" s="37">
        <f>NFM!I$72</f>
        <v>148.94231246775996</v>
      </c>
      <c r="J101" s="37">
        <f>NFM!J$72</f>
        <v>149.67422687721199</v>
      </c>
      <c r="K101" s="37">
        <f>NFM!K$72</f>
        <v>119.19458671344793</v>
      </c>
      <c r="L101" s="37">
        <f>NFM!L$72</f>
        <v>145.21444615191146</v>
      </c>
      <c r="M101" s="37">
        <f>NFM!M$72</f>
        <v>145.99093449910779</v>
      </c>
      <c r="N101" s="37">
        <f>NFM!N$72</f>
        <v>143.32595094923863</v>
      </c>
      <c r="O101" s="37">
        <f>NFM!O$72</f>
        <v>134.2835700267897</v>
      </c>
      <c r="P101" s="37">
        <f>NFM!P$72</f>
        <v>122.08879086533011</v>
      </c>
      <c r="Q101" s="37">
        <f>NFM!Q$72</f>
        <v>141.80025901793573</v>
      </c>
    </row>
    <row r="102" spans="1:17" x14ac:dyDescent="0.25">
      <c r="A102" s="21" t="s">
        <v>44</v>
      </c>
      <c r="B102" s="35">
        <f>NFM!B$73</f>
        <v>0</v>
      </c>
      <c r="C102" s="35">
        <f>NFM!C$73</f>
        <v>0</v>
      </c>
      <c r="D102" s="35">
        <f>NFM!D$73</f>
        <v>0</v>
      </c>
      <c r="E102" s="35">
        <f>NFM!E$73</f>
        <v>0</v>
      </c>
      <c r="F102" s="35">
        <f>NFM!F$73</f>
        <v>0</v>
      </c>
      <c r="G102" s="35">
        <f>NFM!G$73</f>
        <v>0</v>
      </c>
      <c r="H102" s="35">
        <f>NFM!H$73</f>
        <v>0</v>
      </c>
      <c r="I102" s="35">
        <f>NFM!I$73</f>
        <v>0</v>
      </c>
      <c r="J102" s="35">
        <f>NFM!J$73</f>
        <v>0</v>
      </c>
      <c r="K102" s="35">
        <f>NFM!K$73</f>
        <v>0</v>
      </c>
      <c r="L102" s="35">
        <f>NFM!L$73</f>
        <v>0</v>
      </c>
      <c r="M102" s="35">
        <f>NFM!M$73</f>
        <v>0</v>
      </c>
      <c r="N102" s="35">
        <f>NFM!N$73</f>
        <v>0</v>
      </c>
      <c r="O102" s="35">
        <f>NFM!O$73</f>
        <v>0</v>
      </c>
      <c r="P102" s="35">
        <f>NFM!P$73</f>
        <v>0</v>
      </c>
      <c r="Q102" s="35">
        <f>NFM!Q$73</f>
        <v>0</v>
      </c>
    </row>
    <row r="103" spans="1:17" x14ac:dyDescent="0.25">
      <c r="A103" s="21" t="s">
        <v>59</v>
      </c>
      <c r="B103" s="35">
        <f>NFM!B$74</f>
        <v>3.1463097215229516</v>
      </c>
      <c r="C103" s="35">
        <f>NFM!C$74</f>
        <v>1.9045616633882572</v>
      </c>
      <c r="D103" s="35">
        <f>NFM!D$74</f>
        <v>1.315952633786712</v>
      </c>
      <c r="E103" s="35">
        <f>NFM!E$74</f>
        <v>1.3708151923972198</v>
      </c>
      <c r="F103" s="35">
        <f>NFM!F$74</f>
        <v>2.955292584375786</v>
      </c>
      <c r="G103" s="35">
        <f>NFM!G$74</f>
        <v>2.0077962878702076</v>
      </c>
      <c r="H103" s="35">
        <f>NFM!H$74</f>
        <v>2.034149988736591</v>
      </c>
      <c r="I103" s="35">
        <f>NFM!I$74</f>
        <v>2.6664346308669398</v>
      </c>
      <c r="J103" s="35">
        <f>NFM!J$74</f>
        <v>1.6557277303555769</v>
      </c>
      <c r="K103" s="35">
        <f>NFM!K$74</f>
        <v>0.99900259333627517</v>
      </c>
      <c r="L103" s="35">
        <f>NFM!L$74</f>
        <v>1.3384205119337469</v>
      </c>
      <c r="M103" s="35">
        <f>NFM!M$74</f>
        <v>1.2556369843646717</v>
      </c>
      <c r="N103" s="35">
        <f>NFM!N$74</f>
        <v>1.4117263381313085</v>
      </c>
      <c r="O103" s="35">
        <f>NFM!O$74</f>
        <v>1.274115461941147</v>
      </c>
      <c r="P103" s="35">
        <f>NFM!P$74</f>
        <v>1.3519228915645538</v>
      </c>
      <c r="Q103" s="35">
        <f>NFM!Q$74</f>
        <v>2.0147758604877559</v>
      </c>
    </row>
    <row r="104" spans="1:17" x14ac:dyDescent="0.25">
      <c r="A104" s="27" t="s">
        <v>43</v>
      </c>
      <c r="B104" s="44">
        <f>NFM!B$75</f>
        <v>0</v>
      </c>
      <c r="C104" s="44">
        <f>NFM!C$75</f>
        <v>0</v>
      </c>
      <c r="D104" s="44">
        <f>NFM!D$75</f>
        <v>0</v>
      </c>
      <c r="E104" s="44">
        <f>NFM!E$75</f>
        <v>0</v>
      </c>
      <c r="F104" s="44">
        <f>NFM!F$75</f>
        <v>0</v>
      </c>
      <c r="G104" s="44">
        <f>NFM!G$75</f>
        <v>0</v>
      </c>
      <c r="H104" s="44">
        <f>NFM!H$75</f>
        <v>0</v>
      </c>
      <c r="I104" s="44">
        <f>NFM!I$75</f>
        <v>0</v>
      </c>
      <c r="J104" s="44">
        <f>NFM!J$75</f>
        <v>0</v>
      </c>
      <c r="K104" s="44">
        <f>NFM!K$75</f>
        <v>0</v>
      </c>
      <c r="L104" s="44">
        <f>NFM!L$75</f>
        <v>0</v>
      </c>
      <c r="M104" s="44">
        <f>NFM!M$75</f>
        <v>0</v>
      </c>
      <c r="N104" s="44">
        <f>NFM!N$75</f>
        <v>0</v>
      </c>
      <c r="O104" s="44">
        <f>NFM!O$75</f>
        <v>0</v>
      </c>
      <c r="P104" s="44">
        <f>NFM!P$75</f>
        <v>0</v>
      </c>
      <c r="Q104" s="44">
        <f>NFM!Q$75</f>
        <v>0</v>
      </c>
    </row>
    <row r="105" spans="1:17" x14ac:dyDescent="0.25">
      <c r="A105" s="25" t="s">
        <v>344</v>
      </c>
      <c r="B105" s="43">
        <f>NFM!B$76</f>
        <v>3.1463097215229516</v>
      </c>
      <c r="C105" s="43">
        <f>NFM!C$76</f>
        <v>1.9045616633882572</v>
      </c>
      <c r="D105" s="43">
        <f>NFM!D$76</f>
        <v>1.315952633786712</v>
      </c>
      <c r="E105" s="43">
        <f>NFM!E$76</f>
        <v>1.3708151923972198</v>
      </c>
      <c r="F105" s="43">
        <f>NFM!F$76</f>
        <v>2.955292584375786</v>
      </c>
      <c r="G105" s="43">
        <f>NFM!G$76</f>
        <v>2.0077962878702076</v>
      </c>
      <c r="H105" s="43">
        <f>NFM!H$76</f>
        <v>2.034149988736591</v>
      </c>
      <c r="I105" s="43">
        <f>NFM!I$76</f>
        <v>2.6664346308669398</v>
      </c>
      <c r="J105" s="43">
        <f>NFM!J$76</f>
        <v>1.6557277303555769</v>
      </c>
      <c r="K105" s="43">
        <f>NFM!K$76</f>
        <v>0.99900259333627517</v>
      </c>
      <c r="L105" s="43">
        <f>NFM!L$76</f>
        <v>1.3384205119337469</v>
      </c>
      <c r="M105" s="43">
        <f>NFM!M$76</f>
        <v>1.2556369843646717</v>
      </c>
      <c r="N105" s="43">
        <f>NFM!N$76</f>
        <v>1.4117263381313085</v>
      </c>
      <c r="O105" s="43">
        <f>NFM!O$76</f>
        <v>1.274115461941147</v>
      </c>
      <c r="P105" s="43">
        <f>NFM!P$76</f>
        <v>1.3519228915645538</v>
      </c>
      <c r="Q105" s="43">
        <f>NFM!Q$76</f>
        <v>2.0147758604877559</v>
      </c>
    </row>
    <row r="106" spans="1:17" x14ac:dyDescent="0.25">
      <c r="A106" s="21" t="s">
        <v>42</v>
      </c>
      <c r="B106" s="35">
        <f>NFM!B$77</f>
        <v>106.93704899148086</v>
      </c>
      <c r="C106" s="35">
        <f>NFM!C$77</f>
        <v>130.32263596167178</v>
      </c>
      <c r="D106" s="35">
        <f>NFM!D$77</f>
        <v>90.303200246025284</v>
      </c>
      <c r="E106" s="35">
        <f>NFM!E$77</f>
        <v>102.32645217666681</v>
      </c>
      <c r="F106" s="35">
        <f>NFM!F$77</f>
        <v>89.050947037732215</v>
      </c>
      <c r="G106" s="35">
        <f>NFM!G$77</f>
        <v>83.583392856489908</v>
      </c>
      <c r="H106" s="35">
        <f>NFM!H$77</f>
        <v>133.2595763008394</v>
      </c>
      <c r="I106" s="35">
        <f>NFM!I$77</f>
        <v>146.27587783689302</v>
      </c>
      <c r="J106" s="35">
        <f>NFM!J$77</f>
        <v>148.01849914685641</v>
      </c>
      <c r="K106" s="35">
        <f>NFM!K$77</f>
        <v>118.19558412011166</v>
      </c>
      <c r="L106" s="35">
        <f>NFM!L$77</f>
        <v>143.87602563997771</v>
      </c>
      <c r="M106" s="35">
        <f>NFM!M$77</f>
        <v>144.73529751474311</v>
      </c>
      <c r="N106" s="35">
        <f>NFM!N$77</f>
        <v>141.91422461110733</v>
      </c>
      <c r="O106" s="35">
        <f>NFM!O$77</f>
        <v>133.00945456484857</v>
      </c>
      <c r="P106" s="35">
        <f>NFM!P$77</f>
        <v>120.73686797376556</v>
      </c>
      <c r="Q106" s="35">
        <f>NFM!Q$77</f>
        <v>139.78548315744797</v>
      </c>
    </row>
    <row r="107" spans="1:17" x14ac:dyDescent="0.25">
      <c r="A107" s="23" t="s">
        <v>11</v>
      </c>
      <c r="B107" s="37">
        <f>CHI!B$78</f>
        <v>1262.481638606502</v>
      </c>
      <c r="C107" s="37">
        <f>CHI!C$78</f>
        <v>1318.7308121610122</v>
      </c>
      <c r="D107" s="37">
        <f>CHI!D$78</f>
        <v>1300.7572079402523</v>
      </c>
      <c r="E107" s="37">
        <f>CHI!E$78</f>
        <v>1463.9916347077037</v>
      </c>
      <c r="F107" s="37">
        <f>CHI!F$78</f>
        <v>1466.7385007843559</v>
      </c>
      <c r="G107" s="37">
        <f>CHI!G$78</f>
        <v>1461.1083636023325</v>
      </c>
      <c r="H107" s="37">
        <f>CHI!H$78</f>
        <v>1186.2521044417638</v>
      </c>
      <c r="I107" s="37">
        <f>CHI!I$78</f>
        <v>1569.9645331216961</v>
      </c>
      <c r="J107" s="37">
        <f>CHI!J$78</f>
        <v>1747.7199051893722</v>
      </c>
      <c r="K107" s="37">
        <f>CHI!K$78</f>
        <v>1585.1942424738243</v>
      </c>
      <c r="L107" s="37">
        <f>CHI!L$78</f>
        <v>1712.7594340079468</v>
      </c>
      <c r="M107" s="37">
        <f>CHI!M$78</f>
        <v>1694.4707722166388</v>
      </c>
      <c r="N107" s="37">
        <f>CHI!N$78</f>
        <v>1645.633094708244</v>
      </c>
      <c r="O107" s="37">
        <f>CHI!O$78</f>
        <v>1775.6181030965076</v>
      </c>
      <c r="P107" s="37">
        <f>CHI!P$78</f>
        <v>1642.7338738784583</v>
      </c>
      <c r="Q107" s="37">
        <f>CHI!Q$78</f>
        <v>1783.7274591418691</v>
      </c>
    </row>
    <row r="108" spans="1:17" x14ac:dyDescent="0.25">
      <c r="A108" s="21" t="s">
        <v>61</v>
      </c>
      <c r="B108" s="35">
        <f>CHI!B$79</f>
        <v>1117.5196381838323</v>
      </c>
      <c r="C108" s="35">
        <f>CHI!C$79</f>
        <v>1186.8490731652473</v>
      </c>
      <c r="D108" s="35">
        <f>CHI!D$79</f>
        <v>1187.8697092597022</v>
      </c>
      <c r="E108" s="35">
        <f>CHI!E$79</f>
        <v>1285.3704385043893</v>
      </c>
      <c r="F108" s="35">
        <f>CHI!F$79</f>
        <v>1269.8258741135996</v>
      </c>
      <c r="G108" s="35">
        <f>CHI!G$79</f>
        <v>1243.3733414350506</v>
      </c>
      <c r="H108" s="35">
        <f>CHI!H$79</f>
        <v>1110.8814084144797</v>
      </c>
      <c r="I108" s="35">
        <f>CHI!I$79</f>
        <v>1325.8156186763863</v>
      </c>
      <c r="J108" s="35">
        <f>CHI!J$79</f>
        <v>1556.4585689879113</v>
      </c>
      <c r="K108" s="35">
        <f>CHI!K$79</f>
        <v>1471.0174106899635</v>
      </c>
      <c r="L108" s="35">
        <f>CHI!L$79</f>
        <v>1512.9604663526054</v>
      </c>
      <c r="M108" s="35">
        <f>CHI!M$79</f>
        <v>1468.5829061595305</v>
      </c>
      <c r="N108" s="35">
        <f>CHI!N$79</f>
        <v>1462.8175476661299</v>
      </c>
      <c r="O108" s="35">
        <f>CHI!O$79</f>
        <v>1639.4987001170211</v>
      </c>
      <c r="P108" s="35">
        <f>CHI!P$79</f>
        <v>1455.7285937497841</v>
      </c>
      <c r="Q108" s="35">
        <f>CHI!Q$79</f>
        <v>1602.5647686686052</v>
      </c>
    </row>
    <row r="109" spans="1:17" x14ac:dyDescent="0.25">
      <c r="A109" s="21" t="s">
        <v>40</v>
      </c>
      <c r="B109" s="35">
        <f>CHI!B$80</f>
        <v>143.451727666289</v>
      </c>
      <c r="C109" s="35">
        <f>CHI!C$80</f>
        <v>130.46262392556122</v>
      </c>
      <c r="D109" s="35">
        <f>CHI!D$80</f>
        <v>111.4077309393588</v>
      </c>
      <c r="E109" s="35">
        <f>CHI!E$80</f>
        <v>176.48465120082508</v>
      </c>
      <c r="F109" s="35">
        <f>CHI!F$80</f>
        <v>194.70431146965589</v>
      </c>
      <c r="G109" s="35">
        <f>CHI!G$80</f>
        <v>214.99775540695282</v>
      </c>
      <c r="H109" s="35">
        <f>CHI!H$80</f>
        <v>73.999846182179553</v>
      </c>
      <c r="I109" s="35">
        <f>CHI!I$80</f>
        <v>241.18141599783857</v>
      </c>
      <c r="J109" s="35">
        <f>CHI!J$80</f>
        <v>187.84790453124035</v>
      </c>
      <c r="K109" s="35">
        <f>CHI!K$80</f>
        <v>108.39925338098345</v>
      </c>
      <c r="L109" s="35">
        <f>CHI!L$80</f>
        <v>195.30449176871883</v>
      </c>
      <c r="M109" s="35">
        <f>CHI!M$80</f>
        <v>222.48573509697763</v>
      </c>
      <c r="N109" s="35">
        <f>CHI!N$80</f>
        <v>177.8164185535901</v>
      </c>
      <c r="O109" s="35">
        <f>CHI!O$80</f>
        <v>129.60607584689026</v>
      </c>
      <c r="P109" s="35">
        <f>CHI!P$80</f>
        <v>181.95960848253972</v>
      </c>
      <c r="Q109" s="35">
        <f>CHI!Q$80</f>
        <v>175.28358522651314</v>
      </c>
    </row>
    <row r="110" spans="1:17" x14ac:dyDescent="0.25">
      <c r="A110" s="21" t="s">
        <v>39</v>
      </c>
      <c r="B110" s="35">
        <f>CHI!B$81</f>
        <v>1.5102727563805214</v>
      </c>
      <c r="C110" s="35">
        <f>CHI!C$81</f>
        <v>1.4191150702035531</v>
      </c>
      <c r="D110" s="35">
        <f>CHI!D$81</f>
        <v>1.4797677411914778</v>
      </c>
      <c r="E110" s="35">
        <f>CHI!E$81</f>
        <v>2.1365450024893726</v>
      </c>
      <c r="F110" s="35">
        <f>CHI!F$81</f>
        <v>2.2083152011001821</v>
      </c>
      <c r="G110" s="35">
        <f>CHI!G$81</f>
        <v>2.7372667603291321</v>
      </c>
      <c r="H110" s="35">
        <f>CHI!H$81</f>
        <v>1.3708498451046398</v>
      </c>
      <c r="I110" s="35">
        <f>CHI!I$81</f>
        <v>2.9674984474712609</v>
      </c>
      <c r="J110" s="35">
        <f>CHI!J$81</f>
        <v>3.4134316702204623</v>
      </c>
      <c r="K110" s="35">
        <f>CHI!K$81</f>
        <v>5.7775784028772055</v>
      </c>
      <c r="L110" s="35">
        <f>CHI!L$81</f>
        <v>4.4944758866224017</v>
      </c>
      <c r="M110" s="35">
        <f>CHI!M$81</f>
        <v>3.4021309601306697</v>
      </c>
      <c r="N110" s="35">
        <f>CHI!N$81</f>
        <v>4.999128488523926</v>
      </c>
      <c r="O110" s="35">
        <f>CHI!O$81</f>
        <v>6.5133271325961681</v>
      </c>
      <c r="P110" s="35">
        <f>CHI!P$81</f>
        <v>5.0456716461344939</v>
      </c>
      <c r="Q110" s="35">
        <f>CHI!Q$81</f>
        <v>5.8791052467505569</v>
      </c>
    </row>
    <row r="111" spans="1:17" x14ac:dyDescent="0.25">
      <c r="A111" s="23" t="s">
        <v>10</v>
      </c>
      <c r="B111" s="37">
        <f>NMM!B$58</f>
        <v>2070.3708707845676</v>
      </c>
      <c r="C111" s="37">
        <f>NMM!C$58</f>
        <v>2095.5436880664042</v>
      </c>
      <c r="D111" s="37">
        <f>NMM!D$58</f>
        <v>2108.3537068281803</v>
      </c>
      <c r="E111" s="37">
        <f>NMM!E$58</f>
        <v>2156.274878582632</v>
      </c>
      <c r="F111" s="37">
        <f>NMM!F$58</f>
        <v>2297.4914612119601</v>
      </c>
      <c r="G111" s="37">
        <f>NMM!G$58</f>
        <v>2237.1839220657248</v>
      </c>
      <c r="H111" s="37">
        <f>NMM!H$58</f>
        <v>2366.6742538213084</v>
      </c>
      <c r="I111" s="37">
        <f>NMM!I$58</f>
        <v>2364.3202463868201</v>
      </c>
      <c r="J111" s="37">
        <f>NMM!J$58</f>
        <v>2287.0929396362562</v>
      </c>
      <c r="K111" s="37">
        <f>NMM!K$58</f>
        <v>1621.5609803263601</v>
      </c>
      <c r="L111" s="37">
        <f>NMM!L$58</f>
        <v>1938.6257611391809</v>
      </c>
      <c r="M111" s="37">
        <f>NMM!M$58</f>
        <v>2048.3639771824933</v>
      </c>
      <c r="N111" s="37">
        <f>NMM!N$58</f>
        <v>1820.7851846172118</v>
      </c>
      <c r="O111" s="37">
        <f>NMM!O$58</f>
        <v>1754.5748674458218</v>
      </c>
      <c r="P111" s="37">
        <f>NMM!P$58</f>
        <v>1693.5889830589824</v>
      </c>
      <c r="Q111" s="37">
        <f>NMM!Q$58</f>
        <v>1665.7668741920063</v>
      </c>
    </row>
    <row r="112" spans="1:17" x14ac:dyDescent="0.25">
      <c r="A112" s="21" t="s">
        <v>38</v>
      </c>
      <c r="B112" s="35">
        <f>NMM!B$59</f>
        <v>1460.2076027485041</v>
      </c>
      <c r="C112" s="35">
        <f>NMM!C$59</f>
        <v>1431.0528178522191</v>
      </c>
      <c r="D112" s="35">
        <f>NMM!D$59</f>
        <v>1377.0290901662452</v>
      </c>
      <c r="E112" s="35">
        <f>NMM!E$59</f>
        <v>1507.0306703395618</v>
      </c>
      <c r="F112" s="35">
        <f>NMM!F$59</f>
        <v>1534.4474563944082</v>
      </c>
      <c r="G112" s="35">
        <f>NMM!G$59</f>
        <v>1547.0180247880269</v>
      </c>
      <c r="H112" s="35">
        <f>NMM!H$59</f>
        <v>1710.9832656798558</v>
      </c>
      <c r="I112" s="35">
        <f>NMM!I$59</f>
        <v>1715.8759392318366</v>
      </c>
      <c r="J112" s="35">
        <f>NMM!J$59</f>
        <v>1655.6502626080733</v>
      </c>
      <c r="K112" s="35">
        <f>NMM!K$59</f>
        <v>1122.133477258622</v>
      </c>
      <c r="L112" s="35">
        <f>NMM!L$59</f>
        <v>1334.3227249097135</v>
      </c>
      <c r="M112" s="35">
        <f>NMM!M$59</f>
        <v>1427.7683587769818</v>
      </c>
      <c r="N112" s="35">
        <f>NMM!N$59</f>
        <v>1286.4935435262455</v>
      </c>
      <c r="O112" s="35">
        <f>NMM!O$59</f>
        <v>1263.6213876504398</v>
      </c>
      <c r="P112" s="35">
        <f>NMM!P$59</f>
        <v>1199.2768279831037</v>
      </c>
      <c r="Q112" s="35">
        <f>NMM!Q$59</f>
        <v>1149.0160436985905</v>
      </c>
    </row>
    <row r="113" spans="1:17" x14ac:dyDescent="0.25">
      <c r="A113" s="21" t="s">
        <v>37</v>
      </c>
      <c r="B113" s="35">
        <f>NMM!B$60</f>
        <v>153.73785506370749</v>
      </c>
      <c r="C113" s="35">
        <f>NMM!C$60</f>
        <v>218.89046312303378</v>
      </c>
      <c r="D113" s="35">
        <f>NMM!D$60</f>
        <v>332.72906728335033</v>
      </c>
      <c r="E113" s="35">
        <f>NMM!E$60</f>
        <v>238.89984442801537</v>
      </c>
      <c r="F113" s="35">
        <f>NMM!F$60</f>
        <v>420.57074569469643</v>
      </c>
      <c r="G113" s="35">
        <f>NMM!G$60</f>
        <v>371.93818770973911</v>
      </c>
      <c r="H113" s="35">
        <f>NMM!H$60</f>
        <v>337.16939785980401</v>
      </c>
      <c r="I113" s="35">
        <f>NMM!I$60</f>
        <v>315.20333357152356</v>
      </c>
      <c r="J113" s="35">
        <f>NMM!J$60</f>
        <v>368.45123242858102</v>
      </c>
      <c r="K113" s="35">
        <f>NMM!K$60</f>
        <v>352.97256697234866</v>
      </c>
      <c r="L113" s="35">
        <f>NMM!L$60</f>
        <v>486.57810347598667</v>
      </c>
      <c r="M113" s="35">
        <f>NMM!M$60</f>
        <v>509.89933933450357</v>
      </c>
      <c r="N113" s="35">
        <f>NMM!N$60</f>
        <v>426.11666246383652</v>
      </c>
      <c r="O113" s="35">
        <f>NMM!O$60</f>
        <v>397.40094767010692</v>
      </c>
      <c r="P113" s="35">
        <f>NMM!P$60</f>
        <v>399.5038429894928</v>
      </c>
      <c r="Q113" s="35">
        <f>NMM!Q$60</f>
        <v>423.53604385126744</v>
      </c>
    </row>
    <row r="114" spans="1:17" x14ac:dyDescent="0.25">
      <c r="A114" s="21" t="s">
        <v>57</v>
      </c>
      <c r="B114" s="35">
        <f>NMM!B$61</f>
        <v>456.42541297235618</v>
      </c>
      <c r="C114" s="35">
        <f>NMM!C$61</f>
        <v>445.60040709115123</v>
      </c>
      <c r="D114" s="35">
        <f>NMM!D$61</f>
        <v>398.59554937858468</v>
      </c>
      <c r="E114" s="35">
        <f>NMM!E$61</f>
        <v>410.34436381505492</v>
      </c>
      <c r="F114" s="35">
        <f>NMM!F$61</f>
        <v>342.47325912285555</v>
      </c>
      <c r="G114" s="35">
        <f>NMM!G$61</f>
        <v>318.22770956795881</v>
      </c>
      <c r="H114" s="35">
        <f>NMM!H$61</f>
        <v>318.5215902816484</v>
      </c>
      <c r="I114" s="35">
        <f>NMM!I$61</f>
        <v>333.24097358345995</v>
      </c>
      <c r="J114" s="35">
        <f>NMM!J$61</f>
        <v>262.99144459960195</v>
      </c>
      <c r="K114" s="35">
        <f>NMM!K$61</f>
        <v>146.45493609538943</v>
      </c>
      <c r="L114" s="35">
        <f>NMM!L$61</f>
        <v>117.72493275348079</v>
      </c>
      <c r="M114" s="35">
        <f>NMM!M$61</f>
        <v>110.69627907100809</v>
      </c>
      <c r="N114" s="35">
        <f>NMM!N$61</f>
        <v>108.17497862712987</v>
      </c>
      <c r="O114" s="35">
        <f>NMM!O$61</f>
        <v>93.55253212527515</v>
      </c>
      <c r="P114" s="35">
        <f>NMM!P$61</f>
        <v>94.808312086386053</v>
      </c>
      <c r="Q114" s="35">
        <f>NMM!Q$61</f>
        <v>93.214786642148596</v>
      </c>
    </row>
    <row r="115" spans="1:17" x14ac:dyDescent="0.25">
      <c r="A115" s="23" t="s">
        <v>9</v>
      </c>
      <c r="B115" s="37">
        <f>PPA!B$56</f>
        <v>3670.5862036548242</v>
      </c>
      <c r="C115" s="37">
        <f>PPA!C$56</f>
        <v>3597.3017616459601</v>
      </c>
      <c r="D115" s="37">
        <f>PPA!D$56</f>
        <v>3323.8488831907684</v>
      </c>
      <c r="E115" s="37">
        <f>PPA!E$56</f>
        <v>3257.3465525487959</v>
      </c>
      <c r="F115" s="37">
        <f>PPA!F$56</f>
        <v>3178.389506368464</v>
      </c>
      <c r="G115" s="37">
        <f>PPA!G$56</f>
        <v>2954.9398385395207</v>
      </c>
      <c r="H115" s="37">
        <f>PPA!H$56</f>
        <v>3417.4223091343442</v>
      </c>
      <c r="I115" s="37">
        <f>PPA!I$56</f>
        <v>3285.8086389232685</v>
      </c>
      <c r="J115" s="37">
        <f>PPA!J$56</f>
        <v>2993.4752193171707</v>
      </c>
      <c r="K115" s="37">
        <f>PPA!K$56</f>
        <v>2453.1213124577885</v>
      </c>
      <c r="L115" s="37">
        <f>PPA!L$56</f>
        <v>2851.5533839023587</v>
      </c>
      <c r="M115" s="37">
        <f>PPA!M$56</f>
        <v>2633.7792708981392</v>
      </c>
      <c r="N115" s="37">
        <f>PPA!N$56</f>
        <v>2468.9265655660279</v>
      </c>
      <c r="O115" s="37">
        <f>PPA!O$56</f>
        <v>2446.3701839736909</v>
      </c>
      <c r="P115" s="37">
        <f>PPA!P$56</f>
        <v>2426.7828425636317</v>
      </c>
      <c r="Q115" s="37">
        <f>PPA!Q$56</f>
        <v>2252.6707970583993</v>
      </c>
    </row>
    <row r="116" spans="1:17" x14ac:dyDescent="0.25">
      <c r="A116" s="21" t="s">
        <v>35</v>
      </c>
      <c r="B116" s="35">
        <f>PPA!B$57</f>
        <v>49.011919524648455</v>
      </c>
      <c r="C116" s="35">
        <f>PPA!C$57</f>
        <v>82.070485596216713</v>
      </c>
      <c r="D116" s="35">
        <f>PPA!D$57</f>
        <v>100.35075146397004</v>
      </c>
      <c r="E116" s="35">
        <f>PPA!E$57</f>
        <v>105.3245770010686</v>
      </c>
      <c r="F116" s="35">
        <f>PPA!F$57</f>
        <v>111.52221915040498</v>
      </c>
      <c r="G116" s="35">
        <f>PPA!G$57</f>
        <v>86.063758323240862</v>
      </c>
      <c r="H116" s="35">
        <f>PPA!H$57</f>
        <v>73.839706267731358</v>
      </c>
      <c r="I116" s="35">
        <f>PPA!I$57</f>
        <v>90.39340990697734</v>
      </c>
      <c r="J116" s="35">
        <f>PPA!J$57</f>
        <v>78.012645189543008</v>
      </c>
      <c r="K116" s="35">
        <f>PPA!K$57</f>
        <v>73.66654716078088</v>
      </c>
      <c r="L116" s="35">
        <f>PPA!L$57</f>
        <v>76.833821584305269</v>
      </c>
      <c r="M116" s="35">
        <f>PPA!M$57</f>
        <v>59.409347272151706</v>
      </c>
      <c r="N116" s="35">
        <f>PPA!N$57</f>
        <v>80.551407976347832</v>
      </c>
      <c r="O116" s="35">
        <f>PPA!O$57</f>
        <v>108.98430725735982</v>
      </c>
      <c r="P116" s="35">
        <f>PPA!P$57</f>
        <v>109.0996944248559</v>
      </c>
      <c r="Q116" s="35">
        <f>PPA!Q$57</f>
        <v>79.039265994139527</v>
      </c>
    </row>
    <row r="117" spans="1:17" x14ac:dyDescent="0.25">
      <c r="A117" s="21" t="s">
        <v>56</v>
      </c>
      <c r="B117" s="35">
        <f>PPA!B$58</f>
        <v>3618.1583442537835</v>
      </c>
      <c r="C117" s="35">
        <f>PPA!C$58</f>
        <v>3511.5287811627973</v>
      </c>
      <c r="D117" s="35">
        <f>PPA!D$58</f>
        <v>3220.4845735951408</v>
      </c>
      <c r="E117" s="35">
        <f>PPA!E$58</f>
        <v>3149.5925627640258</v>
      </c>
      <c r="F117" s="35">
        <f>PPA!F$58</f>
        <v>3064.670637461491</v>
      </c>
      <c r="G117" s="35">
        <f>PPA!G$58</f>
        <v>2866.4871171537961</v>
      </c>
      <c r="H117" s="35">
        <f>PPA!H$58</f>
        <v>3341.3621317874217</v>
      </c>
      <c r="I117" s="35">
        <f>PPA!I$58</f>
        <v>3192.8984471366502</v>
      </c>
      <c r="J117" s="35">
        <f>PPA!J$58</f>
        <v>2912.9956638997305</v>
      </c>
      <c r="K117" s="35">
        <f>PPA!K$58</f>
        <v>2377.0774496374138</v>
      </c>
      <c r="L117" s="35">
        <f>PPA!L$58</f>
        <v>2772.3712948221396</v>
      </c>
      <c r="M117" s="35">
        <f>PPA!M$58</f>
        <v>2572.2589251953113</v>
      </c>
      <c r="N117" s="35">
        <f>PPA!N$58</f>
        <v>2386.3238573548406</v>
      </c>
      <c r="O117" s="35">
        <f>PPA!O$58</f>
        <v>2335.2547451571058</v>
      </c>
      <c r="P117" s="35">
        <f>PPA!P$58</f>
        <v>2315.7707127502963</v>
      </c>
      <c r="Q117" s="35">
        <f>PPA!Q$58</f>
        <v>2171.8151911614095</v>
      </c>
    </row>
    <row r="118" spans="1:17" x14ac:dyDescent="0.25">
      <c r="A118" s="21" t="s">
        <v>55</v>
      </c>
      <c r="B118" s="35">
        <f>PPA!B$59</f>
        <v>3.4159398763923519</v>
      </c>
      <c r="C118" s="35">
        <f>PPA!C$59</f>
        <v>3.7024948869461216</v>
      </c>
      <c r="D118" s="35">
        <f>PPA!D$59</f>
        <v>3.0135581316575135</v>
      </c>
      <c r="E118" s="35">
        <f>PPA!E$59</f>
        <v>2.4294127837017285</v>
      </c>
      <c r="F118" s="35">
        <f>PPA!F$59</f>
        <v>2.1966497565679886</v>
      </c>
      <c r="G118" s="35">
        <f>PPA!G$59</f>
        <v>2.3889630624834761</v>
      </c>
      <c r="H118" s="35">
        <f>PPA!H$59</f>
        <v>2.2204710791912525</v>
      </c>
      <c r="I118" s="35">
        <f>PPA!I$59</f>
        <v>2.5167818796408952</v>
      </c>
      <c r="J118" s="35">
        <f>PPA!J$59</f>
        <v>2.4669102278972406</v>
      </c>
      <c r="K118" s="35">
        <f>PPA!K$59</f>
        <v>2.3773156595938425</v>
      </c>
      <c r="L118" s="35">
        <f>PPA!L$59</f>
        <v>2.3482674959134937</v>
      </c>
      <c r="M118" s="35">
        <f>PPA!M$59</f>
        <v>2.1109984306761502</v>
      </c>
      <c r="N118" s="35">
        <f>PPA!N$59</f>
        <v>2.0513002348394975</v>
      </c>
      <c r="O118" s="35">
        <f>PPA!O$59</f>
        <v>2.1311315592251483</v>
      </c>
      <c r="P118" s="35">
        <f>PPA!P$59</f>
        <v>1.9124353884793157</v>
      </c>
      <c r="Q118" s="35">
        <f>PPA!Q$59</f>
        <v>1.8163399028501794</v>
      </c>
    </row>
    <row r="119" spans="1:17" x14ac:dyDescent="0.25">
      <c r="A119" s="20" t="s">
        <v>54</v>
      </c>
      <c r="B119" s="36">
        <f>FBT!B$32</f>
        <v>436.2712767502419</v>
      </c>
      <c r="C119" s="36">
        <f>FBT!C$32</f>
        <v>394.56516716708404</v>
      </c>
      <c r="D119" s="36">
        <f>FBT!D$32</f>
        <v>365.68340860474802</v>
      </c>
      <c r="E119" s="36">
        <f>FBT!E$32</f>
        <v>334.130230650204</v>
      </c>
      <c r="F119" s="36">
        <f>FBT!F$32</f>
        <v>298.90555294464002</v>
      </c>
      <c r="G119" s="36">
        <f>FBT!G$32</f>
        <v>280.51697004787161</v>
      </c>
      <c r="H119" s="36">
        <f>FBT!H$32</f>
        <v>277.06782257686802</v>
      </c>
      <c r="I119" s="36">
        <f>FBT!I$32</f>
        <v>264.88547834954403</v>
      </c>
      <c r="J119" s="36">
        <f>FBT!J$32</f>
        <v>278.85360192674398</v>
      </c>
      <c r="K119" s="36">
        <f>FBT!K$32</f>
        <v>293.41201247136001</v>
      </c>
      <c r="L119" s="36">
        <f>FBT!L$32</f>
        <v>353.84592611634844</v>
      </c>
      <c r="M119" s="36">
        <f>FBT!M$32</f>
        <v>361.24083152731333</v>
      </c>
      <c r="N119" s="36">
        <f>FBT!N$32</f>
        <v>350.75357168049237</v>
      </c>
      <c r="O119" s="36">
        <f>FBT!O$32</f>
        <v>305.76928065766663</v>
      </c>
      <c r="P119" s="36">
        <f>FBT!P$32</f>
        <v>295.22074224283199</v>
      </c>
      <c r="Q119" s="36">
        <f>FBT!Q$32</f>
        <v>264.27281402262969</v>
      </c>
    </row>
    <row r="120" spans="1:17" x14ac:dyDescent="0.25">
      <c r="A120" s="18" t="s">
        <v>53</v>
      </c>
      <c r="B120" s="35">
        <f>TRE!B$32</f>
        <v>140.16433346089903</v>
      </c>
      <c r="C120" s="35">
        <f>TRE!C$32</f>
        <v>171.624687921396</v>
      </c>
      <c r="D120" s="35">
        <f>TRE!D$32</f>
        <v>141.47204003550002</v>
      </c>
      <c r="E120" s="35">
        <f>TRE!E$32</f>
        <v>145.99224320936403</v>
      </c>
      <c r="F120" s="35">
        <f>TRE!F$32</f>
        <v>108.72058643946001</v>
      </c>
      <c r="G120" s="35">
        <f>TRE!G$32</f>
        <v>99.541281031963962</v>
      </c>
      <c r="H120" s="35">
        <f>TRE!H$32</f>
        <v>81.384234288588019</v>
      </c>
      <c r="I120" s="35">
        <f>TRE!I$32</f>
        <v>81.833737300848014</v>
      </c>
      <c r="J120" s="35">
        <f>TRE!J$32</f>
        <v>57.330694993500011</v>
      </c>
      <c r="K120" s="35">
        <f>TRE!K$32</f>
        <v>49.728215798172009</v>
      </c>
      <c r="L120" s="35">
        <f>TRE!L$32</f>
        <v>37.457532272363693</v>
      </c>
      <c r="M120" s="35">
        <f>TRE!M$32</f>
        <v>40.625147854993081</v>
      </c>
      <c r="N120" s="35">
        <f>TRE!N$32</f>
        <v>40.620857677369195</v>
      </c>
      <c r="O120" s="35">
        <f>TRE!O$32</f>
        <v>40.981601898135551</v>
      </c>
      <c r="P120" s="35">
        <f>TRE!P$32</f>
        <v>28.437695425392487</v>
      </c>
      <c r="Q120" s="35">
        <f>TRE!Q$32</f>
        <v>28.748789911993324</v>
      </c>
    </row>
    <row r="121" spans="1:17" x14ac:dyDescent="0.25">
      <c r="A121" s="18" t="s">
        <v>52</v>
      </c>
      <c r="B121" s="35">
        <f>MAE!B$32</f>
        <v>245.84137718389411</v>
      </c>
      <c r="C121" s="35">
        <f>MAE!C$32</f>
        <v>208.15279848637201</v>
      </c>
      <c r="D121" s="35">
        <f>MAE!D$32</f>
        <v>200.27181980271598</v>
      </c>
      <c r="E121" s="35">
        <f>MAE!E$32</f>
        <v>192.44545072376403</v>
      </c>
      <c r="F121" s="35">
        <f>MAE!F$32</f>
        <v>173.42512668158403</v>
      </c>
      <c r="G121" s="35">
        <f>MAE!G$32</f>
        <v>200.57696683002291</v>
      </c>
      <c r="H121" s="35">
        <f>MAE!H$32</f>
        <v>201.19914844066801</v>
      </c>
      <c r="I121" s="35">
        <f>MAE!I$32</f>
        <v>179.61005529396002</v>
      </c>
      <c r="J121" s="35">
        <f>MAE!J$32</f>
        <v>164.07838423584002</v>
      </c>
      <c r="K121" s="35">
        <f>MAE!K$32</f>
        <v>165.72340525377604</v>
      </c>
      <c r="L121" s="35">
        <f>MAE!L$32</f>
        <v>164.62327791174565</v>
      </c>
      <c r="M121" s="35">
        <f>MAE!M$32</f>
        <v>165.10084803714153</v>
      </c>
      <c r="N121" s="35">
        <f>MAE!N$32</f>
        <v>129.74785709430628</v>
      </c>
      <c r="O121" s="35">
        <f>MAE!O$32</f>
        <v>124.94730583966545</v>
      </c>
      <c r="P121" s="35">
        <f>MAE!P$32</f>
        <v>128.37198578248373</v>
      </c>
      <c r="Q121" s="35">
        <f>MAE!Q$32</f>
        <v>122.22494617300413</v>
      </c>
    </row>
    <row r="122" spans="1:17" x14ac:dyDescent="0.25">
      <c r="A122" s="18" t="s">
        <v>51</v>
      </c>
      <c r="B122" s="35">
        <f>TEL!B$32</f>
        <v>89.697276382070058</v>
      </c>
      <c r="C122" s="35">
        <f>TEL!C$32</f>
        <v>84.623294121408009</v>
      </c>
      <c r="D122" s="35">
        <f>TEL!D$32</f>
        <v>72.626073442884007</v>
      </c>
      <c r="E122" s="35">
        <f>TEL!E$32</f>
        <v>72.93590568637201</v>
      </c>
      <c r="F122" s="35">
        <f>TEL!F$32</f>
        <v>62.600773892795999</v>
      </c>
      <c r="G122" s="35">
        <f>TEL!G$32</f>
        <v>53.885499871737714</v>
      </c>
      <c r="H122" s="35">
        <f>TEL!H$32</f>
        <v>49.928738271768005</v>
      </c>
      <c r="I122" s="35">
        <f>TEL!I$32</f>
        <v>53.844027180660007</v>
      </c>
      <c r="J122" s="35">
        <f>TEL!J$32</f>
        <v>55.831344345000005</v>
      </c>
      <c r="K122" s="35">
        <f>TEL!K$32</f>
        <v>35.626828386636006</v>
      </c>
      <c r="L122" s="35">
        <f>TEL!L$32</f>
        <v>31.980205438753281</v>
      </c>
      <c r="M122" s="35">
        <f>TEL!M$32</f>
        <v>31.596484139544152</v>
      </c>
      <c r="N122" s="35">
        <f>TEL!N$32</f>
        <v>29.440926500891457</v>
      </c>
      <c r="O122" s="35">
        <f>TEL!O$32</f>
        <v>30.319455610822295</v>
      </c>
      <c r="P122" s="35">
        <f>TEL!P$32</f>
        <v>34.189879896152917</v>
      </c>
      <c r="Q122" s="35">
        <f>TEL!Q$32</f>
        <v>24.492118752629718</v>
      </c>
    </row>
    <row r="123" spans="1:17" x14ac:dyDescent="0.25">
      <c r="A123" s="18" t="s">
        <v>50</v>
      </c>
      <c r="B123" s="35">
        <f>WWP!B$32</f>
        <v>178.32163005051484</v>
      </c>
      <c r="C123" s="35">
        <f>WWP!C$32</f>
        <v>182.85624679629603</v>
      </c>
      <c r="D123" s="35">
        <f>WWP!D$32</f>
        <v>148.13655402747602</v>
      </c>
      <c r="E123" s="35">
        <f>WWP!E$32</f>
        <v>129.87546810728401</v>
      </c>
      <c r="F123" s="35">
        <f>WWP!F$32</f>
        <v>127.86730319102402</v>
      </c>
      <c r="G123" s="35">
        <f>WWP!G$32</f>
        <v>120.943771847039</v>
      </c>
      <c r="H123" s="35">
        <f>WWP!H$32</f>
        <v>132.93221423652</v>
      </c>
      <c r="I123" s="35">
        <f>WWP!I$32</f>
        <v>142.04945410016404</v>
      </c>
      <c r="J123" s="35">
        <f>WWP!J$32</f>
        <v>142.61102146177203</v>
      </c>
      <c r="K123" s="35">
        <f>WWP!K$32</f>
        <v>119.69850980772001</v>
      </c>
      <c r="L123" s="35">
        <f>WWP!L$32</f>
        <v>108.96687205586957</v>
      </c>
      <c r="M123" s="35">
        <f>WWP!M$32</f>
        <v>106.07828351909008</v>
      </c>
      <c r="N123" s="35">
        <f>WWP!N$32</f>
        <v>77.337890407767148</v>
      </c>
      <c r="O123" s="35">
        <f>WWP!O$32</f>
        <v>71.905229988784299</v>
      </c>
      <c r="P123" s="35">
        <f>WWP!P$32</f>
        <v>70.842721569176135</v>
      </c>
      <c r="Q123" s="35">
        <f>WWP!Q$32</f>
        <v>59.139046883339915</v>
      </c>
    </row>
    <row r="124" spans="1:17" x14ac:dyDescent="0.25">
      <c r="A124" s="18" t="s">
        <v>49</v>
      </c>
      <c r="B124" s="35">
        <f>OIS!B$32</f>
        <v>1598.9822726432922</v>
      </c>
      <c r="C124" s="35">
        <f>OIS!C$32</f>
        <v>1713.9942717478207</v>
      </c>
      <c r="D124" s="35">
        <f>OIS!D$32</f>
        <v>1666.7857988822161</v>
      </c>
      <c r="E124" s="35">
        <f>OIS!E$32</f>
        <v>1632.9968502590514</v>
      </c>
      <c r="F124" s="35">
        <f>OIS!F$32</f>
        <v>1786.1921156023204</v>
      </c>
      <c r="G124" s="35">
        <f>OIS!G$32</f>
        <v>1613.8932283228273</v>
      </c>
      <c r="H124" s="35">
        <f>OIS!H$32</f>
        <v>1544.2958040650642</v>
      </c>
      <c r="I124" s="35">
        <f>OIS!I$32</f>
        <v>1640.9017000247773</v>
      </c>
      <c r="J124" s="35">
        <f>OIS!J$32</f>
        <v>1508.6947255032615</v>
      </c>
      <c r="K124" s="35">
        <f>OIS!K$32</f>
        <v>1403.6431532372644</v>
      </c>
      <c r="L124" s="35">
        <f>OIS!L$32</f>
        <v>1544.360265915866</v>
      </c>
      <c r="M124" s="35">
        <f>OIS!M$32</f>
        <v>1421.8377842004836</v>
      </c>
      <c r="N124" s="35">
        <f>OIS!N$32</f>
        <v>1437.0438531851225</v>
      </c>
      <c r="O124" s="35">
        <f>OIS!O$32</f>
        <v>1413.9720605201455</v>
      </c>
      <c r="P124" s="35">
        <f>OIS!P$32</f>
        <v>1469.291317857615</v>
      </c>
      <c r="Q124" s="35">
        <f>OIS!Q$32</f>
        <v>1462.7169634302788</v>
      </c>
    </row>
    <row r="125" spans="1:17" x14ac:dyDescent="0.25">
      <c r="A125" s="42" t="s">
        <v>62</v>
      </c>
      <c r="B125" s="41">
        <f>Ind_Summary_emi!B42</f>
        <v>136.64394999999999</v>
      </c>
      <c r="C125" s="41">
        <f>Ind_Summary_emi!C42</f>
        <v>142.84291999999999</v>
      </c>
      <c r="D125" s="41">
        <f>Ind_Summary_emi!D42</f>
        <v>142.24346</v>
      </c>
      <c r="E125" s="41">
        <f>Ind_Summary_emi!E42</f>
        <v>117.15509</v>
      </c>
      <c r="F125" s="41">
        <f>Ind_Summary_emi!F42</f>
        <v>110.11819</v>
      </c>
      <c r="G125" s="41">
        <f>Ind_Summary_emi!G42</f>
        <v>102.33718</v>
      </c>
      <c r="H125" s="41">
        <f>Ind_Summary_emi!H42</f>
        <v>113.63628</v>
      </c>
      <c r="I125" s="41">
        <f>Ind_Summary_emi!I42</f>
        <v>130.35722999999999</v>
      </c>
      <c r="J125" s="41">
        <f>Ind_Summary_emi!J42</f>
        <v>125.81432</v>
      </c>
      <c r="K125" s="41">
        <f>Ind_Summary_emi!K42</f>
        <v>100.64448</v>
      </c>
      <c r="L125" s="41">
        <f>Ind_Summary_emi!L42</f>
        <v>84.589460000000003</v>
      </c>
      <c r="M125" s="41">
        <f>Ind_Summary_emi!M42</f>
        <v>82.298869999999994</v>
      </c>
      <c r="N125" s="41">
        <f>Ind_Summary_emi!N42</f>
        <v>83.407520000000005</v>
      </c>
      <c r="O125" s="41">
        <f>Ind_Summary_emi!O42</f>
        <v>96.414450000000002</v>
      </c>
      <c r="P125" s="41">
        <f>Ind_Summary_emi!P42</f>
        <v>88.669849999999997</v>
      </c>
      <c r="Q125" s="41">
        <f>Ind_Summary_emi!Q42</f>
        <v>136.38605999999999</v>
      </c>
    </row>
    <row r="126" spans="1:17" x14ac:dyDescent="0.25">
      <c r="A126" s="40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</row>
    <row r="127" spans="1:17" x14ac:dyDescent="0.25">
      <c r="A127" s="39" t="str">
        <f>FBT!$A$34</f>
        <v>Value added intensity (toe / M€2010)</v>
      </c>
      <c r="B127" s="38">
        <f t="shared" ref="B127:Q127" si="8">IF(B29=0,"",B29/B3*1000)</f>
        <v>328.80970096920339</v>
      </c>
      <c r="C127" s="38">
        <f t="shared" si="8"/>
        <v>323.04150237554381</v>
      </c>
      <c r="D127" s="38">
        <f t="shared" si="8"/>
        <v>341.60076867373959</v>
      </c>
      <c r="E127" s="38">
        <f t="shared" si="8"/>
        <v>351.95958425521724</v>
      </c>
      <c r="F127" s="38">
        <f t="shared" si="8"/>
        <v>358.40752888959844</v>
      </c>
      <c r="G127" s="38">
        <f t="shared" si="8"/>
        <v>328.46456711096693</v>
      </c>
      <c r="H127" s="38">
        <f t="shared" si="8"/>
        <v>332.14158026207298</v>
      </c>
      <c r="I127" s="38">
        <f t="shared" si="8"/>
        <v>303.82372994161125</v>
      </c>
      <c r="J127" s="38">
        <f t="shared" si="8"/>
        <v>305.72218872208498</v>
      </c>
      <c r="K127" s="38">
        <f t="shared" si="8"/>
        <v>347.6198052168495</v>
      </c>
      <c r="L127" s="38">
        <f t="shared" si="8"/>
        <v>375.77711362981984</v>
      </c>
      <c r="M127" s="38">
        <f t="shared" si="8"/>
        <v>376.72839356391529</v>
      </c>
      <c r="N127" s="38">
        <f t="shared" si="8"/>
        <v>422.80182185879312</v>
      </c>
      <c r="O127" s="38">
        <f t="shared" si="8"/>
        <v>418.07329617748633</v>
      </c>
      <c r="P127" s="38">
        <f t="shared" si="8"/>
        <v>416.31993126238245</v>
      </c>
      <c r="Q127" s="38">
        <f t="shared" si="8"/>
        <v>412.10577717796338</v>
      </c>
    </row>
    <row r="128" spans="1:17" x14ac:dyDescent="0.25">
      <c r="A128" s="18" t="s">
        <v>13</v>
      </c>
      <c r="B128" s="35">
        <f t="shared" ref="B128:Q128" si="9">IF(B51=0,"",B51/B4*1000)</f>
        <v>1011.919122926672</v>
      </c>
      <c r="C128" s="35">
        <f t="shared" si="9"/>
        <v>1044.682673718386</v>
      </c>
      <c r="D128" s="35">
        <f t="shared" si="9"/>
        <v>1224.5549151615917</v>
      </c>
      <c r="E128" s="35">
        <f t="shared" si="9"/>
        <v>1171.2862392114134</v>
      </c>
      <c r="F128" s="35">
        <f t="shared" si="9"/>
        <v>1027.3661958122934</v>
      </c>
      <c r="G128" s="35">
        <f t="shared" si="9"/>
        <v>872.92885376780464</v>
      </c>
      <c r="H128" s="35">
        <f t="shared" si="9"/>
        <v>699.63007450179055</v>
      </c>
      <c r="I128" s="35">
        <f t="shared" si="9"/>
        <v>709.87742189003256</v>
      </c>
      <c r="J128" s="35">
        <f t="shared" si="9"/>
        <v>782.57503589054988</v>
      </c>
      <c r="K128" s="35">
        <f t="shared" si="9"/>
        <v>2014.7135668653245</v>
      </c>
      <c r="L128" s="35">
        <f t="shared" si="9"/>
        <v>1815.9127535415948</v>
      </c>
      <c r="M128" s="35">
        <f t="shared" si="9"/>
        <v>1858.3219873461835</v>
      </c>
      <c r="N128" s="35">
        <f t="shared" si="9"/>
        <v>1853.2603936250177</v>
      </c>
      <c r="O128" s="35">
        <f t="shared" si="9"/>
        <v>1532.0258465758332</v>
      </c>
      <c r="P128" s="35">
        <f t="shared" si="9"/>
        <v>1720.3481868862632</v>
      </c>
      <c r="Q128" s="35">
        <f t="shared" si="9"/>
        <v>1815.0303227669808</v>
      </c>
    </row>
    <row r="129" spans="1:17" x14ac:dyDescent="0.25">
      <c r="A129" s="23" t="s">
        <v>12</v>
      </c>
      <c r="B129" s="37">
        <f t="shared" ref="B129:Q129" si="10">IF(B54=0,"",B54/B5*1000)</f>
        <v>723.70457138556276</v>
      </c>
      <c r="C129" s="37">
        <f t="shared" si="10"/>
        <v>739.74997662340297</v>
      </c>
      <c r="D129" s="37">
        <f t="shared" si="10"/>
        <v>866.10632427084181</v>
      </c>
      <c r="E129" s="37">
        <f t="shared" si="10"/>
        <v>851.62466874198958</v>
      </c>
      <c r="F129" s="37">
        <f t="shared" si="10"/>
        <v>768.92992668393481</v>
      </c>
      <c r="G129" s="37">
        <f t="shared" si="10"/>
        <v>627.75356975844215</v>
      </c>
      <c r="H129" s="37">
        <f t="shared" si="10"/>
        <v>538.92071419373769</v>
      </c>
      <c r="I129" s="37">
        <f t="shared" si="10"/>
        <v>461.94590829309556</v>
      </c>
      <c r="J129" s="37">
        <f t="shared" si="10"/>
        <v>450.47624872051318</v>
      </c>
      <c r="K129" s="37">
        <f t="shared" si="10"/>
        <v>728.86611247969347</v>
      </c>
      <c r="L129" s="37">
        <f t="shared" si="10"/>
        <v>512.85561233791918</v>
      </c>
      <c r="M129" s="37">
        <f t="shared" si="10"/>
        <v>422.64187252982362</v>
      </c>
      <c r="N129" s="37">
        <f t="shared" si="10"/>
        <v>550.37848193567015</v>
      </c>
      <c r="O129" s="37">
        <f t="shared" si="10"/>
        <v>513.14217586523375</v>
      </c>
      <c r="P129" s="37">
        <f t="shared" si="10"/>
        <v>464.05868579672511</v>
      </c>
      <c r="Q129" s="37">
        <f t="shared" si="10"/>
        <v>319.47316216325532</v>
      </c>
    </row>
    <row r="130" spans="1:17" x14ac:dyDescent="0.25">
      <c r="A130" s="21" t="s">
        <v>44</v>
      </c>
      <c r="B130" s="35" t="str">
        <f t="shared" ref="B130:Q130" si="11">IF(B55=0,"",B55/B6*1000)</f>
        <v/>
      </c>
      <c r="C130" s="35" t="str">
        <f t="shared" si="11"/>
        <v/>
      </c>
      <c r="D130" s="35" t="str">
        <f t="shared" si="11"/>
        <v/>
      </c>
      <c r="E130" s="35" t="str">
        <f t="shared" si="11"/>
        <v/>
      </c>
      <c r="F130" s="35" t="str">
        <f t="shared" si="11"/>
        <v/>
      </c>
      <c r="G130" s="35" t="str">
        <f t="shared" si="11"/>
        <v/>
      </c>
      <c r="H130" s="35" t="str">
        <f t="shared" si="11"/>
        <v/>
      </c>
      <c r="I130" s="35" t="str">
        <f t="shared" si="11"/>
        <v/>
      </c>
      <c r="J130" s="35" t="str">
        <f t="shared" si="11"/>
        <v/>
      </c>
      <c r="K130" s="35" t="str">
        <f t="shared" si="11"/>
        <v/>
      </c>
      <c r="L130" s="35" t="str">
        <f t="shared" si="11"/>
        <v/>
      </c>
      <c r="M130" s="35" t="str">
        <f t="shared" si="11"/>
        <v/>
      </c>
      <c r="N130" s="35" t="str">
        <f t="shared" si="11"/>
        <v/>
      </c>
      <c r="O130" s="35" t="str">
        <f t="shared" si="11"/>
        <v/>
      </c>
      <c r="P130" s="35" t="str">
        <f t="shared" si="11"/>
        <v/>
      </c>
      <c r="Q130" s="35" t="str">
        <f t="shared" si="11"/>
        <v/>
      </c>
    </row>
    <row r="131" spans="1:17" x14ac:dyDescent="0.25">
      <c r="A131" s="21" t="s">
        <v>59</v>
      </c>
      <c r="B131" s="35">
        <f t="shared" ref="B131:Q131" si="12">IF(B56=0,"",B56/B7*1000)</f>
        <v>154.63389969988657</v>
      </c>
      <c r="C131" s="35">
        <f t="shared" si="12"/>
        <v>142.47862623876244</v>
      </c>
      <c r="D131" s="35">
        <f t="shared" si="12"/>
        <v>160.17851871161659</v>
      </c>
      <c r="E131" s="35">
        <f t="shared" si="12"/>
        <v>168.52679114662962</v>
      </c>
      <c r="F131" s="35">
        <f t="shared" si="12"/>
        <v>179.19246635146547</v>
      </c>
      <c r="G131" s="35">
        <f t="shared" si="12"/>
        <v>142.82341358671727</v>
      </c>
      <c r="H131" s="35">
        <f t="shared" si="12"/>
        <v>140.71665088442154</v>
      </c>
      <c r="I131" s="35">
        <f t="shared" si="12"/>
        <v>137.05482047023807</v>
      </c>
      <c r="J131" s="35">
        <f t="shared" si="12"/>
        <v>77.242109916522836</v>
      </c>
      <c r="K131" s="35">
        <f t="shared" si="12"/>
        <v>69.197212865529664</v>
      </c>
      <c r="L131" s="35">
        <f t="shared" si="12"/>
        <v>64.096623211002239</v>
      </c>
      <c r="M131" s="35">
        <f t="shared" si="12"/>
        <v>64.447604463037919</v>
      </c>
      <c r="N131" s="35">
        <f t="shared" si="12"/>
        <v>61.052958585719033</v>
      </c>
      <c r="O131" s="35">
        <f t="shared" si="12"/>
        <v>56.729400618342929</v>
      </c>
      <c r="P131" s="35">
        <f t="shared" si="12"/>
        <v>58.471226113425537</v>
      </c>
      <c r="Q131" s="35">
        <f t="shared" si="12"/>
        <v>48.52887414519742</v>
      </c>
    </row>
    <row r="132" spans="1:17" x14ac:dyDescent="0.25">
      <c r="A132" s="21" t="s">
        <v>42</v>
      </c>
      <c r="B132" s="35">
        <f t="shared" ref="B132:Q132" si="13">IF(B59=0,"",B59/B8*1000)</f>
        <v>909.76210239939485</v>
      </c>
      <c r="C132" s="35">
        <f t="shared" si="13"/>
        <v>886.27927118184743</v>
      </c>
      <c r="D132" s="35">
        <f t="shared" si="13"/>
        <v>1029.082716784957</v>
      </c>
      <c r="E132" s="35">
        <f t="shared" si="13"/>
        <v>1000.1800941879628</v>
      </c>
      <c r="F132" s="35">
        <f t="shared" si="13"/>
        <v>900.44386853582182</v>
      </c>
      <c r="G132" s="35">
        <f t="shared" si="13"/>
        <v>729.90736936205747</v>
      </c>
      <c r="H132" s="35">
        <f t="shared" si="13"/>
        <v>612.66487180616298</v>
      </c>
      <c r="I132" s="35">
        <f t="shared" si="13"/>
        <v>523.86363029748782</v>
      </c>
      <c r="J132" s="35">
        <f t="shared" si="13"/>
        <v>515.29560906914196</v>
      </c>
      <c r="K132" s="35">
        <f t="shared" si="13"/>
        <v>894.0195035295967</v>
      </c>
      <c r="L132" s="35">
        <f t="shared" si="13"/>
        <v>606.75085702721731</v>
      </c>
      <c r="M132" s="35">
        <f t="shared" si="13"/>
        <v>479.52574824682267</v>
      </c>
      <c r="N132" s="35">
        <f t="shared" si="13"/>
        <v>661.65165797241332</v>
      </c>
      <c r="O132" s="35">
        <f t="shared" si="13"/>
        <v>623.02799501147899</v>
      </c>
      <c r="P132" s="35">
        <f t="shared" si="13"/>
        <v>563.18485093231777</v>
      </c>
      <c r="Q132" s="35">
        <f t="shared" si="13"/>
        <v>390.13651054729104</v>
      </c>
    </row>
    <row r="133" spans="1:17" x14ac:dyDescent="0.25">
      <c r="A133" s="23" t="s">
        <v>11</v>
      </c>
      <c r="B133" s="37">
        <f t="shared" ref="B133:Q133" si="14">IF(B60=0,"",B60/B9*1000)</f>
        <v>333.08515566665591</v>
      </c>
      <c r="C133" s="37">
        <f t="shared" si="14"/>
        <v>306.98402772034387</v>
      </c>
      <c r="D133" s="37">
        <f t="shared" si="14"/>
        <v>322.52527330722813</v>
      </c>
      <c r="E133" s="37">
        <f t="shared" si="14"/>
        <v>357.83600321185111</v>
      </c>
      <c r="F133" s="37">
        <f t="shared" si="14"/>
        <v>323.72074926797836</v>
      </c>
      <c r="G133" s="37">
        <f t="shared" si="14"/>
        <v>319.74873420673987</v>
      </c>
      <c r="H133" s="37">
        <f t="shared" si="14"/>
        <v>281.34442259907439</v>
      </c>
      <c r="I133" s="37">
        <f t="shared" si="14"/>
        <v>368.61413227894758</v>
      </c>
      <c r="J133" s="37">
        <f t="shared" si="14"/>
        <v>382.05778458173671</v>
      </c>
      <c r="K133" s="37">
        <f t="shared" si="14"/>
        <v>383.73797706593604</v>
      </c>
      <c r="L133" s="37">
        <f t="shared" si="14"/>
        <v>373.42839233850464</v>
      </c>
      <c r="M133" s="37">
        <f t="shared" si="14"/>
        <v>348.9670145810648</v>
      </c>
      <c r="N133" s="37">
        <f t="shared" si="14"/>
        <v>376.37705181420449</v>
      </c>
      <c r="O133" s="37">
        <f t="shared" si="14"/>
        <v>392.23163907450606</v>
      </c>
      <c r="P133" s="37">
        <f t="shared" si="14"/>
        <v>353.8214890909187</v>
      </c>
      <c r="Q133" s="37">
        <f t="shared" si="14"/>
        <v>336.48315770593553</v>
      </c>
    </row>
    <row r="134" spans="1:17" x14ac:dyDescent="0.25">
      <c r="A134" s="21" t="s">
        <v>61</v>
      </c>
      <c r="B134" s="35">
        <f t="shared" ref="B134:Q134" si="15">IF(B61=0,"",B61/B10*1000)</f>
        <v>577.39667924788318</v>
      </c>
      <c r="C134" s="35">
        <f t="shared" si="15"/>
        <v>529.5409704925861</v>
      </c>
      <c r="D134" s="35">
        <f t="shared" si="15"/>
        <v>586.44085347367775</v>
      </c>
      <c r="E134" s="35">
        <f t="shared" si="15"/>
        <v>638.40378342600752</v>
      </c>
      <c r="F134" s="35">
        <f t="shared" si="15"/>
        <v>589.5573455110773</v>
      </c>
      <c r="G134" s="35">
        <f t="shared" si="15"/>
        <v>606.39089146102174</v>
      </c>
      <c r="H134" s="35">
        <f t="shared" si="15"/>
        <v>549.64965346782105</v>
      </c>
      <c r="I134" s="35">
        <f t="shared" si="15"/>
        <v>712.21842649936923</v>
      </c>
      <c r="J134" s="35">
        <f t="shared" si="15"/>
        <v>712.13257553147332</v>
      </c>
      <c r="K134" s="35">
        <f t="shared" si="15"/>
        <v>775.15418721260482</v>
      </c>
      <c r="L134" s="35">
        <f t="shared" si="15"/>
        <v>721.15916988030347</v>
      </c>
      <c r="M134" s="35">
        <f t="shared" si="15"/>
        <v>583.55682217536389</v>
      </c>
      <c r="N134" s="35">
        <f t="shared" si="15"/>
        <v>689.53557696220616</v>
      </c>
      <c r="O134" s="35">
        <f t="shared" si="15"/>
        <v>805.25689726301403</v>
      </c>
      <c r="P134" s="35">
        <f t="shared" si="15"/>
        <v>809.82300500715121</v>
      </c>
      <c r="Q134" s="35">
        <f t="shared" si="15"/>
        <v>778.91673592414941</v>
      </c>
    </row>
    <row r="135" spans="1:17" x14ac:dyDescent="0.25">
      <c r="A135" s="21" t="s">
        <v>40</v>
      </c>
      <c r="B135" s="35">
        <f t="shared" ref="B135:Q135" si="16">IF(B62=0,"",B62/B11*1000)</f>
        <v>309.80401488922826</v>
      </c>
      <c r="C135" s="35">
        <f t="shared" si="16"/>
        <v>289.51849018599592</v>
      </c>
      <c r="D135" s="35">
        <f t="shared" si="16"/>
        <v>312.16895010918779</v>
      </c>
      <c r="E135" s="35">
        <f t="shared" si="16"/>
        <v>345.41414757914345</v>
      </c>
      <c r="F135" s="35">
        <f t="shared" si="16"/>
        <v>310.85581184052006</v>
      </c>
      <c r="G135" s="35">
        <f t="shared" si="16"/>
        <v>319.73163305158221</v>
      </c>
      <c r="H135" s="35">
        <f t="shared" si="16"/>
        <v>289.81368913058469</v>
      </c>
      <c r="I135" s="35">
        <f t="shared" si="16"/>
        <v>376.49774410506768</v>
      </c>
      <c r="J135" s="35">
        <f t="shared" si="16"/>
        <v>391.13951975229452</v>
      </c>
      <c r="K135" s="35">
        <f t="shared" si="16"/>
        <v>434.2473250958916</v>
      </c>
      <c r="L135" s="35">
        <f t="shared" si="16"/>
        <v>398.86968675458792</v>
      </c>
      <c r="M135" s="35">
        <f t="shared" si="16"/>
        <v>426.43983970887751</v>
      </c>
      <c r="N135" s="35">
        <f t="shared" si="16"/>
        <v>597.54940036174037</v>
      </c>
      <c r="O135" s="35">
        <f t="shared" si="16"/>
        <v>421.73185445018385</v>
      </c>
      <c r="P135" s="35">
        <f t="shared" si="16"/>
        <v>394.27794013824877</v>
      </c>
      <c r="Q135" s="35">
        <f t="shared" si="16"/>
        <v>357.0144580083483</v>
      </c>
    </row>
    <row r="136" spans="1:17" x14ac:dyDescent="0.25">
      <c r="A136" s="21" t="s">
        <v>39</v>
      </c>
      <c r="B136" s="35">
        <f t="shared" ref="B136:Q136" si="17">IF(B63=0,"",B63/B12*1000)</f>
        <v>5.3635129726102626</v>
      </c>
      <c r="C136" s="35">
        <f t="shared" si="17"/>
        <v>4.8845381717855814</v>
      </c>
      <c r="D136" s="35">
        <f t="shared" si="17"/>
        <v>5.2596843550187824</v>
      </c>
      <c r="E136" s="35">
        <f t="shared" si="17"/>
        <v>5.8464320547743016</v>
      </c>
      <c r="F136" s="35">
        <f t="shared" si="17"/>
        <v>5.3715436732163546</v>
      </c>
      <c r="G136" s="35">
        <f t="shared" si="17"/>
        <v>5.2441607983841605</v>
      </c>
      <c r="H136" s="35">
        <f t="shared" si="17"/>
        <v>4.6930181806028726</v>
      </c>
      <c r="I136" s="35">
        <f t="shared" si="17"/>
        <v>6.4508681120435645</v>
      </c>
      <c r="J136" s="35">
        <f t="shared" si="17"/>
        <v>6.5170682147980861</v>
      </c>
      <c r="K136" s="35">
        <f t="shared" si="17"/>
        <v>8.149988317306379</v>
      </c>
      <c r="L136" s="35">
        <f t="shared" si="17"/>
        <v>8.2242800286566844</v>
      </c>
      <c r="M136" s="35">
        <f t="shared" si="17"/>
        <v>5.6890403891703913</v>
      </c>
      <c r="N136" s="35">
        <f t="shared" si="17"/>
        <v>7.1276374425856579</v>
      </c>
      <c r="O136" s="35">
        <f t="shared" si="17"/>
        <v>8.3752114742917438</v>
      </c>
      <c r="P136" s="35">
        <f t="shared" si="17"/>
        <v>8.2420595409961948</v>
      </c>
      <c r="Q136" s="35">
        <f t="shared" si="17"/>
        <v>7.8849390624697904</v>
      </c>
    </row>
    <row r="137" spans="1:17" x14ac:dyDescent="0.25">
      <c r="A137" s="23" t="s">
        <v>10</v>
      </c>
      <c r="B137" s="37">
        <f t="shared" ref="B137:Q137" si="18">IF(B64=0,"",B64/B13*1000)</f>
        <v>336.51443682714853</v>
      </c>
      <c r="C137" s="37">
        <f t="shared" si="18"/>
        <v>349.91091971242486</v>
      </c>
      <c r="D137" s="37">
        <f t="shared" si="18"/>
        <v>367.81667914434161</v>
      </c>
      <c r="E137" s="37">
        <f t="shared" si="18"/>
        <v>373.46665205236155</v>
      </c>
      <c r="F137" s="37">
        <f t="shared" si="18"/>
        <v>377.71873952116505</v>
      </c>
      <c r="G137" s="37">
        <f t="shared" si="18"/>
        <v>331.64799150626806</v>
      </c>
      <c r="H137" s="37">
        <f t="shared" si="18"/>
        <v>325.15086664500404</v>
      </c>
      <c r="I137" s="37">
        <f t="shared" si="18"/>
        <v>310.1701808027006</v>
      </c>
      <c r="J137" s="37">
        <f t="shared" si="18"/>
        <v>321.11810776689538</v>
      </c>
      <c r="K137" s="37">
        <f t="shared" si="18"/>
        <v>310.99059796115705</v>
      </c>
      <c r="L137" s="37">
        <f t="shared" si="18"/>
        <v>317.59843752501121</v>
      </c>
      <c r="M137" s="37">
        <f t="shared" si="18"/>
        <v>303.72267373669155</v>
      </c>
      <c r="N137" s="37">
        <f t="shared" si="18"/>
        <v>300.82851228300575</v>
      </c>
      <c r="O137" s="37">
        <f t="shared" si="18"/>
        <v>305.65214469854396</v>
      </c>
      <c r="P137" s="37">
        <f t="shared" si="18"/>
        <v>316.77847235469847</v>
      </c>
      <c r="Q137" s="37">
        <f t="shared" si="18"/>
        <v>315.18425486462337</v>
      </c>
    </row>
    <row r="138" spans="1:17" x14ac:dyDescent="0.25">
      <c r="A138" s="21" t="s">
        <v>38</v>
      </c>
      <c r="B138" s="35">
        <f t="shared" ref="B138:Q138" si="19">IF(B65=0,"",B65/B14*1000)</f>
        <v>262.68605377121838</v>
      </c>
      <c r="C138" s="35">
        <f t="shared" si="19"/>
        <v>285.20941440418056</v>
      </c>
      <c r="D138" s="35">
        <f t="shared" si="19"/>
        <v>292.42505665127163</v>
      </c>
      <c r="E138" s="35">
        <f t="shared" si="19"/>
        <v>302.63107542953588</v>
      </c>
      <c r="F138" s="35">
        <f t="shared" si="19"/>
        <v>290.83755129647045</v>
      </c>
      <c r="G138" s="35">
        <f t="shared" si="19"/>
        <v>260.76501845280239</v>
      </c>
      <c r="H138" s="35">
        <f t="shared" si="19"/>
        <v>254.88103570907001</v>
      </c>
      <c r="I138" s="35">
        <f t="shared" si="19"/>
        <v>241.78226163962216</v>
      </c>
      <c r="J138" s="35">
        <f t="shared" si="19"/>
        <v>246.94573110116687</v>
      </c>
      <c r="K138" s="35">
        <f t="shared" si="19"/>
        <v>231.63547139035555</v>
      </c>
      <c r="L138" s="35">
        <f t="shared" si="19"/>
        <v>239.30863658148513</v>
      </c>
      <c r="M138" s="35">
        <f t="shared" si="19"/>
        <v>217.34078256255987</v>
      </c>
      <c r="N138" s="35">
        <f t="shared" si="19"/>
        <v>224.03093426401549</v>
      </c>
      <c r="O138" s="35">
        <f t="shared" si="19"/>
        <v>245.10971074534032</v>
      </c>
      <c r="P138" s="35">
        <f t="shared" si="19"/>
        <v>249.31734458007776</v>
      </c>
      <c r="Q138" s="35">
        <f t="shared" si="19"/>
        <v>236.76823241565114</v>
      </c>
    </row>
    <row r="139" spans="1:17" x14ac:dyDescent="0.25">
      <c r="A139" s="21" t="s">
        <v>37</v>
      </c>
      <c r="B139" s="35">
        <f t="shared" ref="B139:Q139" si="20">IF(B66=0,"",B66/B15*1000)</f>
        <v>658.14605514473465</v>
      </c>
      <c r="C139" s="35">
        <f t="shared" si="20"/>
        <v>619.28758805975735</v>
      </c>
      <c r="D139" s="35">
        <f t="shared" si="20"/>
        <v>594.02448894494444</v>
      </c>
      <c r="E139" s="35">
        <f t="shared" si="20"/>
        <v>647.55220857827612</v>
      </c>
      <c r="F139" s="35">
        <f t="shared" si="20"/>
        <v>597.0850970805277</v>
      </c>
      <c r="G139" s="35">
        <f t="shared" si="20"/>
        <v>535.34664167001847</v>
      </c>
      <c r="H139" s="35">
        <f t="shared" si="20"/>
        <v>565.72745474579244</v>
      </c>
      <c r="I139" s="35">
        <f t="shared" si="20"/>
        <v>548.689578449858</v>
      </c>
      <c r="J139" s="35">
        <f t="shared" si="20"/>
        <v>554.51041349660977</v>
      </c>
      <c r="K139" s="35">
        <f t="shared" si="20"/>
        <v>433.50249010678118</v>
      </c>
      <c r="L139" s="35">
        <f t="shared" si="20"/>
        <v>512.58899768468359</v>
      </c>
      <c r="M139" s="35">
        <f t="shared" si="20"/>
        <v>1009.5924344477019</v>
      </c>
      <c r="N139" s="35">
        <f t="shared" si="20"/>
        <v>903.49189950135201</v>
      </c>
      <c r="O139" s="35">
        <f t="shared" si="20"/>
        <v>654.79388366701914</v>
      </c>
      <c r="P139" s="35">
        <f t="shared" si="20"/>
        <v>436.15814504361543</v>
      </c>
      <c r="Q139" s="35">
        <f t="shared" si="20"/>
        <v>441.59713540818433</v>
      </c>
    </row>
    <row r="140" spans="1:17" x14ac:dyDescent="0.25">
      <c r="A140" s="21" t="s">
        <v>57</v>
      </c>
      <c r="B140" s="35">
        <f t="shared" ref="B140:Q140" si="21">IF(B67=0,"",B67/B16*1000)</f>
        <v>403.72602955129861</v>
      </c>
      <c r="C140" s="35">
        <f t="shared" si="21"/>
        <v>383.29050729672753</v>
      </c>
      <c r="D140" s="35">
        <f t="shared" si="21"/>
        <v>388.22740640231382</v>
      </c>
      <c r="E140" s="35">
        <f t="shared" si="21"/>
        <v>415.93970069893294</v>
      </c>
      <c r="F140" s="35">
        <f t="shared" si="21"/>
        <v>395.37270764811177</v>
      </c>
      <c r="G140" s="35">
        <f t="shared" si="21"/>
        <v>349.51795099620875</v>
      </c>
      <c r="H140" s="35">
        <f t="shared" si="21"/>
        <v>360.83834421539882</v>
      </c>
      <c r="I140" s="35">
        <f t="shared" si="21"/>
        <v>344.30261710049621</v>
      </c>
      <c r="J140" s="35">
        <f t="shared" si="21"/>
        <v>340.62836160041121</v>
      </c>
      <c r="K140" s="35">
        <f t="shared" si="21"/>
        <v>349.20845523162546</v>
      </c>
      <c r="L140" s="35">
        <f t="shared" si="21"/>
        <v>316.97520548929816</v>
      </c>
      <c r="M140" s="35">
        <f t="shared" si="21"/>
        <v>246.87940027517271</v>
      </c>
      <c r="N140" s="35">
        <f t="shared" si="21"/>
        <v>254.68432846874384</v>
      </c>
      <c r="O140" s="35">
        <f t="shared" si="21"/>
        <v>254.08319967443165</v>
      </c>
      <c r="P140" s="35">
        <f t="shared" si="21"/>
        <v>355.5593285106325</v>
      </c>
      <c r="Q140" s="35">
        <f t="shared" si="21"/>
        <v>357.55597554197124</v>
      </c>
    </row>
    <row r="141" spans="1:17" x14ac:dyDescent="0.25">
      <c r="A141" s="23" t="s">
        <v>9</v>
      </c>
      <c r="B141" s="37">
        <f t="shared" ref="B141:Q141" si="22">IF(B68=0,"",B68/B17*1000)</f>
        <v>869.17120866813354</v>
      </c>
      <c r="C141" s="37">
        <f t="shared" si="22"/>
        <v>824.51975690094832</v>
      </c>
      <c r="D141" s="37">
        <f t="shared" si="22"/>
        <v>960.22151073511418</v>
      </c>
      <c r="E141" s="37">
        <f t="shared" si="22"/>
        <v>1098.7693150059279</v>
      </c>
      <c r="F141" s="37">
        <f t="shared" si="22"/>
        <v>1155.6248463366878</v>
      </c>
      <c r="G141" s="37">
        <f t="shared" si="22"/>
        <v>1178.2867804377722</v>
      </c>
      <c r="H141" s="37">
        <f t="shared" si="22"/>
        <v>1268.7391752431192</v>
      </c>
      <c r="I141" s="37">
        <f t="shared" si="22"/>
        <v>1458.249847494737</v>
      </c>
      <c r="J141" s="37">
        <f t="shared" si="22"/>
        <v>1624.6412380799998</v>
      </c>
      <c r="K141" s="37">
        <f t="shared" si="22"/>
        <v>1905.8063615405545</v>
      </c>
      <c r="L141" s="37">
        <f t="shared" si="22"/>
        <v>1643.4258894639167</v>
      </c>
      <c r="M141" s="37">
        <f t="shared" si="22"/>
        <v>1685.5392522582968</v>
      </c>
      <c r="N141" s="37">
        <f t="shared" si="22"/>
        <v>1822.5381341895709</v>
      </c>
      <c r="O141" s="37">
        <f t="shared" si="22"/>
        <v>1944.1693536683526</v>
      </c>
      <c r="P141" s="37">
        <f t="shared" si="22"/>
        <v>1906.365161382616</v>
      </c>
      <c r="Q141" s="37">
        <f t="shared" si="22"/>
        <v>1820.0143526992879</v>
      </c>
    </row>
    <row r="142" spans="1:17" x14ac:dyDescent="0.25">
      <c r="A142" s="21" t="s">
        <v>35</v>
      </c>
      <c r="B142" s="35">
        <f t="shared" ref="B142:Q142" si="23">IF(B69=0,"",B69/B18*1000)</f>
        <v>5355.5892406845733</v>
      </c>
      <c r="C142" s="35">
        <f t="shared" si="23"/>
        <v>5114.4770119966597</v>
      </c>
      <c r="D142" s="35">
        <f t="shared" si="23"/>
        <v>5898.7602446986211</v>
      </c>
      <c r="E142" s="35">
        <f t="shared" si="23"/>
        <v>6845.0031220917117</v>
      </c>
      <c r="F142" s="35">
        <f t="shared" si="23"/>
        <v>7245.7928741525757</v>
      </c>
      <c r="G142" s="35">
        <f t="shared" si="23"/>
        <v>7652.5502506732992</v>
      </c>
      <c r="H142" s="35">
        <f t="shared" si="23"/>
        <v>7879.0375344444874</v>
      </c>
      <c r="I142" s="35">
        <f t="shared" si="23"/>
        <v>9461.1603010368763</v>
      </c>
      <c r="J142" s="35">
        <f t="shared" si="23"/>
        <v>10914.310447235617</v>
      </c>
      <c r="K142" s="35">
        <f t="shared" si="23"/>
        <v>11680.640272895449</v>
      </c>
      <c r="L142" s="35">
        <f t="shared" si="23"/>
        <v>10109.795253883369</v>
      </c>
      <c r="M142" s="35">
        <f t="shared" si="23"/>
        <v>10349.968157261892</v>
      </c>
      <c r="N142" s="35">
        <f t="shared" si="23"/>
        <v>12056.001049532904</v>
      </c>
      <c r="O142" s="35">
        <f t="shared" si="23"/>
        <v>10723.63418119724</v>
      </c>
      <c r="P142" s="35">
        <f t="shared" si="23"/>
        <v>10289.958521019857</v>
      </c>
      <c r="Q142" s="35">
        <f t="shared" si="23"/>
        <v>9956.5617671836189</v>
      </c>
    </row>
    <row r="143" spans="1:17" x14ac:dyDescent="0.25">
      <c r="A143" s="21" t="s">
        <v>56</v>
      </c>
      <c r="B143" s="35">
        <f t="shared" ref="B143:Q143" si="24">IF(B70=0,"",B70/B19*1000)</f>
        <v>519.14501892882095</v>
      </c>
      <c r="C143" s="35">
        <f t="shared" si="24"/>
        <v>495.77276110604635</v>
      </c>
      <c r="D143" s="35">
        <f t="shared" si="24"/>
        <v>583.34729544764161</v>
      </c>
      <c r="E143" s="35">
        <f t="shared" si="24"/>
        <v>659.58480099657959</v>
      </c>
      <c r="F143" s="35">
        <f t="shared" si="24"/>
        <v>695.08516173650355</v>
      </c>
      <c r="G143" s="35">
        <f t="shared" si="24"/>
        <v>734.10518642627744</v>
      </c>
      <c r="H143" s="35">
        <f t="shared" si="24"/>
        <v>784.80219769151267</v>
      </c>
      <c r="I143" s="35">
        <f t="shared" si="24"/>
        <v>894.53097705706853</v>
      </c>
      <c r="J143" s="35">
        <f t="shared" si="24"/>
        <v>1031.9229859364998</v>
      </c>
      <c r="K143" s="35">
        <f t="shared" si="24"/>
        <v>1347.6464856659693</v>
      </c>
      <c r="L143" s="35">
        <f t="shared" si="24"/>
        <v>1030.061577636324</v>
      </c>
      <c r="M143" s="35">
        <f t="shared" si="24"/>
        <v>1030.3729252244632</v>
      </c>
      <c r="N143" s="35">
        <f t="shared" si="24"/>
        <v>1090.7096727646956</v>
      </c>
      <c r="O143" s="35">
        <f t="shared" si="24"/>
        <v>1146.2937782539902</v>
      </c>
      <c r="P143" s="35">
        <f t="shared" si="24"/>
        <v>1107.9629916594254</v>
      </c>
      <c r="Q143" s="35">
        <f t="shared" si="24"/>
        <v>1060.3976694795585</v>
      </c>
    </row>
    <row r="144" spans="1:17" x14ac:dyDescent="0.25">
      <c r="A144" s="21" t="s">
        <v>55</v>
      </c>
      <c r="B144" s="35">
        <f t="shared" ref="B144:Q144" si="25">IF(B71=0,"",B71/B20*1000)</f>
        <v>36.143471582590699</v>
      </c>
      <c r="C144" s="35">
        <f t="shared" si="25"/>
        <v>35.086343974943063</v>
      </c>
      <c r="D144" s="35">
        <f t="shared" si="25"/>
        <v>33.973924143607668</v>
      </c>
      <c r="E144" s="35">
        <f t="shared" si="25"/>
        <v>32.767880826092146</v>
      </c>
      <c r="F144" s="35">
        <f t="shared" si="25"/>
        <v>31.224231886463286</v>
      </c>
      <c r="G144" s="35">
        <f t="shared" si="25"/>
        <v>30.307222463899397</v>
      </c>
      <c r="H144" s="35">
        <f t="shared" si="25"/>
        <v>29.970595954812758</v>
      </c>
      <c r="I144" s="35">
        <f t="shared" si="25"/>
        <v>34.178351052153033</v>
      </c>
      <c r="J144" s="35">
        <f t="shared" si="25"/>
        <v>34.539080442349089</v>
      </c>
      <c r="K144" s="35">
        <f t="shared" si="25"/>
        <v>37.446919821780106</v>
      </c>
      <c r="L144" s="35">
        <f t="shared" si="25"/>
        <v>36.259748787561698</v>
      </c>
      <c r="M144" s="35">
        <f t="shared" si="25"/>
        <v>36.836170695209923</v>
      </c>
      <c r="N144" s="35">
        <f t="shared" si="25"/>
        <v>36.810868752738884</v>
      </c>
      <c r="O144" s="35">
        <f t="shared" si="25"/>
        <v>42.670043175345484</v>
      </c>
      <c r="P144" s="35">
        <f t="shared" si="25"/>
        <v>42.397524902760701</v>
      </c>
      <c r="Q144" s="35">
        <f t="shared" si="25"/>
        <v>44.551043517458154</v>
      </c>
    </row>
    <row r="145" spans="1:17" x14ac:dyDescent="0.25">
      <c r="A145" s="20" t="s">
        <v>54</v>
      </c>
      <c r="B145" s="36">
        <f t="shared" ref="B145:Q145" si="26">IF(B72=0,"",B72/B21*1000)</f>
        <v>122.91973583750969</v>
      </c>
      <c r="C145" s="36">
        <f t="shared" si="26"/>
        <v>99.969957029044934</v>
      </c>
      <c r="D145" s="36">
        <f t="shared" si="26"/>
        <v>92.456357705673469</v>
      </c>
      <c r="E145" s="36">
        <f t="shared" si="26"/>
        <v>89.8651719244898</v>
      </c>
      <c r="F145" s="36">
        <f t="shared" si="26"/>
        <v>87.817619345729909</v>
      </c>
      <c r="G145" s="36">
        <f t="shared" si="26"/>
        <v>83.085195727134106</v>
      </c>
      <c r="H145" s="36">
        <f t="shared" si="26"/>
        <v>91.541265719871802</v>
      </c>
      <c r="I145" s="36">
        <f t="shared" si="26"/>
        <v>128.95395872268909</v>
      </c>
      <c r="J145" s="36">
        <f t="shared" si="26"/>
        <v>124.42827591212237</v>
      </c>
      <c r="K145" s="36">
        <f t="shared" si="26"/>
        <v>150.34199955197158</v>
      </c>
      <c r="L145" s="36">
        <f t="shared" si="26"/>
        <v>161.25885558214188</v>
      </c>
      <c r="M145" s="36">
        <f t="shared" si="26"/>
        <v>157.54175362229373</v>
      </c>
      <c r="N145" s="36">
        <f t="shared" si="26"/>
        <v>149.54328584181252</v>
      </c>
      <c r="O145" s="36">
        <f t="shared" si="26"/>
        <v>154.64692730957503</v>
      </c>
      <c r="P145" s="36">
        <f t="shared" si="26"/>
        <v>163.96717822658542</v>
      </c>
      <c r="Q145" s="36">
        <f t="shared" si="26"/>
        <v>172.19746738239951</v>
      </c>
    </row>
    <row r="146" spans="1:17" x14ac:dyDescent="0.25">
      <c r="A146" s="18" t="s">
        <v>53</v>
      </c>
      <c r="B146" s="35">
        <f t="shared" ref="B146:Q146" si="27">IF(B73=0,"",B73/B22*1000)</f>
        <v>77.782875004150767</v>
      </c>
      <c r="C146" s="35">
        <f t="shared" si="27"/>
        <v>77.889245722957597</v>
      </c>
      <c r="D146" s="35">
        <f t="shared" si="27"/>
        <v>62.020376961029406</v>
      </c>
      <c r="E146" s="35">
        <f t="shared" si="27"/>
        <v>61.908146138388624</v>
      </c>
      <c r="F146" s="35">
        <f t="shared" si="27"/>
        <v>59.592990129384965</v>
      </c>
      <c r="G146" s="35">
        <f t="shared" si="27"/>
        <v>53.00608813638565</v>
      </c>
      <c r="H146" s="35">
        <f t="shared" si="27"/>
        <v>46.760116485266167</v>
      </c>
      <c r="I146" s="35">
        <f t="shared" si="27"/>
        <v>67.502699133782471</v>
      </c>
      <c r="J146" s="35">
        <f t="shared" si="27"/>
        <v>59.03745503589743</v>
      </c>
      <c r="K146" s="35">
        <f t="shared" si="27"/>
        <v>73.605269046213095</v>
      </c>
      <c r="L146" s="35">
        <f t="shared" si="27"/>
        <v>94.197125266595435</v>
      </c>
      <c r="M146" s="35">
        <f t="shared" si="27"/>
        <v>66.86121976637358</v>
      </c>
      <c r="N146" s="35">
        <f t="shared" si="27"/>
        <v>70.291608772246619</v>
      </c>
      <c r="O146" s="35">
        <f t="shared" si="27"/>
        <v>66.712969547363116</v>
      </c>
      <c r="P146" s="35">
        <f t="shared" si="27"/>
        <v>74.4174896844778</v>
      </c>
      <c r="Q146" s="35">
        <f t="shared" si="27"/>
        <v>73.861986408036842</v>
      </c>
    </row>
    <row r="147" spans="1:17" x14ac:dyDescent="0.25">
      <c r="A147" s="18" t="s">
        <v>52</v>
      </c>
      <c r="B147" s="35">
        <f t="shared" ref="B147:Q147" si="28">IF(B74=0,"",B74/B23*1000)</f>
        <v>15.291755184023136</v>
      </c>
      <c r="C147" s="35">
        <f t="shared" si="28"/>
        <v>15.576388976694822</v>
      </c>
      <c r="D147" s="35">
        <f t="shared" si="28"/>
        <v>15.292314552046824</v>
      </c>
      <c r="E147" s="35">
        <f t="shared" si="28"/>
        <v>15.466116612327381</v>
      </c>
      <c r="F147" s="35">
        <f t="shared" si="28"/>
        <v>15.217634415686796</v>
      </c>
      <c r="G147" s="35">
        <f t="shared" si="28"/>
        <v>14.346626739136838</v>
      </c>
      <c r="H147" s="35">
        <f t="shared" si="28"/>
        <v>13.4576161358393</v>
      </c>
      <c r="I147" s="35">
        <f t="shared" si="28"/>
        <v>15.253673931082355</v>
      </c>
      <c r="J147" s="35">
        <f t="shared" si="28"/>
        <v>16.701394462295081</v>
      </c>
      <c r="K147" s="35">
        <f t="shared" si="28"/>
        <v>23.72397071508448</v>
      </c>
      <c r="L147" s="35">
        <f t="shared" si="28"/>
        <v>24.71395652753414</v>
      </c>
      <c r="M147" s="35">
        <f t="shared" si="28"/>
        <v>24.525466729491608</v>
      </c>
      <c r="N147" s="35">
        <f t="shared" si="28"/>
        <v>29.349071316736101</v>
      </c>
      <c r="O147" s="35">
        <f t="shared" si="28"/>
        <v>27.489292344485083</v>
      </c>
      <c r="P147" s="35">
        <f t="shared" si="28"/>
        <v>28.507119082512357</v>
      </c>
      <c r="Q147" s="35">
        <f t="shared" si="28"/>
        <v>27.170312793102084</v>
      </c>
    </row>
    <row r="148" spans="1:17" x14ac:dyDescent="0.25">
      <c r="A148" s="18" t="s">
        <v>51</v>
      </c>
      <c r="B148" s="35">
        <f t="shared" ref="B148:Q148" si="29">IF(B75=0,"",B75/B24*1000)</f>
        <v>77.558536525417637</v>
      </c>
      <c r="C148" s="35">
        <f t="shared" si="29"/>
        <v>76.23204749380379</v>
      </c>
      <c r="D148" s="35">
        <f t="shared" si="29"/>
        <v>70.224012659898477</v>
      </c>
      <c r="E148" s="35">
        <f t="shared" si="29"/>
        <v>72.976667665760871</v>
      </c>
      <c r="F148" s="35">
        <f t="shared" si="29"/>
        <v>68.263516757509166</v>
      </c>
      <c r="G148" s="35">
        <f t="shared" si="29"/>
        <v>60.420705767872875</v>
      </c>
      <c r="H148" s="35">
        <f t="shared" si="29"/>
        <v>56.185034651754378</v>
      </c>
      <c r="I148" s="35">
        <f t="shared" si="29"/>
        <v>73.892362180790954</v>
      </c>
      <c r="J148" s="35">
        <f t="shared" si="29"/>
        <v>77.196474116363632</v>
      </c>
      <c r="K148" s="35">
        <f t="shared" si="29"/>
        <v>75.59450558259023</v>
      </c>
      <c r="L148" s="35">
        <f t="shared" si="29"/>
        <v>62.65767668256472</v>
      </c>
      <c r="M148" s="35">
        <f t="shared" si="29"/>
        <v>69.120464839327099</v>
      </c>
      <c r="N148" s="35">
        <f t="shared" si="29"/>
        <v>88.081952728275795</v>
      </c>
      <c r="O148" s="35">
        <f t="shared" si="29"/>
        <v>87.515296845901531</v>
      </c>
      <c r="P148" s="35">
        <f t="shared" si="29"/>
        <v>107.17353205999012</v>
      </c>
      <c r="Q148" s="35">
        <f t="shared" si="29"/>
        <v>76.970876171494226</v>
      </c>
    </row>
    <row r="149" spans="1:17" x14ac:dyDescent="0.25">
      <c r="A149" s="18" t="s">
        <v>50</v>
      </c>
      <c r="B149" s="35">
        <f t="shared" ref="B149:Q149" si="30">IF(B76=0,"",B76/B25*1000)</f>
        <v>203.00278705774269</v>
      </c>
      <c r="C149" s="35">
        <f t="shared" si="30"/>
        <v>212.98716945336508</v>
      </c>
      <c r="D149" s="35">
        <f t="shared" si="30"/>
        <v>214.20433646561642</v>
      </c>
      <c r="E149" s="35">
        <f t="shared" si="30"/>
        <v>216.0448382074689</v>
      </c>
      <c r="F149" s="35">
        <f t="shared" si="30"/>
        <v>234.25649469899281</v>
      </c>
      <c r="G149" s="35">
        <f t="shared" si="30"/>
        <v>256.31819136933836</v>
      </c>
      <c r="H149" s="35">
        <f t="shared" si="30"/>
        <v>227.03436484587934</v>
      </c>
      <c r="I149" s="35">
        <f t="shared" si="30"/>
        <v>356.40530661960787</v>
      </c>
      <c r="J149" s="35">
        <f t="shared" si="30"/>
        <v>412.36767327741933</v>
      </c>
      <c r="K149" s="35">
        <f t="shared" si="30"/>
        <v>561.5904059916196</v>
      </c>
      <c r="L149" s="35">
        <f t="shared" si="30"/>
        <v>451.11578484721088</v>
      </c>
      <c r="M149" s="35">
        <f t="shared" si="30"/>
        <v>513.58452987178669</v>
      </c>
      <c r="N149" s="35">
        <f t="shared" si="30"/>
        <v>546.25476678680764</v>
      </c>
      <c r="O149" s="35">
        <f t="shared" si="30"/>
        <v>504.6361544593517</v>
      </c>
      <c r="P149" s="35">
        <f t="shared" si="30"/>
        <v>483.87072398154015</v>
      </c>
      <c r="Q149" s="35">
        <f t="shared" si="30"/>
        <v>457.46691425300764</v>
      </c>
    </row>
    <row r="150" spans="1:17" x14ac:dyDescent="0.25">
      <c r="A150" s="16" t="s">
        <v>49</v>
      </c>
      <c r="B150" s="34">
        <f t="shared" ref="B150:Q150" si="31">IF(B77=0,"",B77/B26*1000)</f>
        <v>839.88187290746635</v>
      </c>
      <c r="C150" s="34">
        <f t="shared" si="31"/>
        <v>873.88323268225031</v>
      </c>
      <c r="D150" s="34">
        <f t="shared" si="31"/>
        <v>1056.8615644814611</v>
      </c>
      <c r="E150" s="34">
        <f t="shared" si="31"/>
        <v>1108.2702359148607</v>
      </c>
      <c r="F150" s="34">
        <f t="shared" si="31"/>
        <v>1052.6208700616555</v>
      </c>
      <c r="G150" s="34">
        <f t="shared" si="31"/>
        <v>1085.9741829125355</v>
      </c>
      <c r="H150" s="34">
        <f t="shared" si="31"/>
        <v>1121.9737197893191</v>
      </c>
      <c r="I150" s="34">
        <f t="shared" si="31"/>
        <v>356.114582401316</v>
      </c>
      <c r="J150" s="34">
        <f t="shared" si="31"/>
        <v>398.12646747489896</v>
      </c>
      <c r="K150" s="34">
        <f t="shared" si="31"/>
        <v>407.00265166835283</v>
      </c>
      <c r="L150" s="34">
        <f t="shared" si="31"/>
        <v>523.14728352293275</v>
      </c>
      <c r="M150" s="34">
        <f t="shared" si="31"/>
        <v>422.44956911737711</v>
      </c>
      <c r="N150" s="34">
        <f t="shared" si="31"/>
        <v>467.81618344292355</v>
      </c>
      <c r="O150" s="34">
        <f t="shared" si="31"/>
        <v>509.07415123946356</v>
      </c>
      <c r="P150" s="34">
        <f t="shared" si="31"/>
        <v>531.664653611934</v>
      </c>
      <c r="Q150" s="34">
        <f t="shared" si="31"/>
        <v>524.66233472614113</v>
      </c>
    </row>
    <row r="151" spans="1:17" x14ac:dyDescent="0.25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</row>
    <row r="152" spans="1:17" x14ac:dyDescent="0.25">
      <c r="A152" s="31" t="s">
        <v>60</v>
      </c>
      <c r="B152" s="30">
        <f t="shared" ref="B152:Q152" si="32">IF(B50=0,"",B97/B50)</f>
        <v>1.3073082120490906</v>
      </c>
      <c r="C152" s="30">
        <f t="shared" si="32"/>
        <v>1.3228262191391345</v>
      </c>
      <c r="D152" s="30">
        <f t="shared" si="32"/>
        <v>1.2396398159570809</v>
      </c>
      <c r="E152" s="30">
        <f t="shared" si="32"/>
        <v>1.2588668614107352</v>
      </c>
      <c r="F152" s="30">
        <f t="shared" si="32"/>
        <v>1.2370907578513071</v>
      </c>
      <c r="G152" s="30">
        <f t="shared" si="32"/>
        <v>1.2797801197352554</v>
      </c>
      <c r="H152" s="30">
        <f t="shared" si="32"/>
        <v>1.2117387453501653</v>
      </c>
      <c r="I152" s="30">
        <f t="shared" si="32"/>
        <v>1.24396788193857</v>
      </c>
      <c r="J152" s="30">
        <f t="shared" si="32"/>
        <v>1.2701831676438624</v>
      </c>
      <c r="K152" s="30">
        <f t="shared" si="32"/>
        <v>1.2266558277915924</v>
      </c>
      <c r="L152" s="30">
        <f t="shared" si="32"/>
        <v>1.2631384162561201</v>
      </c>
      <c r="M152" s="30">
        <f t="shared" si="32"/>
        <v>1.2518664474689929</v>
      </c>
      <c r="N152" s="30">
        <f t="shared" si="32"/>
        <v>1.1721220284829237</v>
      </c>
      <c r="O152" s="30">
        <f t="shared" si="32"/>
        <v>1.1490786005247509</v>
      </c>
      <c r="P152" s="30">
        <f t="shared" si="32"/>
        <v>1.1425585674261316</v>
      </c>
      <c r="Q152" s="30">
        <f t="shared" si="32"/>
        <v>1.1494786725707431</v>
      </c>
    </row>
    <row r="153" spans="1:17" x14ac:dyDescent="0.25">
      <c r="A153" s="29" t="s">
        <v>13</v>
      </c>
      <c r="B153" s="28">
        <f>ISI!B64</f>
        <v>4.2904383381805378</v>
      </c>
      <c r="C153" s="28">
        <f>ISI!C64</f>
        <v>4.1340726045472858</v>
      </c>
      <c r="D153" s="28">
        <f>ISI!D64</f>
        <v>4.0449510524372316</v>
      </c>
      <c r="E153" s="28">
        <f>ISI!E64</f>
        <v>4.1116883651783311</v>
      </c>
      <c r="F153" s="28">
        <f>ISI!F64</f>
        <v>4.0423404298101531</v>
      </c>
      <c r="G153" s="28">
        <f>ISI!G64</f>
        <v>3.9879872950829864</v>
      </c>
      <c r="H153" s="28">
        <f>ISI!H64</f>
        <v>4.0280944686891207</v>
      </c>
      <c r="I153" s="28">
        <f>ISI!I64</f>
        <v>4.056791527404946</v>
      </c>
      <c r="J153" s="28">
        <f>ISI!J64</f>
        <v>4.0335423604741285</v>
      </c>
      <c r="K153" s="28">
        <f>ISI!K64</f>
        <v>3.8976067127579976</v>
      </c>
      <c r="L153" s="28">
        <f>ISI!L64</f>
        <v>3.9191440729364619</v>
      </c>
      <c r="M153" s="28">
        <f>ISI!M64</f>
        <v>3.8959310098892459</v>
      </c>
      <c r="N153" s="28">
        <f>ISI!N64</f>
        <v>3.738841736765707</v>
      </c>
      <c r="O153" s="28">
        <f>ISI!O64</f>
        <v>3.6913501834941305</v>
      </c>
      <c r="P153" s="28">
        <f>ISI!P64</f>
        <v>3.5929887777781158</v>
      </c>
      <c r="Q153" s="28">
        <f>ISI!Q64</f>
        <v>3.4845169029854914</v>
      </c>
    </row>
    <row r="154" spans="1:17" x14ac:dyDescent="0.25">
      <c r="A154" s="21" t="s">
        <v>46</v>
      </c>
      <c r="B154" s="17">
        <f>ISI!B65</f>
        <v>4.5649216417926981</v>
      </c>
      <c r="C154" s="17">
        <f>ISI!C65</f>
        <v>4.3744947000951866</v>
      </c>
      <c r="D154" s="17">
        <f>ISI!D65</f>
        <v>4.291104536158481</v>
      </c>
      <c r="E154" s="17">
        <f>ISI!E65</f>
        <v>4.4528645764342407</v>
      </c>
      <c r="F154" s="17">
        <f>ISI!F65</f>
        <v>4.4150697119229356</v>
      </c>
      <c r="G154" s="17">
        <f>ISI!G65</f>
        <v>4.3399986676219129</v>
      </c>
      <c r="H154" s="17">
        <f>ISI!H65</f>
        <v>4.4129130919673667</v>
      </c>
      <c r="I154" s="17">
        <f>ISI!I65</f>
        <v>4.4137586169285052</v>
      </c>
      <c r="J154" s="17">
        <f>ISI!J65</f>
        <v>4.3725704935705716</v>
      </c>
      <c r="K154" s="17">
        <f>ISI!K65</f>
        <v>4.2058949251545927</v>
      </c>
      <c r="L154" s="17">
        <f>ISI!L65</f>
        <v>4.2868834361998704</v>
      </c>
      <c r="M154" s="17">
        <f>ISI!M65</f>
        <v>4.2786198960466857</v>
      </c>
      <c r="N154" s="17">
        <f>ISI!N65</f>
        <v>4.2297802760347256</v>
      </c>
      <c r="O154" s="17">
        <f>ISI!O65</f>
        <v>4.156523197943458</v>
      </c>
      <c r="P154" s="17">
        <f>ISI!P65</f>
        <v>3.9878809065911742</v>
      </c>
      <c r="Q154" s="17">
        <f>ISI!Q65</f>
        <v>3.8859552867858924</v>
      </c>
    </row>
    <row r="155" spans="1:17" x14ac:dyDescent="0.25">
      <c r="A155" s="21" t="s">
        <v>45</v>
      </c>
      <c r="B155" s="17">
        <f>ISI!B66</f>
        <v>0.81944501054201657</v>
      </c>
      <c r="C155" s="17">
        <f>ISI!C66</f>
        <v>0.76889133703438928</v>
      </c>
      <c r="D155" s="17">
        <f>ISI!D66</f>
        <v>0.75131705872191734</v>
      </c>
      <c r="E155" s="17">
        <f>ISI!E66</f>
        <v>0.83706578424860811</v>
      </c>
      <c r="F155" s="17">
        <f>ISI!F66</f>
        <v>0.82871859241957824</v>
      </c>
      <c r="G155" s="17">
        <f>ISI!G66</f>
        <v>0.80181978636230022</v>
      </c>
      <c r="H155" s="17">
        <f>ISI!H66</f>
        <v>0.83663302539258122</v>
      </c>
      <c r="I155" s="17">
        <f>ISI!I66</f>
        <v>0.75975805110372774</v>
      </c>
      <c r="J155" s="17">
        <f>ISI!J66</f>
        <v>0.77109428086899634</v>
      </c>
      <c r="K155" s="17">
        <f>ISI!K66</f>
        <v>0.69011160535173932</v>
      </c>
      <c r="L155" s="17">
        <f>ISI!L66</f>
        <v>0.72806304451248571</v>
      </c>
      <c r="M155" s="17">
        <f>ISI!M66</f>
        <v>0.70296595871370282</v>
      </c>
      <c r="N155" s="17">
        <f>ISI!N66</f>
        <v>0.66226299432602553</v>
      </c>
      <c r="O155" s="17">
        <f>ISI!O66</f>
        <v>0.54362228794788026</v>
      </c>
      <c r="P155" s="17">
        <f>ISI!P66</f>
        <v>0.51202987447974402</v>
      </c>
      <c r="Q155" s="17">
        <f>ISI!Q66</f>
        <v>0.46625953849887353</v>
      </c>
    </row>
    <row r="156" spans="1:17" x14ac:dyDescent="0.25">
      <c r="A156" s="23" t="s">
        <v>12</v>
      </c>
      <c r="B156" s="22">
        <f>NFM!B95</f>
        <v>0.60900472022841623</v>
      </c>
      <c r="C156" s="22">
        <f>NFM!C95</f>
        <v>0.78661004412831326</v>
      </c>
      <c r="D156" s="22">
        <f>NFM!D95</f>
        <v>0.54928185248073902</v>
      </c>
      <c r="E156" s="22">
        <f>NFM!E95</f>
        <v>0.54574481694049193</v>
      </c>
      <c r="F156" s="22">
        <f>NFM!F95</f>
        <v>0.45796964774123283</v>
      </c>
      <c r="G156" s="22">
        <f>NFM!G95</f>
        <v>0.46690611135456794</v>
      </c>
      <c r="H156" s="22">
        <f>NFM!H95</f>
        <v>0.64177985280206107</v>
      </c>
      <c r="I156" s="22">
        <f>NFM!I95</f>
        <v>0.53711471197881711</v>
      </c>
      <c r="J156" s="22">
        <f>NFM!J95</f>
        <v>0.59136523232234339</v>
      </c>
      <c r="K156" s="22">
        <f>NFM!K95</f>
        <v>0.53095958694389445</v>
      </c>
      <c r="L156" s="22">
        <f>NFM!L95</f>
        <v>0.5541267797959486</v>
      </c>
      <c r="M156" s="22">
        <f>NFM!M95</f>
        <v>0.59643837528001775</v>
      </c>
      <c r="N156" s="22">
        <f>NFM!N95</f>
        <v>0.57052157050140784</v>
      </c>
      <c r="O156" s="22">
        <f>NFM!O95</f>
        <v>0.54032707752976838</v>
      </c>
      <c r="P156" s="22">
        <f>NFM!P95</f>
        <v>0.49564751467823953</v>
      </c>
      <c r="Q156" s="22">
        <f>NFM!Q95</f>
        <v>0.56801925855587165</v>
      </c>
    </row>
    <row r="157" spans="1:17" x14ac:dyDescent="0.25">
      <c r="A157" s="21" t="s">
        <v>44</v>
      </c>
      <c r="B157" s="17" t="str">
        <f>NFM!B96</f>
        <v/>
      </c>
      <c r="C157" s="17" t="str">
        <f>NFM!C96</f>
        <v/>
      </c>
      <c r="D157" s="17" t="str">
        <f>NFM!D96</f>
        <v/>
      </c>
      <c r="E157" s="17" t="str">
        <f>NFM!E96</f>
        <v/>
      </c>
      <c r="F157" s="17" t="str">
        <f>NFM!F96</f>
        <v/>
      </c>
      <c r="G157" s="17" t="str">
        <f>NFM!G96</f>
        <v/>
      </c>
      <c r="H157" s="17" t="str">
        <f>NFM!H96</f>
        <v/>
      </c>
      <c r="I157" s="17" t="str">
        <f>NFM!I96</f>
        <v/>
      </c>
      <c r="J157" s="17" t="str">
        <f>NFM!J96</f>
        <v/>
      </c>
      <c r="K157" s="17" t="str">
        <f>NFM!K96</f>
        <v/>
      </c>
      <c r="L157" s="17" t="str">
        <f>NFM!L96</f>
        <v/>
      </c>
      <c r="M157" s="17" t="str">
        <f>NFM!M96</f>
        <v/>
      </c>
      <c r="N157" s="17" t="str">
        <f>NFM!N96</f>
        <v/>
      </c>
      <c r="O157" s="17" t="str">
        <f>NFM!O96</f>
        <v/>
      </c>
      <c r="P157" s="17" t="str">
        <f>NFM!P96</f>
        <v/>
      </c>
      <c r="Q157" s="17" t="str">
        <f>NFM!Q96</f>
        <v/>
      </c>
    </row>
    <row r="158" spans="1:17" x14ac:dyDescent="0.25">
      <c r="A158" s="21" t="s">
        <v>59</v>
      </c>
      <c r="B158" s="17">
        <f>NFM!B97</f>
        <v>0.72894613478852743</v>
      </c>
      <c r="C158" s="17">
        <f>NFM!C97</f>
        <v>0.65441524950042618</v>
      </c>
      <c r="D158" s="17">
        <f>NFM!D97</f>
        <v>0.49680354563124129</v>
      </c>
      <c r="E158" s="17">
        <f>NFM!E97</f>
        <v>0.44954994961651829</v>
      </c>
      <c r="F158" s="17">
        <f>NFM!F97</f>
        <v>0.77836692070954738</v>
      </c>
      <c r="G158" s="17">
        <f>NFM!G97</f>
        <v>0.62063793451135418</v>
      </c>
      <c r="H158" s="17">
        <f>NFM!H97</f>
        <v>0.54352309639102125</v>
      </c>
      <c r="I158" s="17">
        <f>NFM!I97</f>
        <v>0.47667670674401152</v>
      </c>
      <c r="J158" s="17">
        <f>NFM!J97</f>
        <v>0.5611289555975929</v>
      </c>
      <c r="K158" s="17">
        <f>NFM!K97</f>
        <v>0.48784192041492142</v>
      </c>
      <c r="L158" s="17">
        <f>NFM!L97</f>
        <v>0.50024341529692651</v>
      </c>
      <c r="M158" s="17">
        <f>NFM!M97</f>
        <v>0.52906756351083106</v>
      </c>
      <c r="N158" s="17">
        <f>NFM!N97</f>
        <v>0.57465541593755798</v>
      </c>
      <c r="O158" s="17">
        <f>NFM!O97</f>
        <v>0.50191668627677233</v>
      </c>
      <c r="P158" s="17">
        <f>NFM!P97</f>
        <v>0.46926852772972671</v>
      </c>
      <c r="Q158" s="17">
        <f>NFM!Q97</f>
        <v>0.55018910291042999</v>
      </c>
    </row>
    <row r="159" spans="1:17" x14ac:dyDescent="0.25">
      <c r="A159" s="27" t="s">
        <v>43</v>
      </c>
      <c r="B159" s="26" t="str">
        <f>NFM!B98</f>
        <v/>
      </c>
      <c r="C159" s="26" t="str">
        <f>NFM!C98</f>
        <v/>
      </c>
      <c r="D159" s="26" t="str">
        <f>NFM!D98</f>
        <v/>
      </c>
      <c r="E159" s="26" t="str">
        <f>NFM!E98</f>
        <v/>
      </c>
      <c r="F159" s="26" t="str">
        <f>NFM!F98</f>
        <v/>
      </c>
      <c r="G159" s="26" t="str">
        <f>NFM!G98</f>
        <v/>
      </c>
      <c r="H159" s="26" t="str">
        <f>NFM!H98</f>
        <v/>
      </c>
      <c r="I159" s="26" t="str">
        <f>NFM!I98</f>
        <v/>
      </c>
      <c r="J159" s="26" t="str">
        <f>NFM!J98</f>
        <v/>
      </c>
      <c r="K159" s="26" t="str">
        <f>NFM!K98</f>
        <v/>
      </c>
      <c r="L159" s="26" t="str">
        <f>NFM!L98</f>
        <v/>
      </c>
      <c r="M159" s="26" t="str">
        <f>NFM!M98</f>
        <v/>
      </c>
      <c r="N159" s="26" t="str">
        <f>NFM!N98</f>
        <v/>
      </c>
      <c r="O159" s="26" t="str">
        <f>NFM!O98</f>
        <v/>
      </c>
      <c r="P159" s="26" t="str">
        <f>NFM!P98</f>
        <v/>
      </c>
      <c r="Q159" s="26" t="str">
        <f>NFM!Q98</f>
        <v/>
      </c>
    </row>
    <row r="160" spans="1:17" x14ac:dyDescent="0.25">
      <c r="A160" s="25" t="s">
        <v>344</v>
      </c>
      <c r="B160" s="24">
        <f>NFM!B99</f>
        <v>0.72894613478852743</v>
      </c>
      <c r="C160" s="24">
        <f>NFM!C99</f>
        <v>0.65441524950042618</v>
      </c>
      <c r="D160" s="24">
        <f>NFM!D99</f>
        <v>0.49680354563124129</v>
      </c>
      <c r="E160" s="24">
        <f>NFM!E99</f>
        <v>0.44954994961651829</v>
      </c>
      <c r="F160" s="24">
        <f>NFM!F99</f>
        <v>0.77836692070954738</v>
      </c>
      <c r="G160" s="24">
        <f>NFM!G99</f>
        <v>0.62063793451135418</v>
      </c>
      <c r="H160" s="24">
        <f>NFM!H99</f>
        <v>0.54352309639102125</v>
      </c>
      <c r="I160" s="24">
        <f>NFM!I99</f>
        <v>0.47667670674401152</v>
      </c>
      <c r="J160" s="24">
        <f>NFM!J99</f>
        <v>0.5611289555975929</v>
      </c>
      <c r="K160" s="24">
        <f>NFM!K99</f>
        <v>0.48784192041492142</v>
      </c>
      <c r="L160" s="24">
        <f>NFM!L99</f>
        <v>0.50024341529692651</v>
      </c>
      <c r="M160" s="24">
        <f>NFM!M99</f>
        <v>0.52906756351083106</v>
      </c>
      <c r="N160" s="24">
        <f>NFM!N99</f>
        <v>0.57465541593755798</v>
      </c>
      <c r="O160" s="24">
        <f>NFM!O99</f>
        <v>0.50191668627677233</v>
      </c>
      <c r="P160" s="24">
        <f>NFM!P99</f>
        <v>0.46926852772972671</v>
      </c>
      <c r="Q160" s="24">
        <f>NFM!Q99</f>
        <v>0.55018910291042999</v>
      </c>
    </row>
    <row r="161" spans="1:17" x14ac:dyDescent="0.25">
      <c r="A161" s="21" t="s">
        <v>42</v>
      </c>
      <c r="B161" s="17">
        <f>NFM!B100</f>
        <v>0.60607065165165297</v>
      </c>
      <c r="C161" s="17">
        <f>NFM!C100</f>
        <v>0.78893909838402565</v>
      </c>
      <c r="D161" s="17">
        <f>NFM!D100</f>
        <v>0.55012868306206186</v>
      </c>
      <c r="E161" s="17">
        <f>NFM!E100</f>
        <v>0.54731373870927857</v>
      </c>
      <c r="F161" s="17">
        <f>NFM!F100</f>
        <v>0.45179786603272581</v>
      </c>
      <c r="G161" s="17">
        <f>NFM!G100</f>
        <v>0.46414440037371579</v>
      </c>
      <c r="H161" s="17">
        <f>NFM!H100</f>
        <v>0.64355573899938212</v>
      </c>
      <c r="I161" s="17">
        <f>NFM!I100</f>
        <v>0.53835898701237894</v>
      </c>
      <c r="J161" s="17">
        <f>NFM!J100</f>
        <v>0.59172189379312401</v>
      </c>
      <c r="K161" s="17">
        <f>NFM!K100</f>
        <v>0.53135652936901712</v>
      </c>
      <c r="L161" s="17">
        <f>NFM!L100</f>
        <v>0.55468258422870831</v>
      </c>
      <c r="M161" s="17">
        <f>NFM!M100</f>
        <v>0.59709799844715561</v>
      </c>
      <c r="N161" s="17">
        <f>NFM!N100</f>
        <v>0.57048074680638983</v>
      </c>
      <c r="O161" s="17">
        <f>NFM!O100</f>
        <v>0.54072346378413927</v>
      </c>
      <c r="P161" s="17">
        <f>NFM!P100</f>
        <v>0.49595968749159747</v>
      </c>
      <c r="Q161" s="17">
        <f>NFM!Q100</f>
        <v>0.56828470308738166</v>
      </c>
    </row>
    <row r="162" spans="1:17" x14ac:dyDescent="0.25">
      <c r="A162" s="23" t="s">
        <v>11</v>
      </c>
      <c r="B162" s="22">
        <f>CHI!B99</f>
        <v>1.7601387725159088</v>
      </c>
      <c r="C162" s="22">
        <f>CHI!C99</f>
        <v>1.8136369274765338</v>
      </c>
      <c r="D162" s="22">
        <f>CHI!D99</f>
        <v>1.7943407460890972</v>
      </c>
      <c r="E162" s="22">
        <f>CHI!E99</f>
        <v>1.866964709443993</v>
      </c>
      <c r="F162" s="22">
        <f>CHI!F99</f>
        <v>1.8373957593517405</v>
      </c>
      <c r="G162" s="22">
        <f>CHI!G99</f>
        <v>1.8301214508074826</v>
      </c>
      <c r="H162" s="22">
        <f>CHI!H99</f>
        <v>1.63696962408229</v>
      </c>
      <c r="I162" s="22">
        <f>CHI!I99</f>
        <v>1.517584658532882</v>
      </c>
      <c r="J162" s="22">
        <f>CHI!J99</f>
        <v>1.6748937335196423</v>
      </c>
      <c r="K162" s="22">
        <f>CHI!K99</f>
        <v>1.6725313721039756</v>
      </c>
      <c r="L162" s="22">
        <f>CHI!L99</f>
        <v>1.7146095843277904</v>
      </c>
      <c r="M162" s="22">
        <f>CHI!M99</f>
        <v>1.6266992348823681</v>
      </c>
      <c r="N162" s="22">
        <f>CHI!N99</f>
        <v>1.6152680223861648</v>
      </c>
      <c r="O162" s="22">
        <f>CHI!O99</f>
        <v>1.6563927297893857</v>
      </c>
      <c r="P162" s="22">
        <f>CHI!P99</f>
        <v>1.649331674666892</v>
      </c>
      <c r="Q162" s="22">
        <f>CHI!Q99</f>
        <v>1.7826880559046241</v>
      </c>
    </row>
    <row r="163" spans="1:17" x14ac:dyDescent="0.25">
      <c r="A163" s="21" t="s">
        <v>58</v>
      </c>
      <c r="B163" s="17">
        <f>CHI!B100</f>
        <v>2.4798807354082064</v>
      </c>
      <c r="C163" s="17">
        <f>CHI!C100</f>
        <v>2.4920399160713931</v>
      </c>
      <c r="D163" s="17">
        <f>CHI!D100</f>
        <v>2.5779013139189115</v>
      </c>
      <c r="E163" s="17">
        <f>CHI!E100</f>
        <v>2.5807449950931143</v>
      </c>
      <c r="F163" s="17">
        <f>CHI!F100</f>
        <v>2.5929837537744218</v>
      </c>
      <c r="G163" s="17">
        <f>CHI!G100</f>
        <v>2.5100802906962274</v>
      </c>
      <c r="H163" s="17">
        <f>CHI!H100</f>
        <v>2.4727383088063259</v>
      </c>
      <c r="I163" s="17">
        <f>CHI!I100</f>
        <v>2.1534068423593995</v>
      </c>
      <c r="J163" s="17">
        <f>CHI!J100</f>
        <v>2.2170328120554794</v>
      </c>
      <c r="K163" s="17">
        <f>CHI!K100</f>
        <v>2.4185072952900808</v>
      </c>
      <c r="L163" s="17">
        <f>CHI!L100</f>
        <v>2.1400584587225335</v>
      </c>
      <c r="M163" s="17">
        <f>CHI!M100</f>
        <v>2.0631989996937734</v>
      </c>
      <c r="N163" s="17">
        <f>CHI!N100</f>
        <v>2.1468748284604833</v>
      </c>
      <c r="O163" s="17">
        <f>CHI!O100</f>
        <v>2.1635061605868313</v>
      </c>
      <c r="P163" s="17">
        <f>CHI!P100</f>
        <v>2.1404929430822532</v>
      </c>
      <c r="Q163" s="17">
        <f>CHI!Q100</f>
        <v>2.4939001805019729</v>
      </c>
    </row>
    <row r="164" spans="1:17" x14ac:dyDescent="0.25">
      <c r="A164" s="21" t="s">
        <v>40</v>
      </c>
      <c r="B164" s="17">
        <f>CHI!B101</f>
        <v>0.54372374340219221</v>
      </c>
      <c r="C164" s="17">
        <f>CHI!C101</f>
        <v>0.52633721736421057</v>
      </c>
      <c r="D164" s="17">
        <f>CHI!D101</f>
        <v>0.4271141751188044</v>
      </c>
      <c r="E164" s="17">
        <f>CHI!E101</f>
        <v>0.62444285828423995</v>
      </c>
      <c r="F164" s="17">
        <f>CHI!F101</f>
        <v>0.63828823209812857</v>
      </c>
      <c r="G164" s="17">
        <f>CHI!G101</f>
        <v>0.71878975304139692</v>
      </c>
      <c r="H164" s="17">
        <f>CHI!H101</f>
        <v>0.27250179818086967</v>
      </c>
      <c r="I164" s="17">
        <f>CHI!I101</f>
        <v>0.58342691105204403</v>
      </c>
      <c r="J164" s="17">
        <f>CHI!J101</f>
        <v>0.55964894929791031</v>
      </c>
      <c r="K164" s="17">
        <f>CHI!K101</f>
        <v>0.32645921282745705</v>
      </c>
      <c r="L164" s="17">
        <f>CHI!L101</f>
        <v>0.68801911135695271</v>
      </c>
      <c r="M164" s="17">
        <f>CHI!M101</f>
        <v>0.68637734055096644</v>
      </c>
      <c r="N164" s="17">
        <f>CHI!N101</f>
        <v>0.54030556607711533</v>
      </c>
      <c r="O164" s="17">
        <f>CHI!O101</f>
        <v>0.42461015634616173</v>
      </c>
      <c r="P164" s="17">
        <f>CHI!P101</f>
        <v>0.59458661360251774</v>
      </c>
      <c r="Q164" s="17">
        <f>CHI!Q101</f>
        <v>0.50260588542764151</v>
      </c>
    </row>
    <row r="165" spans="1:17" x14ac:dyDescent="0.25">
      <c r="A165" s="21" t="s">
        <v>39</v>
      </c>
      <c r="B165" s="17">
        <f>CHI!B102</f>
        <v>0.54013153223847943</v>
      </c>
      <c r="C165" s="17">
        <f>CHI!C102</f>
        <v>0.4738942847923257</v>
      </c>
      <c r="D165" s="17">
        <f>CHI!D102</f>
        <v>0.44918518540733482</v>
      </c>
      <c r="E165" s="17">
        <f>CHI!E102</f>
        <v>0.61627502393321765</v>
      </c>
      <c r="F165" s="17">
        <f>CHI!F102</f>
        <v>0.62863652575974582</v>
      </c>
      <c r="G165" s="17">
        <f>CHI!G102</f>
        <v>0.70112657751280494</v>
      </c>
      <c r="H165" s="17">
        <f>CHI!H102</f>
        <v>0.35563095955555019</v>
      </c>
      <c r="I165" s="17">
        <f>CHI!I102</f>
        <v>0.54500320337937069</v>
      </c>
      <c r="J165" s="17">
        <f>CHI!J102</f>
        <v>0.59033720342219498</v>
      </c>
      <c r="K165" s="17">
        <f>CHI!K102</f>
        <v>0.77008233340404197</v>
      </c>
      <c r="L165" s="17">
        <f>CHI!L102</f>
        <v>0.55593964791201844</v>
      </c>
      <c r="M165" s="17">
        <f>CHI!M102</f>
        <v>0.59497533771452449</v>
      </c>
      <c r="N165" s="17">
        <f>CHI!N102</f>
        <v>0.60051953012343262</v>
      </c>
      <c r="O165" s="17">
        <f>CHI!O102</f>
        <v>0.72804159484009401</v>
      </c>
      <c r="P165" s="17">
        <f>CHI!P102</f>
        <v>0.51057781491249188</v>
      </c>
      <c r="Q165" s="17">
        <f>CHI!Q102</f>
        <v>0.6362877103997413</v>
      </c>
    </row>
    <row r="166" spans="1:17" x14ac:dyDescent="0.25">
      <c r="A166" s="23" t="s">
        <v>10</v>
      </c>
      <c r="B166" s="22">
        <f>NMM!B75</f>
        <v>5.3742303991019327</v>
      </c>
      <c r="C166" s="22">
        <f>NMM!C75</f>
        <v>5.305121514158226</v>
      </c>
      <c r="D166" s="22">
        <f>NMM!D75</f>
        <v>5.2631911920847596</v>
      </c>
      <c r="E166" s="22">
        <f>NMM!E75</f>
        <v>5.3181232658373707</v>
      </c>
      <c r="F166" s="22">
        <f>NMM!F75</f>
        <v>5.3547660758237239</v>
      </c>
      <c r="G166" s="22">
        <f>NMM!G75</f>
        <v>5.3891621324428476</v>
      </c>
      <c r="H166" s="22">
        <f>NMM!H75</f>
        <v>5.4566567320970938</v>
      </c>
      <c r="I166" s="22">
        <f>NMM!I75</f>
        <v>5.419919210556821</v>
      </c>
      <c r="J166" s="22">
        <f>NMM!J75</f>
        <v>5.3149264320123777</v>
      </c>
      <c r="K166" s="22">
        <f>NMM!K75</f>
        <v>5.3715750592535825</v>
      </c>
      <c r="L166" s="22">
        <f>NMM!L75</f>
        <v>5.9784676038414055</v>
      </c>
      <c r="M166" s="22">
        <f>NMM!M75</f>
        <v>5.9457121105004571</v>
      </c>
      <c r="N166" s="22">
        <f>NMM!N75</f>
        <v>5.7627341452490057</v>
      </c>
      <c r="O166" s="22">
        <f>NMM!O75</f>
        <v>5.6845533800583992</v>
      </c>
      <c r="P166" s="22">
        <f>NMM!P75</f>
        <v>5.7124672496416276</v>
      </c>
      <c r="Q166" s="22">
        <f>NMM!Q75</f>
        <v>5.8837684010321185</v>
      </c>
    </row>
    <row r="167" spans="1:17" x14ac:dyDescent="0.25">
      <c r="A167" s="21" t="s">
        <v>38</v>
      </c>
      <c r="B167" s="17">
        <f>NMM!B76</f>
        <v>9.4992499440437381</v>
      </c>
      <c r="C167" s="17">
        <f>NMM!C76</f>
        <v>9.8235558360180075</v>
      </c>
      <c r="D167" s="17">
        <f>NMM!D76</f>
        <v>10.267271312707051</v>
      </c>
      <c r="E167" s="17">
        <f>NMM!E76</f>
        <v>9.5094188819982914</v>
      </c>
      <c r="F167" s="17">
        <f>NMM!F76</f>
        <v>10.692565835072521</v>
      </c>
      <c r="G167" s="17">
        <f>NMM!G76</f>
        <v>10.35322551519592</v>
      </c>
      <c r="H167" s="17">
        <f>NMM!H76</f>
        <v>9.7954568724869233</v>
      </c>
      <c r="I167" s="17">
        <f>NMM!I76</f>
        <v>9.8813537516013561</v>
      </c>
      <c r="J167" s="17">
        <f>NMM!J76</f>
        <v>9.8177709679794827</v>
      </c>
      <c r="K167" s="17">
        <f>NMM!K76</f>
        <v>10.317777055710698</v>
      </c>
      <c r="L167" s="17">
        <f>NMM!L76</f>
        <v>10.716288688519866</v>
      </c>
      <c r="M167" s="17">
        <f>NMM!M76</f>
        <v>10.108353776783179</v>
      </c>
      <c r="N167" s="17">
        <f>NMM!N76</f>
        <v>9.5159638096158101</v>
      </c>
      <c r="O167" s="17">
        <f>NMM!O76</f>
        <v>9.4006274630748194</v>
      </c>
      <c r="P167" s="17">
        <f>NMM!P76</f>
        <v>9.6364290257654304</v>
      </c>
      <c r="Q167" s="17">
        <f>NMM!Q76</f>
        <v>10.459889396235821</v>
      </c>
    </row>
    <row r="168" spans="1:17" x14ac:dyDescent="0.25">
      <c r="A168" s="21" t="s">
        <v>37</v>
      </c>
      <c r="B168" s="17">
        <f>NMM!B77</f>
        <v>10.631640046839244</v>
      </c>
      <c r="C168" s="17">
        <f>NMM!C77</f>
        <v>6.7186224277254007</v>
      </c>
      <c r="D168" s="17">
        <f>NMM!D77</f>
        <v>5.3096796291781496</v>
      </c>
      <c r="E168" s="17">
        <f>NMM!E77</f>
        <v>6.4613057354587964</v>
      </c>
      <c r="F168" s="17">
        <f>NMM!F77</f>
        <v>4.5066797534507934</v>
      </c>
      <c r="G168" s="17">
        <f>NMM!G77</f>
        <v>4.5317574833158645</v>
      </c>
      <c r="H168" s="17">
        <f>NMM!H77</f>
        <v>4.8827215915355859</v>
      </c>
      <c r="I168" s="17">
        <f>NMM!I77</f>
        <v>4.5818595766713344</v>
      </c>
      <c r="J168" s="17">
        <f>NMM!J77</f>
        <v>3.7566484221242917</v>
      </c>
      <c r="K168" s="17">
        <f>NMM!K77</f>
        <v>3.7909990647286222</v>
      </c>
      <c r="L168" s="17">
        <f>NMM!L77</f>
        <v>4.5238188471043683</v>
      </c>
      <c r="M168" s="17">
        <f>NMM!M77</f>
        <v>4.6037358911619988</v>
      </c>
      <c r="N168" s="17">
        <f>NMM!N77</f>
        <v>4.5696734943258752</v>
      </c>
      <c r="O168" s="17">
        <f>NMM!O77</f>
        <v>4.2668139817651616</v>
      </c>
      <c r="P168" s="17">
        <f>NMM!P77</f>
        <v>4.410601995362021</v>
      </c>
      <c r="Q168" s="17">
        <f>NMM!Q77</f>
        <v>4.4829985173101026</v>
      </c>
    </row>
    <row r="169" spans="1:17" x14ac:dyDescent="0.25">
      <c r="A169" s="21" t="s">
        <v>57</v>
      </c>
      <c r="B169" s="17">
        <f>NMM!B78</f>
        <v>2.1027437861182365</v>
      </c>
      <c r="C169" s="17">
        <f>NMM!C78</f>
        <v>2.0558399135356047</v>
      </c>
      <c r="D169" s="17">
        <f>NMM!D78</f>
        <v>1.9558005539186547</v>
      </c>
      <c r="E169" s="17">
        <f>NMM!E78</f>
        <v>1.9539626225727045</v>
      </c>
      <c r="F169" s="17">
        <f>NMM!F78</f>
        <v>1.7816012786407307</v>
      </c>
      <c r="G169" s="17">
        <f>NMM!G78</f>
        <v>1.732992747431813</v>
      </c>
      <c r="H169" s="17">
        <f>NMM!H78</f>
        <v>1.6764495600633533</v>
      </c>
      <c r="I169" s="17">
        <f>NMM!I78</f>
        <v>1.7196309422286045</v>
      </c>
      <c r="J169" s="17">
        <f>NMM!J78</f>
        <v>1.6075547512533823</v>
      </c>
      <c r="K169" s="17">
        <f>NMM!K78</f>
        <v>1.4643623647578352</v>
      </c>
      <c r="L169" s="17">
        <f>NMM!L78</f>
        <v>1.276907549109231</v>
      </c>
      <c r="M169" s="17">
        <f>NMM!M78</f>
        <v>1.1966257427760727</v>
      </c>
      <c r="N169" s="17">
        <f>NMM!N78</f>
        <v>1.23605173749717</v>
      </c>
      <c r="O169" s="17">
        <f>NMM!O78</f>
        <v>1.1535436234286101</v>
      </c>
      <c r="P169" s="17">
        <f>NMM!P78</f>
        <v>1.1641216052280279</v>
      </c>
      <c r="Q169" s="17">
        <f>NMM!Q78</f>
        <v>1.1831322003491271</v>
      </c>
    </row>
    <row r="170" spans="1:17" x14ac:dyDescent="0.25">
      <c r="A170" s="23" t="s">
        <v>9</v>
      </c>
      <c r="B170" s="22">
        <f>PPA!B73</f>
        <v>0.55841007548706434</v>
      </c>
      <c r="C170" s="22">
        <f>PPA!C73</f>
        <v>0.58071572467654797</v>
      </c>
      <c r="D170" s="22">
        <f>PPA!D73</f>
        <v>0.53073239778044334</v>
      </c>
      <c r="E170" s="22">
        <f>PPA!E73</f>
        <v>0.52551627166962078</v>
      </c>
      <c r="F170" s="22">
        <f>PPA!F73</f>
        <v>0.49404129906494182</v>
      </c>
      <c r="G170" s="22">
        <f>PPA!G73</f>
        <v>0.51632570051006521</v>
      </c>
      <c r="H170" s="22">
        <f>PPA!H73</f>
        <v>0.51829645979566052</v>
      </c>
      <c r="I170" s="22">
        <f>PPA!I73</f>
        <v>0.45878303119858665</v>
      </c>
      <c r="J170" s="22">
        <f>PPA!J73</f>
        <v>0.44729503805181231</v>
      </c>
      <c r="K170" s="22">
        <f>PPA!K73</f>
        <v>0.46189438900138752</v>
      </c>
      <c r="L170" s="22">
        <f>PPA!L73</f>
        <v>0.46756331358811482</v>
      </c>
      <c r="M170" s="22">
        <f>PPA!M73</f>
        <v>0.43563616206545125</v>
      </c>
      <c r="N170" s="22">
        <f>PPA!N73</f>
        <v>0.41785255322068776</v>
      </c>
      <c r="O170" s="22">
        <f>PPA!O73</f>
        <v>0.41358361391692394</v>
      </c>
      <c r="P170" s="22">
        <f>PPA!P73</f>
        <v>0.41368769285688822</v>
      </c>
      <c r="Q170" s="22">
        <f>PPA!Q73</f>
        <v>0.38305533091976551</v>
      </c>
    </row>
    <row r="171" spans="1:17" x14ac:dyDescent="0.25">
      <c r="A171" s="21" t="s">
        <v>35</v>
      </c>
      <c r="B171" s="17">
        <f>PPA!B74</f>
        <v>1.4206320160892084E-2</v>
      </c>
      <c r="C171" s="17">
        <f>PPA!C74</f>
        <v>2.5196638776152608E-2</v>
      </c>
      <c r="D171" s="17">
        <f>PPA!D74</f>
        <v>3.0362981126820121E-2</v>
      </c>
      <c r="E171" s="17">
        <f>PPA!E74</f>
        <v>3.1820062672319613E-2</v>
      </c>
      <c r="F171" s="17">
        <f>PPA!F74</f>
        <v>3.264961481280701E-2</v>
      </c>
      <c r="G171" s="17">
        <f>PPA!G74</f>
        <v>2.8342858516434598E-2</v>
      </c>
      <c r="H171" s="17">
        <f>PPA!H74</f>
        <v>2.1185242192818688E-2</v>
      </c>
      <c r="I171" s="17">
        <f>PPA!I74</f>
        <v>2.3634328983069136E-2</v>
      </c>
      <c r="J171" s="17">
        <f>PPA!J74</f>
        <v>2.1961440253366576E-2</v>
      </c>
      <c r="K171" s="17">
        <f>PPA!K74</f>
        <v>2.6943659440106009E-2</v>
      </c>
      <c r="L171" s="17">
        <f>PPA!L74</f>
        <v>2.3630547211304743E-2</v>
      </c>
      <c r="M171" s="17">
        <f>PPA!M74</f>
        <v>1.823035412184032E-2</v>
      </c>
      <c r="N171" s="17">
        <f>PPA!N74</f>
        <v>2.4614020452792814E-2</v>
      </c>
      <c r="O171" s="17">
        <f>PPA!O74</f>
        <v>3.2745329179461984E-2</v>
      </c>
      <c r="P171" s="17">
        <f>PPA!P74</f>
        <v>3.3059306144052565E-2</v>
      </c>
      <c r="Q171" s="17">
        <f>PPA!Q74</f>
        <v>2.4277797317823653E-2</v>
      </c>
    </row>
    <row r="172" spans="1:17" x14ac:dyDescent="0.25">
      <c r="A172" s="21" t="s">
        <v>56</v>
      </c>
      <c r="B172" s="17">
        <f>PPA!B75</f>
        <v>1.1716003134124704</v>
      </c>
      <c r="C172" s="17">
        <f>PPA!C75</f>
        <v>1.210252895694711</v>
      </c>
      <c r="D172" s="17">
        <f>PPA!D75</f>
        <v>1.1008110242642395</v>
      </c>
      <c r="E172" s="17">
        <f>PPA!E75</f>
        <v>1.1006698129269532</v>
      </c>
      <c r="F172" s="17">
        <f>PPA!F75</f>
        <v>1.0239238124006347</v>
      </c>
      <c r="G172" s="17">
        <f>PPA!G75</f>
        <v>1.0771493036678934</v>
      </c>
      <c r="H172" s="17">
        <f>PPA!H75</f>
        <v>1.0836655748735085</v>
      </c>
      <c r="I172" s="17">
        <f>PPA!I75</f>
        <v>0.96469250436374498</v>
      </c>
      <c r="J172" s="17">
        <f>PPA!J75</f>
        <v>0.93565917746988347</v>
      </c>
      <c r="K172" s="17">
        <f>PPA!K75</f>
        <v>0.93137149661321195</v>
      </c>
      <c r="L172" s="17">
        <f>PPA!L75</f>
        <v>0.9817890262335861</v>
      </c>
      <c r="M172" s="17">
        <f>PPA!M75</f>
        <v>0.93017753359120481</v>
      </c>
      <c r="N172" s="17">
        <f>PPA!N75</f>
        <v>0.91257659346158115</v>
      </c>
      <c r="O172" s="17">
        <f>PPA!O75</f>
        <v>0.91016608381715702</v>
      </c>
      <c r="P172" s="17">
        <f>PPA!P75</f>
        <v>0.90932794394738514</v>
      </c>
      <c r="Q172" s="17">
        <f>PPA!Q75</f>
        <v>0.83363067753024367</v>
      </c>
    </row>
    <row r="173" spans="1:17" x14ac:dyDescent="0.25">
      <c r="A173" s="21" t="s">
        <v>55</v>
      </c>
      <c r="B173" s="17">
        <f>PPA!B76</f>
        <v>9.7448858309697031E-2</v>
      </c>
      <c r="C173" s="17">
        <f>PPA!C76</f>
        <v>0.10308475070396787</v>
      </c>
      <c r="D173" s="17">
        <f>PPA!D76</f>
        <v>9.3687254128885386E-2</v>
      </c>
      <c r="E173" s="17">
        <f>PPA!E76</f>
        <v>9.0496270034549381E-2</v>
      </c>
      <c r="F173" s="17">
        <f>PPA!F76</f>
        <v>8.9093985007960383E-2</v>
      </c>
      <c r="G173" s="17">
        <f>PPA!G76</f>
        <v>9.4378345050610435E-2</v>
      </c>
      <c r="H173" s="17">
        <f>PPA!H76</f>
        <v>8.9727566086104188E-2</v>
      </c>
      <c r="I173" s="17">
        <f>PPA!I76</f>
        <v>9.1232534806422794E-2</v>
      </c>
      <c r="J173" s="17">
        <f>PPA!J76</f>
        <v>9.1941146363358303E-2</v>
      </c>
      <c r="K173" s="17">
        <f>PPA!K76</f>
        <v>9.6359904464858329E-2</v>
      </c>
      <c r="L173" s="17">
        <f>PPA!L76</f>
        <v>9.9941938751164305E-2</v>
      </c>
      <c r="M173" s="17">
        <f>PPA!M76</f>
        <v>9.743082037415382E-2</v>
      </c>
      <c r="N173" s="17">
        <f>PPA!N76</f>
        <v>9.7241738459459992E-2</v>
      </c>
      <c r="O173" s="17">
        <f>PPA!O76</f>
        <v>0.1011435888121425</v>
      </c>
      <c r="P173" s="17">
        <f>PPA!P76</f>
        <v>9.8501481058634738E-2</v>
      </c>
      <c r="Q173" s="17">
        <f>PPA!Q76</f>
        <v>9.1138509175753737E-2</v>
      </c>
    </row>
    <row r="174" spans="1:17" x14ac:dyDescent="0.25">
      <c r="A174" s="20" t="s">
        <v>54</v>
      </c>
      <c r="B174" s="19">
        <f>FBT!B$37</f>
        <v>1.5917926192711112</v>
      </c>
      <c r="C174" s="19">
        <f>FBT!C$37</f>
        <v>1.5217097936843855</v>
      </c>
      <c r="D174" s="19">
        <f>FBT!D$37</f>
        <v>1.4408068025429011</v>
      </c>
      <c r="E174" s="19">
        <f>FBT!E$37</f>
        <v>1.3615178456396213</v>
      </c>
      <c r="F174" s="19">
        <f>FBT!F$37</f>
        <v>1.2984208947297777</v>
      </c>
      <c r="G174" s="19">
        <f>FBT!G$37</f>
        <v>1.2793832025144896</v>
      </c>
      <c r="H174" s="19">
        <f>FBT!H$37</f>
        <v>1.1936704363067021</v>
      </c>
      <c r="I174" s="19">
        <f>FBT!I$37</f>
        <v>0.77906540422783066</v>
      </c>
      <c r="J174" s="19">
        <f>FBT!J$37</f>
        <v>0.86013827096008666</v>
      </c>
      <c r="K174" s="19">
        <f>FBT!K$37</f>
        <v>0.69136939228799821</v>
      </c>
      <c r="L174" s="19">
        <f>FBT!L$37</f>
        <v>0.83846879420609177</v>
      </c>
      <c r="M174" s="19">
        <f>FBT!M$37</f>
        <v>0.90495400245083768</v>
      </c>
      <c r="N174" s="19">
        <f>FBT!N$37</f>
        <v>0.92140592557020196</v>
      </c>
      <c r="O174" s="19">
        <f>FBT!O$37</f>
        <v>0.79396559224080843</v>
      </c>
      <c r="P174" s="19">
        <f>FBT!P$37</f>
        <v>0.74798514402807958</v>
      </c>
      <c r="Q174" s="19">
        <f>FBT!Q$37</f>
        <v>0.65884998522172711</v>
      </c>
    </row>
    <row r="175" spans="1:17" x14ac:dyDescent="0.25">
      <c r="A175" s="18" t="s">
        <v>53</v>
      </c>
      <c r="B175" s="17">
        <f>TRE!B$37</f>
        <v>1.9041227051177272</v>
      </c>
      <c r="C175" s="17">
        <f>TRE!C$37</f>
        <v>2.0144775961090495</v>
      </c>
      <c r="D175" s="17">
        <f>TRE!D$37</f>
        <v>1.8711589357164928</v>
      </c>
      <c r="E175" s="17">
        <f>TRE!E$37</f>
        <v>2.0053703265433387</v>
      </c>
      <c r="F175" s="17">
        <f>TRE!F$37</f>
        <v>1.8841455421700068</v>
      </c>
      <c r="G175" s="17">
        <f>TRE!G$37</f>
        <v>1.7386931565146322</v>
      </c>
      <c r="H175" s="17">
        <f>TRE!H$37</f>
        <v>1.5267926975265109</v>
      </c>
      <c r="I175" s="17">
        <f>TRE!I$37</f>
        <v>1.1058912038277795</v>
      </c>
      <c r="J175" s="17">
        <f>TRE!J$37</f>
        <v>0.86999723500384551</v>
      </c>
      <c r="K175" s="17">
        <f>TRE!K$37</f>
        <v>0.86486335343835097</v>
      </c>
      <c r="L175" s="17">
        <f>TRE!L$37</f>
        <v>0.50720724754495239</v>
      </c>
      <c r="M175" s="17">
        <f>TRE!M$37</f>
        <v>0.69367336899027421</v>
      </c>
      <c r="N175" s="17">
        <f>TRE!N$37</f>
        <v>0.699300664915815</v>
      </c>
      <c r="O175" s="17">
        <f>TRE!O$37</f>
        <v>0.73105451025126422</v>
      </c>
      <c r="P175" s="17">
        <f>TRE!P$37</f>
        <v>0.47643971069102181</v>
      </c>
      <c r="Q175" s="17">
        <f>TRE!Q$37</f>
        <v>0.50089707473427425</v>
      </c>
    </row>
    <row r="176" spans="1:17" x14ac:dyDescent="0.25">
      <c r="A176" s="18" t="s">
        <v>52</v>
      </c>
      <c r="B176" s="17">
        <f>MAE!B$37</f>
        <v>0.95776630243662053</v>
      </c>
      <c r="C176" s="17">
        <f>MAE!C$37</f>
        <v>0.83865551845185349</v>
      </c>
      <c r="D176" s="17">
        <f>MAE!D$37</f>
        <v>0.80012754222651405</v>
      </c>
      <c r="E176" s="17">
        <f>MAE!E$37</f>
        <v>0.75198855060603642</v>
      </c>
      <c r="F176" s="17">
        <f>MAE!F$37</f>
        <v>0.68571551413594645</v>
      </c>
      <c r="G176" s="17">
        <f>MAE!G$37</f>
        <v>0.7946386440982508</v>
      </c>
      <c r="H176" s="17">
        <f>MAE!H$37</f>
        <v>0.78401758747753392</v>
      </c>
      <c r="I176" s="17">
        <f>MAE!I$37</f>
        <v>0.55333549056563436</v>
      </c>
      <c r="J176" s="17">
        <f>MAE!J$37</f>
        <v>0.46893263341373409</v>
      </c>
      <c r="K176" s="17">
        <f>MAE!K$37</f>
        <v>0.47269212357643298</v>
      </c>
      <c r="L176" s="17">
        <f>MAE!L$37</f>
        <v>0.45013827626675179</v>
      </c>
      <c r="M176" s="17">
        <f>MAE!M$37</f>
        <v>0.48494300376218341</v>
      </c>
      <c r="N176" s="17">
        <f>MAE!N$37</f>
        <v>0.40161456956235625</v>
      </c>
      <c r="O176" s="17">
        <f>MAE!O$37</f>
        <v>0.39690641658519565</v>
      </c>
      <c r="P176" s="17">
        <f>MAE!P$37</f>
        <v>0.38941197189044496</v>
      </c>
      <c r="Q176" s="17">
        <f>MAE!Q$37</f>
        <v>0.39312690279320095</v>
      </c>
    </row>
    <row r="177" spans="1:17" x14ac:dyDescent="0.25">
      <c r="A177" s="18" t="s">
        <v>51</v>
      </c>
      <c r="B177" s="17">
        <f>TEL!B$37</f>
        <v>1.7070658962730161</v>
      </c>
      <c r="C177" s="17">
        <f>TEL!C$37</f>
        <v>1.6891291766526007</v>
      </c>
      <c r="D177" s="17">
        <f>TEL!D$37</f>
        <v>1.5617905853726954</v>
      </c>
      <c r="E177" s="17">
        <f>TEL!E$37</f>
        <v>1.6243639244103223</v>
      </c>
      <c r="F177" s="17">
        <f>TEL!F$37</f>
        <v>1.5229679186345226</v>
      </c>
      <c r="G177" s="17">
        <f>TEL!G$37</f>
        <v>1.4832892550878918</v>
      </c>
      <c r="H177" s="17">
        <f>TEL!H$37</f>
        <v>1.4387528573860489</v>
      </c>
      <c r="I177" s="17">
        <f>TEL!I$37</f>
        <v>1.3006491691386575</v>
      </c>
      <c r="J177" s="17">
        <f>TEL!J$37</f>
        <v>1.286467629862013</v>
      </c>
      <c r="K177" s="17">
        <f>TEL!K$37</f>
        <v>0.99783102655889633</v>
      </c>
      <c r="L177" s="17">
        <f>TEL!L$37</f>
        <v>1.1047524829893196</v>
      </c>
      <c r="M177" s="17">
        <f>TEL!M$37</f>
        <v>1.0175993519474369</v>
      </c>
      <c r="N177" s="17">
        <f>TEL!N$37</f>
        <v>0.78461153443467457</v>
      </c>
      <c r="O177" s="17">
        <f>TEL!O$37</f>
        <v>0.92792050779688817</v>
      </c>
      <c r="P177" s="17">
        <f>TEL!P$37</f>
        <v>0.93193723615792046</v>
      </c>
      <c r="Q177" s="17">
        <f>TEL!Q$37</f>
        <v>0.9347661079323093</v>
      </c>
    </row>
    <row r="178" spans="1:17" x14ac:dyDescent="0.25">
      <c r="A178" s="18" t="s">
        <v>50</v>
      </c>
      <c r="B178" s="17">
        <f>WWP!B$37</f>
        <v>0.53021432863243823</v>
      </c>
      <c r="C178" s="17">
        <f>WWP!C$37</f>
        <v>0.51597699663873287</v>
      </c>
      <c r="D178" s="17">
        <f>WWP!D$37</f>
        <v>0.42275084278877995</v>
      </c>
      <c r="E178" s="17">
        <f>WWP!E$37</f>
        <v>0.37297523811539041</v>
      </c>
      <c r="F178" s="17">
        <f>WWP!F$37</f>
        <v>0.35607822700164704</v>
      </c>
      <c r="G178" s="17">
        <f>WWP!G$37</f>
        <v>0.31390902266234966</v>
      </c>
      <c r="H178" s="17">
        <f>WWP!H$37</f>
        <v>0.35064456999017296</v>
      </c>
      <c r="I178" s="17">
        <f>WWP!I$37</f>
        <v>0.21162837208895754</v>
      </c>
      <c r="J178" s="17">
        <f>WWP!J$37</f>
        <v>0.25985939679591891</v>
      </c>
      <c r="K178" s="17">
        <f>WWP!K$37</f>
        <v>0.24071288623656764</v>
      </c>
      <c r="L178" s="17">
        <f>WWP!L$37</f>
        <v>0.19558678288183812</v>
      </c>
      <c r="M178" s="17">
        <f>WWP!M$37</f>
        <v>0.18351607307986686</v>
      </c>
      <c r="N178" s="17">
        <f>WWP!N$37</f>
        <v>0.13868238462693344</v>
      </c>
      <c r="O178" s="17">
        <f>WWP!O$37</f>
        <v>0.13235927502830136</v>
      </c>
      <c r="P178" s="17">
        <f>WWP!P$37</f>
        <v>0.13412544803912152</v>
      </c>
      <c r="Q178" s="17">
        <f>WWP!Q$37</f>
        <v>0.12139844398850931</v>
      </c>
    </row>
    <row r="179" spans="1:17" x14ac:dyDescent="0.25">
      <c r="A179" s="16" t="s">
        <v>49</v>
      </c>
      <c r="B179" s="15">
        <f>OIS!B$37</f>
        <v>0.81891098990014133</v>
      </c>
      <c r="C179" s="15">
        <f>OIS!C$37</f>
        <v>0.84091858747921822</v>
      </c>
      <c r="D179" s="15">
        <f>OIS!D$37</f>
        <v>0.69957949234759409</v>
      </c>
      <c r="E179" s="15">
        <f>OIS!E$37</f>
        <v>0.68210458058421675</v>
      </c>
      <c r="F179" s="15">
        <f>OIS!F$37</f>
        <v>0.73200801060217202</v>
      </c>
      <c r="G179" s="15">
        <f>OIS!G$37</f>
        <v>0.70037749294879459</v>
      </c>
      <c r="H179" s="15">
        <f>OIS!H$37</f>
        <v>0.62235175533859155</v>
      </c>
      <c r="I179" s="15">
        <f>OIS!I$37</f>
        <v>2.0522860252958797</v>
      </c>
      <c r="J179" s="15">
        <f>OIS!J$37</f>
        <v>1.8761791843605633</v>
      </c>
      <c r="K179" s="15">
        <f>OIS!K$37</f>
        <v>2.1216192052408256</v>
      </c>
      <c r="L179" s="15">
        <f>OIS!L$37</f>
        <v>1.8313004719090136</v>
      </c>
      <c r="M179" s="15">
        <f>OIS!M$37</f>
        <v>1.982134397088863</v>
      </c>
      <c r="N179" s="15">
        <f>OIS!N$37</f>
        <v>1.8628654932658528</v>
      </c>
      <c r="O179" s="15">
        <f>OIS!O$37</f>
        <v>1.9071534186665584</v>
      </c>
      <c r="P179" s="15">
        <f>OIS!P$37</f>
        <v>1.9139536624979219</v>
      </c>
      <c r="Q179" s="15">
        <f>OIS!Q$37</f>
        <v>1.9468429915497922</v>
      </c>
    </row>
  </sheetData>
  <pageMargins left="0.39370078740157483" right="0.39370078740157483" top="0.39370078740157483" bottom="0.39370078740157483" header="0.31496062992125984" footer="0.31496062992125984"/>
  <pageSetup paperSize="9" scale="57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final energy consumption"</f>
        <v>FI: Industry Summary / final energy consumption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89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12204.41658295271</v>
      </c>
      <c r="C5" s="96">
        <f t="shared" ref="C5:Q5" si="1">SUM(C6:C10,C15,C26)</f>
        <v>11898.26174</v>
      </c>
      <c r="D5" s="96">
        <f t="shared" si="1"/>
        <v>12328.675959999999</v>
      </c>
      <c r="E5" s="96">
        <f t="shared" si="1"/>
        <v>12399.001999999999</v>
      </c>
      <c r="F5" s="96">
        <f t="shared" si="1"/>
        <v>12742.136559999999</v>
      </c>
      <c r="G5" s="96">
        <f t="shared" si="1"/>
        <v>11876.330693971589</v>
      </c>
      <c r="H5" s="96">
        <f t="shared" si="1"/>
        <v>12929.54967</v>
      </c>
      <c r="I5" s="96">
        <f t="shared" si="1"/>
        <v>12590.407870000001</v>
      </c>
      <c r="J5" s="96">
        <f t="shared" si="1"/>
        <v>11965.6314</v>
      </c>
      <c r="K5" s="96">
        <f t="shared" si="1"/>
        <v>9883.7188500000011</v>
      </c>
      <c r="L5" s="96">
        <f t="shared" si="1"/>
        <v>11340.104885720044</v>
      </c>
      <c r="M5" s="96">
        <f t="shared" si="1"/>
        <v>11139.708443714717</v>
      </c>
      <c r="N5" s="96">
        <f t="shared" si="1"/>
        <v>10812.200343259112</v>
      </c>
      <c r="O5" s="96">
        <f t="shared" si="1"/>
        <v>10740.988899612203</v>
      </c>
      <c r="P5" s="96">
        <f t="shared" si="1"/>
        <v>10696.383388941062</v>
      </c>
      <c r="Q5" s="96">
        <f t="shared" si="1"/>
        <v>10698.129223751323</v>
      </c>
    </row>
    <row r="6" spans="1:17" x14ac:dyDescent="0.25">
      <c r="A6" s="76" t="s">
        <v>83</v>
      </c>
      <c r="B6" s="95">
        <v>71.953835791606622</v>
      </c>
      <c r="C6" s="95">
        <v>70.507032787767599</v>
      </c>
      <c r="D6" s="95">
        <v>71.15294901091012</v>
      </c>
      <c r="E6" s="95">
        <v>71.387174414249841</v>
      </c>
      <c r="F6" s="95">
        <v>72.151882548684654</v>
      </c>
      <c r="G6" s="95">
        <v>68.005632121995887</v>
      </c>
      <c r="H6" s="95">
        <v>72.311218710666594</v>
      </c>
      <c r="I6" s="95">
        <v>84.222883365257076</v>
      </c>
      <c r="J6" s="95">
        <v>80.328320234792585</v>
      </c>
      <c r="K6" s="95">
        <v>69.517625553969566</v>
      </c>
      <c r="L6" s="95">
        <v>77.941420063585213</v>
      </c>
      <c r="M6" s="95">
        <v>76.080405115760897</v>
      </c>
      <c r="N6" s="95">
        <v>74.949843202858688</v>
      </c>
      <c r="O6" s="95">
        <v>74.688208248096586</v>
      </c>
      <c r="P6" s="95">
        <v>74.135231495112208</v>
      </c>
      <c r="Q6" s="95">
        <v>72.877109722478394</v>
      </c>
    </row>
    <row r="7" spans="1:17" x14ac:dyDescent="0.25">
      <c r="A7" s="76" t="s">
        <v>82</v>
      </c>
      <c r="B7" s="95">
        <v>114.09860677465797</v>
      </c>
      <c r="C7" s="95">
        <v>112.6103132552076</v>
      </c>
      <c r="D7" s="95">
        <v>112.7667621709101</v>
      </c>
      <c r="E7" s="95">
        <v>115.14671050474615</v>
      </c>
      <c r="F7" s="95">
        <v>116.80727362790162</v>
      </c>
      <c r="G7" s="95">
        <v>111.45139871955053</v>
      </c>
      <c r="H7" s="95">
        <v>114.09858716628777</v>
      </c>
      <c r="I7" s="95">
        <v>141.944442158534</v>
      </c>
      <c r="J7" s="95">
        <v>138.56901240778726</v>
      </c>
      <c r="K7" s="95">
        <v>121.62105079276371</v>
      </c>
      <c r="L7" s="95">
        <v>134.19277594446763</v>
      </c>
      <c r="M7" s="95">
        <v>133.52115604463509</v>
      </c>
      <c r="N7" s="95">
        <v>130.31534521718729</v>
      </c>
      <c r="O7" s="95">
        <v>133.00010879866136</v>
      </c>
      <c r="P7" s="95">
        <v>128.86750283559095</v>
      </c>
      <c r="Q7" s="95">
        <v>127.23754084138054</v>
      </c>
    </row>
    <row r="8" spans="1:17" x14ac:dyDescent="0.25">
      <c r="A8" s="76" t="s">
        <v>81</v>
      </c>
      <c r="B8" s="95">
        <v>325.2471262199474</v>
      </c>
      <c r="C8" s="95">
        <v>311.95773044082654</v>
      </c>
      <c r="D8" s="95">
        <v>315.32551155170023</v>
      </c>
      <c r="E8" s="95">
        <v>318.25885965189684</v>
      </c>
      <c r="F8" s="95">
        <v>324.90615158204605</v>
      </c>
      <c r="G8" s="95">
        <v>300.01657947757968</v>
      </c>
      <c r="H8" s="95">
        <v>330.73263758787721</v>
      </c>
      <c r="I8" s="95">
        <v>370.54240892833695</v>
      </c>
      <c r="J8" s="95">
        <v>349.34975035588019</v>
      </c>
      <c r="K8" s="95">
        <v>288.57402550325804</v>
      </c>
      <c r="L8" s="95">
        <v>332.80269174226919</v>
      </c>
      <c r="M8" s="95">
        <v>328.82262700626205</v>
      </c>
      <c r="N8" s="95">
        <v>323.18436749612869</v>
      </c>
      <c r="O8" s="95">
        <v>321.56730259494634</v>
      </c>
      <c r="P8" s="95">
        <v>319.76076500966866</v>
      </c>
      <c r="Q8" s="95">
        <v>318.22173847701833</v>
      </c>
    </row>
    <row r="9" spans="1:17" x14ac:dyDescent="0.25">
      <c r="A9" s="76" t="s">
        <v>80</v>
      </c>
      <c r="B9" s="95">
        <v>261.12284887009793</v>
      </c>
      <c r="C9" s="95">
        <v>256.08528549021361</v>
      </c>
      <c r="D9" s="95">
        <v>256.27695443477256</v>
      </c>
      <c r="E9" s="95">
        <v>260.60166008032945</v>
      </c>
      <c r="F9" s="95">
        <v>265.32690246430604</v>
      </c>
      <c r="G9" s="95">
        <v>252.83965815243965</v>
      </c>
      <c r="H9" s="95">
        <v>263.93139941341218</v>
      </c>
      <c r="I9" s="95">
        <v>339.07912195737532</v>
      </c>
      <c r="J9" s="95">
        <v>319.21456840610938</v>
      </c>
      <c r="K9" s="95">
        <v>276.93678942962714</v>
      </c>
      <c r="L9" s="95">
        <v>307.35318161778332</v>
      </c>
      <c r="M9" s="95">
        <v>310.88209651234257</v>
      </c>
      <c r="N9" s="95">
        <v>304.46116483890938</v>
      </c>
      <c r="O9" s="95">
        <v>308.3467191673268</v>
      </c>
      <c r="P9" s="95">
        <v>298.80800033835993</v>
      </c>
      <c r="Q9" s="95">
        <v>292.85825714542563</v>
      </c>
    </row>
    <row r="10" spans="1:17" x14ac:dyDescent="0.25">
      <c r="A10" s="94" t="s">
        <v>79</v>
      </c>
      <c r="B10" s="93">
        <f t="shared" ref="B10" si="2">SUM(B11:B14)</f>
        <v>168.12836220737387</v>
      </c>
      <c r="C10" s="93">
        <f t="shared" ref="C10:Q10" si="3">SUM(C11:C14)</f>
        <v>165.3042450148545</v>
      </c>
      <c r="D10" s="93">
        <f t="shared" si="3"/>
        <v>168.1967241400761</v>
      </c>
      <c r="E10" s="93">
        <f t="shared" si="3"/>
        <v>168.22434332627495</v>
      </c>
      <c r="F10" s="93">
        <f t="shared" si="3"/>
        <v>170.61842664866683</v>
      </c>
      <c r="G10" s="93">
        <f t="shared" si="3"/>
        <v>160.64549078079187</v>
      </c>
      <c r="H10" s="93">
        <f t="shared" si="3"/>
        <v>170.92922075449849</v>
      </c>
      <c r="I10" s="93">
        <f t="shared" si="3"/>
        <v>183.1492931776387</v>
      </c>
      <c r="J10" s="93">
        <f t="shared" si="3"/>
        <v>175.58298694298057</v>
      </c>
      <c r="K10" s="93">
        <f t="shared" si="3"/>
        <v>152.83601314675121</v>
      </c>
      <c r="L10" s="93">
        <f t="shared" si="3"/>
        <v>168.38042003208326</v>
      </c>
      <c r="M10" s="93">
        <f t="shared" si="3"/>
        <v>165.88782696910764</v>
      </c>
      <c r="N10" s="93">
        <f t="shared" si="3"/>
        <v>162.59009066523237</v>
      </c>
      <c r="O10" s="93">
        <f t="shared" si="3"/>
        <v>163.19407557681427</v>
      </c>
      <c r="P10" s="93">
        <f t="shared" si="3"/>
        <v>160.77149034117832</v>
      </c>
      <c r="Q10" s="93">
        <f t="shared" si="3"/>
        <v>158.41329627288414</v>
      </c>
    </row>
    <row r="11" spans="1:17" x14ac:dyDescent="0.25">
      <c r="A11" s="92" t="s">
        <v>68</v>
      </c>
      <c r="B11" s="91">
        <v>13.298179330815421</v>
      </c>
      <c r="C11" s="91">
        <v>13.642230989076253</v>
      </c>
      <c r="D11" s="91">
        <v>14.414942800787173</v>
      </c>
      <c r="E11" s="91">
        <v>15.726979109785667</v>
      </c>
      <c r="F11" s="91">
        <v>16.365192702194573</v>
      </c>
      <c r="G11" s="91">
        <v>17.50559053439337</v>
      </c>
      <c r="H11" s="91">
        <v>12.894044478223059</v>
      </c>
      <c r="I11" s="91">
        <v>16.163959256450287</v>
      </c>
      <c r="J11" s="91">
        <v>16.950403159675776</v>
      </c>
      <c r="K11" s="91">
        <v>16.041182075737321</v>
      </c>
      <c r="L11" s="91">
        <v>15.180556623365103</v>
      </c>
      <c r="M11" s="91">
        <v>12.978084583541422</v>
      </c>
      <c r="N11" s="91">
        <v>14.880598099153886</v>
      </c>
      <c r="O11" s="91">
        <v>14.906918657305729</v>
      </c>
      <c r="P11" s="91">
        <v>13.636051838834351</v>
      </c>
      <c r="Q11" s="91">
        <v>14.576855150804249</v>
      </c>
    </row>
    <row r="12" spans="1:17" x14ac:dyDescent="0.25">
      <c r="A12" s="92" t="s">
        <v>66</v>
      </c>
      <c r="B12" s="91">
        <v>37.524595353372007</v>
      </c>
      <c r="C12" s="91">
        <v>36.824999901933005</v>
      </c>
      <c r="D12" s="91">
        <v>37.146193912820991</v>
      </c>
      <c r="E12" s="91">
        <v>35.115891734299232</v>
      </c>
      <c r="F12" s="91">
        <v>36.146861588045262</v>
      </c>
      <c r="G12" s="91">
        <v>37.546678667787809</v>
      </c>
      <c r="H12" s="91">
        <v>30.391965976096376</v>
      </c>
      <c r="I12" s="91">
        <v>41.492545261134545</v>
      </c>
      <c r="J12" s="91">
        <v>40.471870955207294</v>
      </c>
      <c r="K12" s="91">
        <v>34.098433950587236</v>
      </c>
      <c r="L12" s="91">
        <v>37.889826813019717</v>
      </c>
      <c r="M12" s="91">
        <v>36.014412663782082</v>
      </c>
      <c r="N12" s="91">
        <v>35.390318549700439</v>
      </c>
      <c r="O12" s="91">
        <v>36.446892475739077</v>
      </c>
      <c r="P12" s="91">
        <v>34.926701824521608</v>
      </c>
      <c r="Q12" s="91">
        <v>33.379487857892151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117.30558752318643</v>
      </c>
      <c r="C14" s="89">
        <v>114.83701412384524</v>
      </c>
      <c r="D14" s="89">
        <v>116.63558742646794</v>
      </c>
      <c r="E14" s="89">
        <v>117.38147248219005</v>
      </c>
      <c r="F14" s="89">
        <v>118.106372358427</v>
      </c>
      <c r="G14" s="89">
        <v>105.59322157861068</v>
      </c>
      <c r="H14" s="89">
        <v>127.64321030017905</v>
      </c>
      <c r="I14" s="89">
        <v>125.49278866005385</v>
      </c>
      <c r="J14" s="89">
        <v>118.1607128280975</v>
      </c>
      <c r="K14" s="89">
        <v>102.69639712042667</v>
      </c>
      <c r="L14" s="89">
        <v>115.31003659569845</v>
      </c>
      <c r="M14" s="89">
        <v>116.89532972178412</v>
      </c>
      <c r="N14" s="89">
        <v>112.31917401637806</v>
      </c>
      <c r="O14" s="89">
        <v>111.84026444376947</v>
      </c>
      <c r="P14" s="89">
        <v>112.20873667782237</v>
      </c>
      <c r="Q14" s="89">
        <v>110.45695326418773</v>
      </c>
    </row>
    <row r="15" spans="1:17" x14ac:dyDescent="0.25">
      <c r="A15" s="86" t="s">
        <v>87</v>
      </c>
      <c r="B15" s="85">
        <f t="shared" ref="B15" si="4">SUM(B16:B25)</f>
        <v>6445.3280003196751</v>
      </c>
      <c r="C15" s="85">
        <f t="shared" ref="C15:Q15" si="5">SUM(C16:C25)</f>
        <v>6199.4019203072439</v>
      </c>
      <c r="D15" s="85">
        <f t="shared" si="5"/>
        <v>6530.9371946507563</v>
      </c>
      <c r="E15" s="85">
        <f t="shared" si="5"/>
        <v>6509.703612803708</v>
      </c>
      <c r="F15" s="85">
        <f t="shared" si="5"/>
        <v>6608.7917475544145</v>
      </c>
      <c r="G15" s="85">
        <f t="shared" si="5"/>
        <v>6050.960684282305</v>
      </c>
      <c r="H15" s="85">
        <f t="shared" si="5"/>
        <v>6822.8687705490574</v>
      </c>
      <c r="I15" s="85">
        <f t="shared" si="5"/>
        <v>6431.1702672639385</v>
      </c>
      <c r="J15" s="85">
        <f t="shared" si="5"/>
        <v>6158.1750790086171</v>
      </c>
      <c r="K15" s="85">
        <f t="shared" si="5"/>
        <v>5077.1646079720649</v>
      </c>
      <c r="L15" s="85">
        <f t="shared" si="5"/>
        <v>5893.1794510276177</v>
      </c>
      <c r="M15" s="85">
        <f t="shared" si="5"/>
        <v>5853.831280133847</v>
      </c>
      <c r="N15" s="85">
        <f t="shared" si="5"/>
        <v>5781.1798450998749</v>
      </c>
      <c r="O15" s="85">
        <f t="shared" si="5"/>
        <v>5793.3191228794858</v>
      </c>
      <c r="P15" s="85">
        <f t="shared" si="5"/>
        <v>5823.7828195415223</v>
      </c>
      <c r="Q15" s="85">
        <f t="shared" si="5"/>
        <v>5806.5281591253306</v>
      </c>
    </row>
    <row r="16" spans="1:17" x14ac:dyDescent="0.25">
      <c r="A16" s="88" t="s">
        <v>33</v>
      </c>
      <c r="B16" s="87">
        <v>404.24707073436286</v>
      </c>
      <c r="C16" s="87">
        <v>386.63582870941173</v>
      </c>
      <c r="D16" s="87">
        <v>360.85242815268418</v>
      </c>
      <c r="E16" s="87">
        <v>346.84802222905728</v>
      </c>
      <c r="F16" s="87">
        <v>302.98265705559663</v>
      </c>
      <c r="G16" s="87">
        <v>297.98579007009471</v>
      </c>
      <c r="H16" s="87">
        <v>323.41311135055003</v>
      </c>
      <c r="I16" s="87">
        <v>304.4006583663321</v>
      </c>
      <c r="J16" s="87">
        <v>289.53351022449937</v>
      </c>
      <c r="K16" s="87">
        <v>234.16201280383609</v>
      </c>
      <c r="L16" s="87">
        <v>276.77288800143037</v>
      </c>
      <c r="M16" s="87">
        <v>262.58508898401095</v>
      </c>
      <c r="N16" s="87">
        <v>231.27791649679531</v>
      </c>
      <c r="O16" s="87">
        <v>213.0337603060664</v>
      </c>
      <c r="P16" s="87">
        <v>220.69746469875258</v>
      </c>
      <c r="Q16" s="87">
        <v>225.02764867656251</v>
      </c>
    </row>
    <row r="17" spans="1:17" x14ac:dyDescent="0.25">
      <c r="A17" s="88" t="s">
        <v>31</v>
      </c>
      <c r="B17" s="87">
        <v>158.95188352165999</v>
      </c>
      <c r="C17" s="87">
        <v>162.89314999999999</v>
      </c>
      <c r="D17" s="87">
        <v>141.88251</v>
      </c>
      <c r="E17" s="87">
        <v>174.74743000000001</v>
      </c>
      <c r="F17" s="87">
        <v>177.35961</v>
      </c>
      <c r="G17" s="87">
        <v>178.65717779428269</v>
      </c>
      <c r="H17" s="87">
        <v>164.20582999999999</v>
      </c>
      <c r="I17" s="87">
        <v>170.73797999999999</v>
      </c>
      <c r="J17" s="87">
        <v>203.59942000000001</v>
      </c>
      <c r="K17" s="87">
        <v>206.26105000000001</v>
      </c>
      <c r="L17" s="87">
        <v>215.43951552388339</v>
      </c>
      <c r="M17" s="87">
        <v>204.92993305573268</v>
      </c>
      <c r="N17" s="87">
        <v>178.65648812558314</v>
      </c>
      <c r="O17" s="87">
        <v>216.75246816917712</v>
      </c>
      <c r="P17" s="87">
        <v>211.49825880738879</v>
      </c>
      <c r="Q17" s="87">
        <v>216.75186603577063</v>
      </c>
    </row>
    <row r="18" spans="1:17" x14ac:dyDescent="0.25">
      <c r="A18" s="88" t="s">
        <v>30</v>
      </c>
      <c r="B18" s="87">
        <v>79.57434881304718</v>
      </c>
      <c r="C18" s="87">
        <v>68.890199646452203</v>
      </c>
      <c r="D18" s="87">
        <v>85.358522234944914</v>
      </c>
      <c r="E18" s="87">
        <v>98.454189741561521</v>
      </c>
      <c r="F18" s="87">
        <v>93.85241889316346</v>
      </c>
      <c r="G18" s="87">
        <v>97.603534223013042</v>
      </c>
      <c r="H18" s="87">
        <v>137.02497924498374</v>
      </c>
      <c r="I18" s="87">
        <v>79.000378080621303</v>
      </c>
      <c r="J18" s="87">
        <v>78.537363179110628</v>
      </c>
      <c r="K18" s="87">
        <v>42.770570651573422</v>
      </c>
      <c r="L18" s="87">
        <v>62.327916563275835</v>
      </c>
      <c r="M18" s="87">
        <v>65.951087287595442</v>
      </c>
      <c r="N18" s="87">
        <v>49.103363832966998</v>
      </c>
      <c r="O18" s="87">
        <v>51.213388064586475</v>
      </c>
      <c r="P18" s="87">
        <v>47.50191568322581</v>
      </c>
      <c r="Q18" s="87">
        <v>29.540790009322585</v>
      </c>
    </row>
    <row r="19" spans="1:17" x14ac:dyDescent="0.25">
      <c r="A19" s="88" t="s">
        <v>68</v>
      </c>
      <c r="B19" s="87">
        <v>77.212463613511972</v>
      </c>
      <c r="C19" s="87">
        <v>75.489182435279361</v>
      </c>
      <c r="D19" s="87">
        <v>64.745136605363015</v>
      </c>
      <c r="E19" s="87">
        <v>71.699255197757381</v>
      </c>
      <c r="F19" s="87">
        <v>59.409453752279106</v>
      </c>
      <c r="G19" s="87">
        <v>55.028575772388734</v>
      </c>
      <c r="H19" s="87">
        <v>64.08065822381127</v>
      </c>
      <c r="I19" s="87">
        <v>29.972820610856562</v>
      </c>
      <c r="J19" s="87">
        <v>31.642735287395524</v>
      </c>
      <c r="K19" s="87">
        <v>18.641866325954091</v>
      </c>
      <c r="L19" s="87">
        <v>18.618397801533071</v>
      </c>
      <c r="M19" s="87">
        <v>16.616929821612359</v>
      </c>
      <c r="N19" s="87">
        <v>17.700870070542191</v>
      </c>
      <c r="O19" s="87">
        <v>14.583248694937083</v>
      </c>
      <c r="P19" s="87">
        <v>20.100364676884521</v>
      </c>
      <c r="Q19" s="87">
        <v>16.483320044977049</v>
      </c>
    </row>
    <row r="20" spans="1:17" x14ac:dyDescent="0.25">
      <c r="A20" s="88" t="s">
        <v>29</v>
      </c>
      <c r="B20" s="87">
        <v>401.67142661074479</v>
      </c>
      <c r="C20" s="87">
        <v>401.9219472880344</v>
      </c>
      <c r="D20" s="87">
        <v>357.64367589618752</v>
      </c>
      <c r="E20" s="87">
        <v>349.64096669493034</v>
      </c>
      <c r="F20" s="87">
        <v>350.45617031943158</v>
      </c>
      <c r="G20" s="87">
        <v>306.28816187465037</v>
      </c>
      <c r="H20" s="87">
        <v>310.55726892735663</v>
      </c>
      <c r="I20" s="87">
        <v>246.44940165937106</v>
      </c>
      <c r="J20" s="87">
        <v>216.47734635488317</v>
      </c>
      <c r="K20" s="87">
        <v>136.58292720137888</v>
      </c>
      <c r="L20" s="87">
        <v>187.22477657731687</v>
      </c>
      <c r="M20" s="87">
        <v>177.84223403184043</v>
      </c>
      <c r="N20" s="87">
        <v>164.04551425415258</v>
      </c>
      <c r="O20" s="87">
        <v>143.36760249702746</v>
      </c>
      <c r="P20" s="87">
        <v>154.89315142987982</v>
      </c>
      <c r="Q20" s="87">
        <v>137.83512625430359</v>
      </c>
    </row>
    <row r="21" spans="1:17" x14ac:dyDescent="0.25">
      <c r="A21" s="88" t="s">
        <v>28</v>
      </c>
      <c r="B21" s="87">
        <v>19.274886972569444</v>
      </c>
      <c r="C21" s="87">
        <v>19.338270000000161</v>
      </c>
      <c r="D21" s="87">
        <v>19.100239999999985</v>
      </c>
      <c r="E21" s="87">
        <v>19.999349999999687</v>
      </c>
      <c r="F21" s="87">
        <v>19.097369999999998</v>
      </c>
      <c r="G21" s="87">
        <v>20.446824299188034</v>
      </c>
      <c r="H21" s="87">
        <v>23.05797000000004</v>
      </c>
      <c r="I21" s="87">
        <v>24.99149000000039</v>
      </c>
      <c r="J21" s="87">
        <v>22.70085000000039</v>
      </c>
      <c r="K21" s="87">
        <v>22.803410000000007</v>
      </c>
      <c r="L21" s="87">
        <v>19.396380677390052</v>
      </c>
      <c r="M21" s="87">
        <v>22.164846678440341</v>
      </c>
      <c r="N21" s="87">
        <v>20.659404221023497</v>
      </c>
      <c r="O21" s="87">
        <v>21.782458425330375</v>
      </c>
      <c r="P21" s="87">
        <v>21.414291686080904</v>
      </c>
      <c r="Q21" s="87">
        <v>18.079270463724402</v>
      </c>
    </row>
    <row r="22" spans="1:17" x14ac:dyDescent="0.25">
      <c r="A22" s="88" t="s">
        <v>66</v>
      </c>
      <c r="B22" s="87">
        <v>651.31929252533621</v>
      </c>
      <c r="C22" s="87">
        <v>676.74876222806654</v>
      </c>
      <c r="D22" s="87">
        <v>623.6511817615783</v>
      </c>
      <c r="E22" s="87">
        <v>596.20739894040264</v>
      </c>
      <c r="F22" s="87">
        <v>609.63788753394454</v>
      </c>
      <c r="G22" s="87">
        <v>577.87313863982524</v>
      </c>
      <c r="H22" s="87">
        <v>634.64431280235613</v>
      </c>
      <c r="I22" s="87">
        <v>603.87327854675766</v>
      </c>
      <c r="J22" s="87">
        <v>536.52403396272791</v>
      </c>
      <c r="K22" s="87">
        <v>449.94611098932194</v>
      </c>
      <c r="L22" s="87">
        <v>525.16935600418435</v>
      </c>
      <c r="M22" s="87">
        <v>503.81342440116481</v>
      </c>
      <c r="N22" s="87">
        <v>463.52204116862418</v>
      </c>
      <c r="O22" s="87">
        <v>477.5056455433608</v>
      </c>
      <c r="P22" s="87">
        <v>458.58622718942439</v>
      </c>
      <c r="Q22" s="87">
        <v>401.40153999729182</v>
      </c>
    </row>
    <row r="23" spans="1:17" x14ac:dyDescent="0.25">
      <c r="A23" s="88" t="s">
        <v>25</v>
      </c>
      <c r="B23" s="87">
        <v>20.612681705534857</v>
      </c>
      <c r="C23" s="87">
        <v>20.357040000000001</v>
      </c>
      <c r="D23" s="87">
        <v>20.295870000000001</v>
      </c>
      <c r="E23" s="87">
        <v>20.620750000000001</v>
      </c>
      <c r="F23" s="87">
        <v>20.10173</v>
      </c>
      <c r="G23" s="87">
        <v>19.871978599407701</v>
      </c>
      <c r="H23" s="87">
        <v>20.990320000000001</v>
      </c>
      <c r="I23" s="87">
        <v>20.296659999999999</v>
      </c>
      <c r="J23" s="87">
        <v>17.306519999999999</v>
      </c>
      <c r="K23" s="87">
        <v>15.87401</v>
      </c>
      <c r="L23" s="87">
        <v>17.129978987941815</v>
      </c>
      <c r="M23" s="87">
        <v>18.725251064347503</v>
      </c>
      <c r="N23" s="87">
        <v>17.904437279317655</v>
      </c>
      <c r="O23" s="87">
        <v>16.382709101577031</v>
      </c>
      <c r="P23" s="87">
        <v>17.840190208142548</v>
      </c>
      <c r="Q23" s="87">
        <v>27.850871900648286</v>
      </c>
    </row>
    <row r="24" spans="1:17" x14ac:dyDescent="0.25">
      <c r="A24" s="88" t="s">
        <v>86</v>
      </c>
      <c r="B24" s="87">
        <v>3400.7117763699921</v>
      </c>
      <c r="C24" s="87">
        <v>3131.8186499999997</v>
      </c>
      <c r="D24" s="87">
        <v>3247.9744299999988</v>
      </c>
      <c r="E24" s="87">
        <v>3192.0781699999993</v>
      </c>
      <c r="F24" s="87">
        <v>3348.9944099999998</v>
      </c>
      <c r="G24" s="87">
        <v>2957.2226999140144</v>
      </c>
      <c r="H24" s="87">
        <v>3409.0008199999997</v>
      </c>
      <c r="I24" s="87">
        <v>3431.1853199999996</v>
      </c>
      <c r="J24" s="87">
        <v>3253.3717600000004</v>
      </c>
      <c r="K24" s="87">
        <v>2618.0135800000007</v>
      </c>
      <c r="L24" s="87">
        <v>2998.6846082967522</v>
      </c>
      <c r="M24" s="87">
        <v>3063.3154674540401</v>
      </c>
      <c r="N24" s="87">
        <v>3135.178752703905</v>
      </c>
      <c r="O24" s="87">
        <v>3226.5931320523573</v>
      </c>
      <c r="P24" s="87">
        <v>3399.1815943133661</v>
      </c>
      <c r="Q24" s="87">
        <v>3468.91836616414</v>
      </c>
    </row>
    <row r="25" spans="1:17" x14ac:dyDescent="0.25">
      <c r="A25" s="88" t="s">
        <v>22</v>
      </c>
      <c r="B25" s="87">
        <v>1231.7521694529157</v>
      </c>
      <c r="C25" s="87">
        <v>1255.3088900000002</v>
      </c>
      <c r="D25" s="87">
        <v>1609.4331999999999</v>
      </c>
      <c r="E25" s="87">
        <v>1639.4080799999999</v>
      </c>
      <c r="F25" s="87">
        <v>1626.90004</v>
      </c>
      <c r="G25" s="87">
        <v>1539.98280309544</v>
      </c>
      <c r="H25" s="87">
        <v>1735.8935000000001</v>
      </c>
      <c r="I25" s="87">
        <v>1520.2622799999997</v>
      </c>
      <c r="J25" s="87">
        <v>1508.48154</v>
      </c>
      <c r="K25" s="87">
        <v>1332.10907</v>
      </c>
      <c r="L25" s="87">
        <v>1572.4156325939089</v>
      </c>
      <c r="M25" s="87">
        <v>1517.8870173550617</v>
      </c>
      <c r="N25" s="87">
        <v>1503.1310569469645</v>
      </c>
      <c r="O25" s="87">
        <v>1412.1047100250651</v>
      </c>
      <c r="P25" s="87">
        <v>1272.0693608483775</v>
      </c>
      <c r="Q25" s="87">
        <v>1264.6393595785894</v>
      </c>
    </row>
    <row r="26" spans="1:17" x14ac:dyDescent="0.25">
      <c r="A26" s="86" t="s">
        <v>85</v>
      </c>
      <c r="B26" s="85">
        <f t="shared" ref="B26" si="6">SUM(B27:B36)</f>
        <v>4818.5378027693514</v>
      </c>
      <c r="C26" s="85">
        <f t="shared" ref="C26:Q26" si="7">SUM(C27:C36)</f>
        <v>4782.3952127038865</v>
      </c>
      <c r="D26" s="85">
        <f t="shared" si="7"/>
        <v>4874.0198640408735</v>
      </c>
      <c r="E26" s="85">
        <f t="shared" si="7"/>
        <v>4955.6796392187935</v>
      </c>
      <c r="F26" s="85">
        <f t="shared" si="7"/>
        <v>5183.5341755739801</v>
      </c>
      <c r="G26" s="85">
        <f t="shared" si="7"/>
        <v>4932.4112504369268</v>
      </c>
      <c r="H26" s="85">
        <f t="shared" si="7"/>
        <v>5154.6778358182</v>
      </c>
      <c r="I26" s="85">
        <f t="shared" si="7"/>
        <v>5040.2994531489203</v>
      </c>
      <c r="J26" s="85">
        <f t="shared" si="7"/>
        <v>4744.411682643833</v>
      </c>
      <c r="K26" s="85">
        <f t="shared" si="7"/>
        <v>3897.0687376015667</v>
      </c>
      <c r="L26" s="85">
        <f t="shared" si="7"/>
        <v>4426.2549452922385</v>
      </c>
      <c r="M26" s="85">
        <f t="shared" si="7"/>
        <v>4270.6830519327623</v>
      </c>
      <c r="N26" s="85">
        <f t="shared" si="7"/>
        <v>4035.5196867389213</v>
      </c>
      <c r="O26" s="85">
        <f t="shared" si="7"/>
        <v>3946.8733623468715</v>
      </c>
      <c r="P26" s="85">
        <f t="shared" si="7"/>
        <v>3890.2575793796295</v>
      </c>
      <c r="Q26" s="85">
        <f t="shared" si="7"/>
        <v>3921.9931221668039</v>
      </c>
    </row>
    <row r="27" spans="1:17" x14ac:dyDescent="0.25">
      <c r="A27" s="84" t="s">
        <v>33</v>
      </c>
      <c r="B27" s="83">
        <v>128.0771648196145</v>
      </c>
      <c r="C27" s="83">
        <v>136.24598129058825</v>
      </c>
      <c r="D27" s="83">
        <v>116.33484184731583</v>
      </c>
      <c r="E27" s="83">
        <v>118.35596777094275</v>
      </c>
      <c r="F27" s="83">
        <v>112.69870294440335</v>
      </c>
      <c r="G27" s="83">
        <v>118.86832868341315</v>
      </c>
      <c r="H27" s="83">
        <v>106.59595864944993</v>
      </c>
      <c r="I27" s="83">
        <v>126.07902163366794</v>
      </c>
      <c r="J27" s="83">
        <v>128.64006977550065</v>
      </c>
      <c r="K27" s="83">
        <v>73.652707196163874</v>
      </c>
      <c r="L27" s="83">
        <v>89.695453314283384</v>
      </c>
      <c r="M27" s="83">
        <v>82.010192036463536</v>
      </c>
      <c r="N27" s="83">
        <v>67.142432616417096</v>
      </c>
      <c r="O27" s="83">
        <v>69.30195485298529</v>
      </c>
      <c r="P27" s="83">
        <v>83.096486495866145</v>
      </c>
      <c r="Q27" s="83">
        <v>72.807745560057782</v>
      </c>
    </row>
    <row r="28" spans="1:17" x14ac:dyDescent="0.25">
      <c r="A28" s="84" t="s">
        <v>47</v>
      </c>
      <c r="B28" s="83">
        <v>459.8384956682566</v>
      </c>
      <c r="C28" s="83">
        <v>461.06218000000001</v>
      </c>
      <c r="D28" s="83">
        <v>439.71109000000001</v>
      </c>
      <c r="E28" s="83">
        <v>448.09624000000002</v>
      </c>
      <c r="F28" s="83">
        <v>422.31533000000002</v>
      </c>
      <c r="G28" s="83">
        <v>429.51440379663393</v>
      </c>
      <c r="H28" s="83">
        <v>416.90385000000003</v>
      </c>
      <c r="I28" s="83">
        <v>406.44166000000001</v>
      </c>
      <c r="J28" s="83">
        <v>398.20308999999997</v>
      </c>
      <c r="K28" s="83">
        <v>375.79984000000002</v>
      </c>
      <c r="L28" s="83">
        <v>415.10174758710866</v>
      </c>
      <c r="M28" s="83">
        <v>400.76698263172977</v>
      </c>
      <c r="N28" s="83">
        <v>375.17010191333793</v>
      </c>
      <c r="O28" s="83">
        <v>299.34335626002667</v>
      </c>
      <c r="P28" s="83">
        <v>313.79373639499062</v>
      </c>
      <c r="Q28" s="83">
        <v>264.917663239013</v>
      </c>
    </row>
    <row r="29" spans="1:17" x14ac:dyDescent="0.25">
      <c r="A29" s="84" t="s">
        <v>30</v>
      </c>
      <c r="B29" s="83">
        <v>174.21259192680563</v>
      </c>
      <c r="C29" s="83">
        <v>189.31075035354777</v>
      </c>
      <c r="D29" s="83">
        <v>167.38463776505512</v>
      </c>
      <c r="E29" s="83">
        <v>176.4113702584385</v>
      </c>
      <c r="F29" s="83">
        <v>192.01600110683648</v>
      </c>
      <c r="G29" s="83">
        <v>200.33283773977703</v>
      </c>
      <c r="H29" s="83">
        <v>178.64549075501628</v>
      </c>
      <c r="I29" s="83">
        <v>213.43901191937863</v>
      </c>
      <c r="J29" s="83">
        <v>226.06360682088945</v>
      </c>
      <c r="K29" s="83">
        <v>203.32210934842664</v>
      </c>
      <c r="L29" s="83">
        <v>238.90536232163049</v>
      </c>
      <c r="M29" s="83">
        <v>230.86423151500173</v>
      </c>
      <c r="N29" s="83">
        <v>243.31371561616621</v>
      </c>
      <c r="O29" s="83">
        <v>218.6322969731977</v>
      </c>
      <c r="P29" s="83">
        <v>240.02174124696481</v>
      </c>
      <c r="Q29" s="83">
        <v>253.55953910460582</v>
      </c>
    </row>
    <row r="30" spans="1:17" x14ac:dyDescent="0.25">
      <c r="A30" s="84" t="s">
        <v>68</v>
      </c>
      <c r="B30" s="83">
        <v>376.719353119571</v>
      </c>
      <c r="C30" s="83">
        <v>382.16560657564395</v>
      </c>
      <c r="D30" s="83">
        <v>398.32049059384951</v>
      </c>
      <c r="E30" s="83">
        <v>400.25055569245649</v>
      </c>
      <c r="F30" s="83">
        <v>422.05834354552621</v>
      </c>
      <c r="G30" s="83">
        <v>407.92164571449018</v>
      </c>
      <c r="H30" s="83">
        <v>389.91533729796589</v>
      </c>
      <c r="I30" s="83">
        <v>479.00983013269291</v>
      </c>
      <c r="J30" s="83">
        <v>474.44814155292818</v>
      </c>
      <c r="K30" s="83">
        <v>470.45091159830901</v>
      </c>
      <c r="L30" s="83">
        <v>481.46019296803354</v>
      </c>
      <c r="M30" s="83">
        <v>472.91029110230062</v>
      </c>
      <c r="N30" s="83">
        <v>462.21020677449411</v>
      </c>
      <c r="O30" s="83">
        <v>460.20556003790438</v>
      </c>
      <c r="P30" s="83">
        <v>445.6735564661833</v>
      </c>
      <c r="Q30" s="83">
        <v>444.91268852763756</v>
      </c>
    </row>
    <row r="31" spans="1:17" x14ac:dyDescent="0.25">
      <c r="A31" s="84" t="s">
        <v>29</v>
      </c>
      <c r="B31" s="83">
        <v>424.37989851218288</v>
      </c>
      <c r="C31" s="83">
        <v>420.57104271196556</v>
      </c>
      <c r="D31" s="83">
        <v>431.43403410381251</v>
      </c>
      <c r="E31" s="83">
        <v>470.55141330506962</v>
      </c>
      <c r="F31" s="83">
        <v>537.63387968056827</v>
      </c>
      <c r="G31" s="83">
        <v>487.63140412533375</v>
      </c>
      <c r="H31" s="83">
        <v>510.11858107264345</v>
      </c>
      <c r="I31" s="83">
        <v>424.11044834062903</v>
      </c>
      <c r="J31" s="83">
        <v>390.32970364511698</v>
      </c>
      <c r="K31" s="83">
        <v>214.58668279862115</v>
      </c>
      <c r="L31" s="83">
        <v>287.45918779476233</v>
      </c>
      <c r="M31" s="83">
        <v>269.95881538744356</v>
      </c>
      <c r="N31" s="83">
        <v>156.6406272434362</v>
      </c>
      <c r="O31" s="83">
        <v>116.3185834249187</v>
      </c>
      <c r="P31" s="83">
        <v>84.621585697868767</v>
      </c>
      <c r="Q31" s="83">
        <v>141.42191417370702</v>
      </c>
    </row>
    <row r="32" spans="1:17" x14ac:dyDescent="0.25">
      <c r="A32" s="84" t="s">
        <v>28</v>
      </c>
      <c r="B32" s="83">
        <v>31.981490614172959</v>
      </c>
      <c r="C32" s="83">
        <v>19.859439999999996</v>
      </c>
      <c r="D32" s="83">
        <v>40.795680000000004</v>
      </c>
      <c r="E32" s="83">
        <v>47.106089999999988</v>
      </c>
      <c r="F32" s="83">
        <v>57.764259999999993</v>
      </c>
      <c r="G32" s="83">
        <v>52.974261719194658</v>
      </c>
      <c r="H32" s="83">
        <v>53.44847</v>
      </c>
      <c r="I32" s="83">
        <v>49.009539999999994</v>
      </c>
      <c r="J32" s="83">
        <v>42.857820000000004</v>
      </c>
      <c r="K32" s="83">
        <v>34.890639999999998</v>
      </c>
      <c r="L32" s="83">
        <v>41.294385806285945</v>
      </c>
      <c r="M32" s="83">
        <v>52.33143168730814</v>
      </c>
      <c r="N32" s="83">
        <v>60.141544738139544</v>
      </c>
      <c r="O32" s="83">
        <v>58.039708341594178</v>
      </c>
      <c r="P32" s="83">
        <v>54.406841812700108</v>
      </c>
      <c r="Q32" s="83">
        <v>50.253354507334763</v>
      </c>
    </row>
    <row r="33" spans="1:17" x14ac:dyDescent="0.25">
      <c r="A33" s="84" t="s">
        <v>66</v>
      </c>
      <c r="B33" s="83">
        <v>143.15169442910098</v>
      </c>
      <c r="C33" s="83">
        <v>129.04369787000041</v>
      </c>
      <c r="D33" s="83">
        <v>113.54364432560078</v>
      </c>
      <c r="E33" s="83">
        <v>129.29065932529807</v>
      </c>
      <c r="F33" s="83">
        <v>122.34954087801043</v>
      </c>
      <c r="G33" s="83">
        <v>126.05074794496556</v>
      </c>
      <c r="H33" s="83">
        <v>122.74969122154755</v>
      </c>
      <c r="I33" s="83">
        <v>166.02425619210794</v>
      </c>
      <c r="J33" s="83">
        <v>165.06314508206481</v>
      </c>
      <c r="K33" s="83">
        <v>132.18759506009087</v>
      </c>
      <c r="L33" s="83">
        <v>134.4930762595327</v>
      </c>
      <c r="M33" s="83">
        <v>130.49032379560509</v>
      </c>
      <c r="N33" s="83">
        <v>124.48170550534343</v>
      </c>
      <c r="O33" s="83">
        <v>120.47472571233146</v>
      </c>
      <c r="P33" s="83">
        <v>112.67352964442665</v>
      </c>
      <c r="Q33" s="83">
        <v>122.32357787510921</v>
      </c>
    </row>
    <row r="34" spans="1:17" x14ac:dyDescent="0.25">
      <c r="A34" s="84" t="s">
        <v>25</v>
      </c>
      <c r="B34" s="83">
        <v>277.96857366849844</v>
      </c>
      <c r="C34" s="83">
        <v>254.32259999999999</v>
      </c>
      <c r="D34" s="83">
        <v>281.24340000000001</v>
      </c>
      <c r="E34" s="83">
        <v>235.17925000000002</v>
      </c>
      <c r="F34" s="83">
        <v>245.06648999999996</v>
      </c>
      <c r="G34" s="83">
        <v>241.44931690073585</v>
      </c>
      <c r="H34" s="83">
        <v>224.80967999999999</v>
      </c>
      <c r="I34" s="83">
        <v>214.30333999999999</v>
      </c>
      <c r="J34" s="83">
        <v>200.02278999999999</v>
      </c>
      <c r="K34" s="83">
        <v>133.91220999999999</v>
      </c>
      <c r="L34" s="83">
        <v>222.12195566382098</v>
      </c>
      <c r="M34" s="83">
        <v>206.57808322436927</v>
      </c>
      <c r="N34" s="83">
        <v>187.33032723456211</v>
      </c>
      <c r="O34" s="83">
        <v>192.6019376371886</v>
      </c>
      <c r="P34" s="83">
        <v>172.69227580252209</v>
      </c>
      <c r="Q34" s="83">
        <v>199.96034430265735</v>
      </c>
    </row>
    <row r="35" spans="1:17" x14ac:dyDescent="0.25">
      <c r="A35" s="84" t="s">
        <v>23</v>
      </c>
      <c r="B35" s="83">
        <v>3.3677115444029369</v>
      </c>
      <c r="C35" s="83">
        <v>4.391970000001038</v>
      </c>
      <c r="D35" s="83">
        <v>3.6991800000005242</v>
      </c>
      <c r="E35" s="83">
        <v>3.9000900000005458</v>
      </c>
      <c r="F35" s="83">
        <v>4.091570000000047</v>
      </c>
      <c r="G35" s="83">
        <v>3.4154963217724799</v>
      </c>
      <c r="H35" s="83">
        <v>3.7991800000004332</v>
      </c>
      <c r="I35" s="83">
        <v>2.3005800000005365</v>
      </c>
      <c r="J35" s="83">
        <v>9.7408000000000357</v>
      </c>
      <c r="K35" s="83">
        <v>8.0946500000000015</v>
      </c>
      <c r="L35" s="83">
        <v>12.992380268611214</v>
      </c>
      <c r="M35" s="83">
        <v>16.862458854823217</v>
      </c>
      <c r="N35" s="83">
        <v>22.715592828297304</v>
      </c>
      <c r="O35" s="83">
        <v>34.059394937237357</v>
      </c>
      <c r="P35" s="83">
        <v>34.777515269127434</v>
      </c>
      <c r="Q35" s="83">
        <v>35.279201483981069</v>
      </c>
    </row>
    <row r="36" spans="1:17" x14ac:dyDescent="0.25">
      <c r="A36" s="82" t="s">
        <v>21</v>
      </c>
      <c r="B36" s="81">
        <v>2798.8408284667457</v>
      </c>
      <c r="C36" s="81">
        <v>2785.4219439021394</v>
      </c>
      <c r="D36" s="81">
        <v>2881.5528654052391</v>
      </c>
      <c r="E36" s="81">
        <v>2926.5380028665877</v>
      </c>
      <c r="F36" s="81">
        <v>3067.5400574186351</v>
      </c>
      <c r="G36" s="81">
        <v>2864.2528074906104</v>
      </c>
      <c r="H36" s="81">
        <v>3147.6915968215767</v>
      </c>
      <c r="I36" s="81">
        <v>2959.5817649304436</v>
      </c>
      <c r="J36" s="81">
        <v>2709.0425157673326</v>
      </c>
      <c r="K36" s="81">
        <v>2250.1713915999549</v>
      </c>
      <c r="L36" s="81">
        <v>2502.7312033081694</v>
      </c>
      <c r="M36" s="81">
        <v>2407.9102416977175</v>
      </c>
      <c r="N36" s="81">
        <v>2336.3734322687274</v>
      </c>
      <c r="O36" s="81">
        <v>2377.8958441694872</v>
      </c>
      <c r="P36" s="81">
        <v>2348.5003105489795</v>
      </c>
      <c r="Q36" s="81">
        <v>2336.5570933927006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84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</v>
      </c>
      <c r="D40" s="77">
        <f t="shared" si="8"/>
        <v>1</v>
      </c>
      <c r="E40" s="77">
        <f t="shared" si="8"/>
        <v>1</v>
      </c>
      <c r="F40" s="77">
        <f t="shared" si="8"/>
        <v>1</v>
      </c>
      <c r="G40" s="77">
        <f t="shared" si="8"/>
        <v>1</v>
      </c>
      <c r="H40" s="77">
        <f t="shared" si="8"/>
        <v>1</v>
      </c>
      <c r="I40" s="77">
        <f t="shared" si="8"/>
        <v>1</v>
      </c>
      <c r="J40" s="77">
        <f t="shared" si="8"/>
        <v>1</v>
      </c>
      <c r="K40" s="77">
        <f t="shared" si="8"/>
        <v>1</v>
      </c>
      <c r="L40" s="77">
        <f t="shared" si="8"/>
        <v>1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0.99999999999999978</v>
      </c>
    </row>
    <row r="41" spans="1:17" x14ac:dyDescent="0.25">
      <c r="A41" s="76" t="s">
        <v>83</v>
      </c>
      <c r="B41" s="75">
        <f t="shared" ref="B41:Q41" si="9">IF(B6=0,0,B6/B$5)</f>
        <v>5.8957210533203764E-3</v>
      </c>
      <c r="C41" s="75">
        <f t="shared" si="9"/>
        <v>5.9258263373661172E-3</v>
      </c>
      <c r="D41" s="75">
        <f t="shared" si="9"/>
        <v>5.771337428428132E-3</v>
      </c>
      <c r="E41" s="75">
        <f t="shared" si="9"/>
        <v>5.757493580067964E-3</v>
      </c>
      <c r="F41" s="75">
        <f t="shared" si="9"/>
        <v>5.6624634502178538E-3</v>
      </c>
      <c r="G41" s="75">
        <f t="shared" si="9"/>
        <v>5.7261484101748241E-3</v>
      </c>
      <c r="H41" s="75">
        <f t="shared" si="9"/>
        <v>5.5927097660986511E-3</v>
      </c>
      <c r="I41" s="75">
        <f t="shared" si="9"/>
        <v>6.6894483669540624E-3</v>
      </c>
      <c r="J41" s="75">
        <f t="shared" si="9"/>
        <v>6.7132537807233963E-3</v>
      </c>
      <c r="K41" s="75">
        <f t="shared" si="9"/>
        <v>7.0335494775804509E-3</v>
      </c>
      <c r="L41" s="75">
        <f t="shared" si="9"/>
        <v>6.8730775287389502E-3</v>
      </c>
      <c r="M41" s="75">
        <f t="shared" si="9"/>
        <v>6.8296585588545839E-3</v>
      </c>
      <c r="N41" s="75">
        <f t="shared" si="9"/>
        <v>6.9319695180811479E-3</v>
      </c>
      <c r="O41" s="75">
        <f t="shared" si="9"/>
        <v>6.9535690750777293E-3</v>
      </c>
      <c r="P41" s="75">
        <f t="shared" si="9"/>
        <v>6.930868948822483E-3</v>
      </c>
      <c r="Q41" s="75">
        <f t="shared" si="9"/>
        <v>6.8121358602288296E-3</v>
      </c>
    </row>
    <row r="42" spans="1:17" x14ac:dyDescent="0.25">
      <c r="A42" s="76" t="s">
        <v>82</v>
      </c>
      <c r="B42" s="75">
        <f t="shared" ref="B42:Q42" si="10">IF(B7=0,0,B7/B$5)</f>
        <v>9.3489603537486917E-3</v>
      </c>
      <c r="C42" s="75">
        <f t="shared" si="10"/>
        <v>9.4644340254030762E-3</v>
      </c>
      <c r="D42" s="75">
        <f t="shared" si="10"/>
        <v>9.146705010073938E-3</v>
      </c>
      <c r="E42" s="75">
        <f t="shared" si="10"/>
        <v>9.2867724761030099E-3</v>
      </c>
      <c r="F42" s="75">
        <f t="shared" si="10"/>
        <v>9.1670084587369728E-3</v>
      </c>
      <c r="G42" s="75">
        <f t="shared" si="10"/>
        <v>9.384329351499375E-3</v>
      </c>
      <c r="H42" s="75">
        <f t="shared" si="10"/>
        <v>8.8246373677674864E-3</v>
      </c>
      <c r="I42" s="75">
        <f t="shared" si="10"/>
        <v>1.1274014600968919E-2</v>
      </c>
      <c r="J42" s="75">
        <f t="shared" si="10"/>
        <v>1.1580585075333948E-2</v>
      </c>
      <c r="K42" s="75">
        <f t="shared" si="10"/>
        <v>1.230519125832517E-2</v>
      </c>
      <c r="L42" s="75">
        <f t="shared" si="10"/>
        <v>1.1833468675712959E-2</v>
      </c>
      <c r="M42" s="75">
        <f t="shared" si="10"/>
        <v>1.1986054816360192E-2</v>
      </c>
      <c r="N42" s="75">
        <f t="shared" si="10"/>
        <v>1.2052620288194406E-2</v>
      </c>
      <c r="O42" s="75">
        <f t="shared" si="10"/>
        <v>1.2382482659810146E-2</v>
      </c>
      <c r="P42" s="75">
        <f t="shared" si="10"/>
        <v>1.2047764010481004E-2</v>
      </c>
      <c r="Q42" s="75">
        <f t="shared" si="10"/>
        <v>1.1893438392844952E-2</v>
      </c>
    </row>
    <row r="43" spans="1:17" x14ac:dyDescent="0.25">
      <c r="A43" s="76" t="s">
        <v>81</v>
      </c>
      <c r="B43" s="75">
        <f t="shared" ref="B43:Q43" si="11">IF(B8=0,0,B8/B$5)</f>
        <v>2.6649952827262294E-2</v>
      </c>
      <c r="C43" s="75">
        <f t="shared" si="11"/>
        <v>2.6218765165677598E-2</v>
      </c>
      <c r="D43" s="75">
        <f t="shared" si="11"/>
        <v>2.5576591726051031E-2</v>
      </c>
      <c r="E43" s="75">
        <f t="shared" si="11"/>
        <v>2.5668102936986129E-2</v>
      </c>
      <c r="F43" s="75">
        <f t="shared" si="11"/>
        <v>2.5498561410963724E-2</v>
      </c>
      <c r="G43" s="75">
        <f t="shared" si="11"/>
        <v>2.5261723271975553E-2</v>
      </c>
      <c r="H43" s="75">
        <f t="shared" si="11"/>
        <v>2.5579594497035348E-2</v>
      </c>
      <c r="I43" s="75">
        <f t="shared" si="11"/>
        <v>2.9430532573234018E-2</v>
      </c>
      <c r="J43" s="75">
        <f t="shared" si="11"/>
        <v>2.9196098281606783E-2</v>
      </c>
      <c r="K43" s="75">
        <f t="shared" si="11"/>
        <v>2.9196907548949352E-2</v>
      </c>
      <c r="L43" s="75">
        <f t="shared" si="11"/>
        <v>2.9347408608305633E-2</v>
      </c>
      <c r="M43" s="75">
        <f t="shared" si="11"/>
        <v>2.9518064020049955E-2</v>
      </c>
      <c r="N43" s="75">
        <f t="shared" si="11"/>
        <v>2.9890712087814637E-2</v>
      </c>
      <c r="O43" s="75">
        <f t="shared" si="11"/>
        <v>2.9938333015739022E-2</v>
      </c>
      <c r="P43" s="75">
        <f t="shared" si="11"/>
        <v>2.9894287945986281E-2</v>
      </c>
      <c r="Q43" s="75">
        <f t="shared" si="11"/>
        <v>2.9745550069681544E-2</v>
      </c>
    </row>
    <row r="44" spans="1:17" x14ac:dyDescent="0.25">
      <c r="A44" s="76" t="s">
        <v>80</v>
      </c>
      <c r="B44" s="75">
        <f t="shared" ref="B44:Q44" si="12">IF(B9=0,0,B9/B$5)</f>
        <v>2.1395766614099174E-2</v>
      </c>
      <c r="C44" s="75">
        <f t="shared" si="12"/>
        <v>2.1522915791077027E-2</v>
      </c>
      <c r="D44" s="75">
        <f t="shared" si="12"/>
        <v>2.0787062233305106E-2</v>
      </c>
      <c r="E44" s="75">
        <f t="shared" si="12"/>
        <v>2.1017954516043266E-2</v>
      </c>
      <c r="F44" s="75">
        <f t="shared" si="12"/>
        <v>2.0822795393452137E-2</v>
      </c>
      <c r="G44" s="75">
        <f t="shared" si="12"/>
        <v>2.1289375032372646E-2</v>
      </c>
      <c r="H44" s="75">
        <f t="shared" si="12"/>
        <v>2.041303882576849E-2</v>
      </c>
      <c r="I44" s="75">
        <f t="shared" si="12"/>
        <v>2.6931543875184663E-2</v>
      </c>
      <c r="J44" s="75">
        <f t="shared" si="12"/>
        <v>2.6677620071608538E-2</v>
      </c>
      <c r="K44" s="75">
        <f t="shared" si="12"/>
        <v>2.8019492827806115E-2</v>
      </c>
      <c r="L44" s="75">
        <f t="shared" si="12"/>
        <v>2.7103204486654785E-2</v>
      </c>
      <c r="M44" s="75">
        <f t="shared" si="12"/>
        <v>2.7907561322913214E-2</v>
      </c>
      <c r="N44" s="75">
        <f t="shared" si="12"/>
        <v>2.8159038417071722E-2</v>
      </c>
      <c r="O44" s="75">
        <f t="shared" si="12"/>
        <v>2.8707479548597196E-2</v>
      </c>
      <c r="P44" s="75">
        <f t="shared" si="12"/>
        <v>2.7935423542063392E-2</v>
      </c>
      <c r="Q44" s="75">
        <f t="shared" si="12"/>
        <v>2.7374716739749217E-2</v>
      </c>
    </row>
    <row r="45" spans="1:17" x14ac:dyDescent="0.25">
      <c r="A45" s="76" t="s">
        <v>79</v>
      </c>
      <c r="B45" s="75">
        <f t="shared" ref="B45:Q45" si="13">IF(B10=0,0,B10/B$5)</f>
        <v>1.3776026167626708E-2</v>
      </c>
      <c r="C45" s="75">
        <f t="shared" si="13"/>
        <v>1.3893142429295265E-2</v>
      </c>
      <c r="D45" s="75">
        <f t="shared" si="13"/>
        <v>1.3642724059403061E-2</v>
      </c>
      <c r="E45" s="75">
        <f t="shared" si="13"/>
        <v>1.356757127116158E-2</v>
      </c>
      <c r="F45" s="75">
        <f t="shared" si="13"/>
        <v>1.3390095597018687E-2</v>
      </c>
      <c r="G45" s="75">
        <f t="shared" si="13"/>
        <v>1.3526525567558954E-2</v>
      </c>
      <c r="H45" s="75">
        <f t="shared" si="13"/>
        <v>1.3220044403487603E-2</v>
      </c>
      <c r="I45" s="75">
        <f t="shared" si="13"/>
        <v>1.4546732327396689E-2</v>
      </c>
      <c r="J45" s="75">
        <f t="shared" si="13"/>
        <v>1.467394248355173E-2</v>
      </c>
      <c r="K45" s="75">
        <f t="shared" si="13"/>
        <v>1.546341164355876E-2</v>
      </c>
      <c r="L45" s="75">
        <f t="shared" si="13"/>
        <v>1.4848224220934257E-2</v>
      </c>
      <c r="M45" s="75">
        <f t="shared" si="13"/>
        <v>1.4891577082765161E-2</v>
      </c>
      <c r="N45" s="75">
        <f t="shared" si="13"/>
        <v>1.5037650570968146E-2</v>
      </c>
      <c r="O45" s="75">
        <f t="shared" si="13"/>
        <v>1.5193580135131347E-2</v>
      </c>
      <c r="P45" s="75">
        <f t="shared" si="13"/>
        <v>1.5030453237811126E-2</v>
      </c>
      <c r="Q45" s="75">
        <f t="shared" si="13"/>
        <v>1.4807569899341351E-2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0.52811438846840042</v>
      </c>
      <c r="C46" s="73">
        <f t="shared" si="14"/>
        <v>0.52103425321918018</v>
      </c>
      <c r="D46" s="73">
        <f t="shared" si="14"/>
        <v>0.52973548950756566</v>
      </c>
      <c r="E46" s="73">
        <f t="shared" si="14"/>
        <v>0.52501835331615465</v>
      </c>
      <c r="F46" s="73">
        <f t="shared" si="14"/>
        <v>0.51865648405469722</v>
      </c>
      <c r="G46" s="73">
        <f t="shared" si="14"/>
        <v>0.50949749044574555</v>
      </c>
      <c r="H46" s="73">
        <f t="shared" si="14"/>
        <v>0.52769577786455557</v>
      </c>
      <c r="I46" s="73">
        <f t="shared" si="14"/>
        <v>0.51079919996777179</v>
      </c>
      <c r="J46" s="73">
        <f t="shared" si="14"/>
        <v>0.51465525496703979</v>
      </c>
      <c r="K46" s="73">
        <f t="shared" si="14"/>
        <v>0.51368970374668887</v>
      </c>
      <c r="L46" s="73">
        <f t="shared" si="14"/>
        <v>0.51967592102684756</v>
      </c>
      <c r="M46" s="73">
        <f t="shared" si="14"/>
        <v>0.52549232412242486</v>
      </c>
      <c r="N46" s="73">
        <f t="shared" si="14"/>
        <v>0.53469041097672254</v>
      </c>
      <c r="O46" s="73">
        <f t="shared" si="14"/>
        <v>0.53936552556056083</v>
      </c>
      <c r="P46" s="73">
        <f t="shared" si="14"/>
        <v>0.5444627971696212</v>
      </c>
      <c r="Q46" s="73">
        <f t="shared" si="14"/>
        <v>0.54276107884676106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0.39481918451554238</v>
      </c>
      <c r="C47" s="71">
        <f t="shared" si="15"/>
        <v>0.40194066303200071</v>
      </c>
      <c r="D47" s="71">
        <f t="shared" si="15"/>
        <v>0.39534009003517306</v>
      </c>
      <c r="E47" s="71">
        <f t="shared" si="15"/>
        <v>0.39968375190348338</v>
      </c>
      <c r="F47" s="71">
        <f t="shared" si="15"/>
        <v>0.40680259163491345</v>
      </c>
      <c r="G47" s="71">
        <f t="shared" si="15"/>
        <v>0.41531440792067303</v>
      </c>
      <c r="H47" s="71">
        <f t="shared" si="15"/>
        <v>0.39867419727528686</v>
      </c>
      <c r="I47" s="71">
        <f t="shared" si="15"/>
        <v>0.4003285282884898</v>
      </c>
      <c r="J47" s="71">
        <f t="shared" si="15"/>
        <v>0.39650324534013581</v>
      </c>
      <c r="K47" s="71">
        <f t="shared" si="15"/>
        <v>0.39429174349709128</v>
      </c>
      <c r="L47" s="71">
        <f t="shared" si="15"/>
        <v>0.39031869545280595</v>
      </c>
      <c r="M47" s="71">
        <f t="shared" si="15"/>
        <v>0.38337476007663207</v>
      </c>
      <c r="N47" s="71">
        <f t="shared" si="15"/>
        <v>0.37323759814114749</v>
      </c>
      <c r="O47" s="71">
        <f t="shared" si="15"/>
        <v>0.36745903000508373</v>
      </c>
      <c r="P47" s="71">
        <f t="shared" si="15"/>
        <v>0.36369840514521456</v>
      </c>
      <c r="Q47" s="71">
        <f t="shared" si="15"/>
        <v>0.36660551019139292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useful energy demand"</f>
        <v>FI: Industry Summary / useful energy demand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91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6255.8322018657982</v>
      </c>
      <c r="C5" s="96">
        <f t="shared" ref="C5:Q5" si="1">SUM(C6:C10,C15,C26)</f>
        <v>6059.075576311915</v>
      </c>
      <c r="D5" s="96">
        <f t="shared" si="1"/>
        <v>6220.5344471110329</v>
      </c>
      <c r="E5" s="96">
        <f t="shared" si="1"/>
        <v>6278.4054216725181</v>
      </c>
      <c r="F5" s="96">
        <f t="shared" si="1"/>
        <v>6487.1977774268416</v>
      </c>
      <c r="G5" s="96">
        <f t="shared" si="1"/>
        <v>6029.8287908505081</v>
      </c>
      <c r="H5" s="96">
        <f t="shared" si="1"/>
        <v>6708.1999358404846</v>
      </c>
      <c r="I5" s="96">
        <f t="shared" si="1"/>
        <v>7130.3974304761923</v>
      </c>
      <c r="J5" s="96">
        <f t="shared" si="1"/>
        <v>6799.2203823383388</v>
      </c>
      <c r="K5" s="96">
        <f t="shared" si="1"/>
        <v>5624.2191441514933</v>
      </c>
      <c r="L5" s="96">
        <f t="shared" si="1"/>
        <v>6458.4462054015348</v>
      </c>
      <c r="M5" s="96">
        <f t="shared" si="1"/>
        <v>6383.2243867735897</v>
      </c>
      <c r="N5" s="96">
        <f t="shared" si="1"/>
        <v>6170.3607280416581</v>
      </c>
      <c r="O5" s="96">
        <f t="shared" si="1"/>
        <v>6139.0750227390254</v>
      </c>
      <c r="P5" s="96">
        <f t="shared" si="1"/>
        <v>6116.6786418801948</v>
      </c>
      <c r="Q5" s="96">
        <f t="shared" si="1"/>
        <v>6211.4414840816025</v>
      </c>
    </row>
    <row r="6" spans="1:17" x14ac:dyDescent="0.25">
      <c r="A6" s="76" t="s">
        <v>83</v>
      </c>
      <c r="B6" s="95">
        <v>30.034053674572103</v>
      </c>
      <c r="C6" s="95">
        <v>29.434882127014358</v>
      </c>
      <c r="D6" s="95">
        <v>29.651164572074123</v>
      </c>
      <c r="E6" s="95">
        <v>29.835923886671985</v>
      </c>
      <c r="F6" s="95">
        <v>30.288026414691384</v>
      </c>
      <c r="G6" s="95">
        <v>28.609754175058558</v>
      </c>
      <c r="H6" s="95">
        <v>30.785984877864276</v>
      </c>
      <c r="I6" s="95">
        <v>37.177011757641296</v>
      </c>
      <c r="J6" s="95">
        <v>35.547820568796475</v>
      </c>
      <c r="K6" s="95">
        <v>31.246607179797426</v>
      </c>
      <c r="L6" s="95">
        <v>35.041047863538608</v>
      </c>
      <c r="M6" s="95">
        <v>34.445299762662899</v>
      </c>
      <c r="N6" s="95">
        <v>33.787011649603606</v>
      </c>
      <c r="O6" s="95">
        <v>33.67726026981078</v>
      </c>
      <c r="P6" s="95">
        <v>33.706218456425901</v>
      </c>
      <c r="Q6" s="95">
        <v>33.631153032368566</v>
      </c>
    </row>
    <row r="7" spans="1:17" x14ac:dyDescent="0.25">
      <c r="A7" s="76" t="s">
        <v>82</v>
      </c>
      <c r="B7" s="95">
        <v>12.377349218371432</v>
      </c>
      <c r="C7" s="95">
        <v>12.213092554307716</v>
      </c>
      <c r="D7" s="95">
        <v>12.259737536855118</v>
      </c>
      <c r="E7" s="95">
        <v>12.573502758706908</v>
      </c>
      <c r="F7" s="95">
        <v>12.807657558178446</v>
      </c>
      <c r="G7" s="95">
        <v>12.271975904595756</v>
      </c>
      <c r="H7" s="95">
        <v>12.716624675895357</v>
      </c>
      <c r="I7" s="95">
        <v>16.15253406684463</v>
      </c>
      <c r="J7" s="95">
        <v>15.932275921458851</v>
      </c>
      <c r="K7" s="95">
        <v>14.198273924463424</v>
      </c>
      <c r="L7" s="95">
        <v>15.848586963699999</v>
      </c>
      <c r="M7" s="95">
        <v>15.883666881033596</v>
      </c>
      <c r="N7" s="95">
        <v>15.478647329312896</v>
      </c>
      <c r="O7" s="95">
        <v>15.806622792911137</v>
      </c>
      <c r="P7" s="95">
        <v>15.379882608875254</v>
      </c>
      <c r="Q7" s="95">
        <v>15.446603590070024</v>
      </c>
    </row>
    <row r="8" spans="1:17" x14ac:dyDescent="0.25">
      <c r="A8" s="76" t="s">
        <v>81</v>
      </c>
      <c r="B8" s="95">
        <v>199.59781705360794</v>
      </c>
      <c r="C8" s="95">
        <v>191.60291862529832</v>
      </c>
      <c r="D8" s="95">
        <v>193.90013116948438</v>
      </c>
      <c r="E8" s="95">
        <v>196.38822185211484</v>
      </c>
      <c r="F8" s="95">
        <v>202.10890392251653</v>
      </c>
      <c r="G8" s="95">
        <v>186.97887992290345</v>
      </c>
      <c r="H8" s="95">
        <v>208.97256848428921</v>
      </c>
      <c r="I8" s="95">
        <v>237.82004779212593</v>
      </c>
      <c r="J8" s="95">
        <v>224.47571562703979</v>
      </c>
      <c r="K8" s="95">
        <v>186.7070584046572</v>
      </c>
      <c r="L8" s="95">
        <v>215.36119580369714</v>
      </c>
      <c r="M8" s="95">
        <v>213.06926663989213</v>
      </c>
      <c r="N8" s="95">
        <v>208.48142924841582</v>
      </c>
      <c r="O8" s="95">
        <v>207.1739226170252</v>
      </c>
      <c r="P8" s="95">
        <v>207.32281837251273</v>
      </c>
      <c r="Q8" s="95">
        <v>210.44616455184251</v>
      </c>
    </row>
    <row r="9" spans="1:17" x14ac:dyDescent="0.25">
      <c r="A9" s="76" t="s">
        <v>80</v>
      </c>
      <c r="B9" s="95">
        <v>110.21121927550776</v>
      </c>
      <c r="C9" s="95">
        <v>108.38046537085174</v>
      </c>
      <c r="D9" s="95">
        <v>108.75777806361677</v>
      </c>
      <c r="E9" s="95">
        <v>110.78923427761805</v>
      </c>
      <c r="F9" s="95">
        <v>113.57635560332271</v>
      </c>
      <c r="G9" s="95">
        <v>108.70998344558269</v>
      </c>
      <c r="H9" s="95">
        <v>114.79898288895238</v>
      </c>
      <c r="I9" s="95">
        <v>151.45528427724108</v>
      </c>
      <c r="J9" s="95">
        <v>143.00316968942326</v>
      </c>
      <c r="K9" s="95">
        <v>125.43296472455836</v>
      </c>
      <c r="L9" s="95">
        <v>140.35031673240377</v>
      </c>
      <c r="M9" s="95">
        <v>142.52608869412475</v>
      </c>
      <c r="N9" s="95">
        <v>139.22718642803937</v>
      </c>
      <c r="O9" s="95">
        <v>140.95149550771637</v>
      </c>
      <c r="P9" s="95">
        <v>137.03309808551609</v>
      </c>
      <c r="Q9" s="95">
        <v>136.47761793748265</v>
      </c>
    </row>
    <row r="10" spans="1:17" x14ac:dyDescent="0.25">
      <c r="A10" s="94" t="s">
        <v>79</v>
      </c>
      <c r="B10" s="93">
        <f t="shared" ref="B10" si="2">SUM(B11:B14)</f>
        <v>113.67846974675169</v>
      </c>
      <c r="C10" s="93">
        <f t="shared" ref="C10:Q10" si="3">SUM(C11:C14)</f>
        <v>111.26346941079515</v>
      </c>
      <c r="D10" s="93">
        <f t="shared" si="3"/>
        <v>112.85400008075888</v>
      </c>
      <c r="E10" s="93">
        <f t="shared" si="3"/>
        <v>113.35761398640658</v>
      </c>
      <c r="F10" s="93">
        <f t="shared" si="3"/>
        <v>115.43729832974516</v>
      </c>
      <c r="G10" s="93">
        <f t="shared" si="3"/>
        <v>107.7492336665795</v>
      </c>
      <c r="H10" s="93">
        <f t="shared" si="3"/>
        <v>118.58637176296499</v>
      </c>
      <c r="I10" s="93">
        <f t="shared" si="3"/>
        <v>131.96478078910297</v>
      </c>
      <c r="J10" s="93">
        <f t="shared" si="3"/>
        <v>126.63022922565185</v>
      </c>
      <c r="K10" s="93">
        <f t="shared" si="3"/>
        <v>111.07769737067051</v>
      </c>
      <c r="L10" s="93">
        <f t="shared" si="3"/>
        <v>123.5453148621399</v>
      </c>
      <c r="M10" s="93">
        <f t="shared" si="3"/>
        <v>123.13875852651162</v>
      </c>
      <c r="N10" s="93">
        <f t="shared" si="3"/>
        <v>119.93410690356954</v>
      </c>
      <c r="O10" s="93">
        <f t="shared" si="3"/>
        <v>120.24399933722813</v>
      </c>
      <c r="P10" s="93">
        <f t="shared" si="3"/>
        <v>119.60094033821014</v>
      </c>
      <c r="Q10" s="93">
        <f t="shared" si="3"/>
        <v>119.56955953975228</v>
      </c>
    </row>
    <row r="11" spans="1:17" x14ac:dyDescent="0.25">
      <c r="A11" s="92" t="s">
        <v>68</v>
      </c>
      <c r="B11" s="91">
        <v>6.3445981794405082</v>
      </c>
      <c r="C11" s="91">
        <v>6.7534299277692718</v>
      </c>
      <c r="D11" s="91">
        <v>7.0574855070491207</v>
      </c>
      <c r="E11" s="91">
        <v>7.7045771868909858</v>
      </c>
      <c r="F11" s="91">
        <v>7.8866148891671362</v>
      </c>
      <c r="G11" s="91">
        <v>8.6965253961975328</v>
      </c>
      <c r="H11" s="91">
        <v>6.3687336874890788</v>
      </c>
      <c r="I11" s="91">
        <v>8.9475604558227584</v>
      </c>
      <c r="J11" s="91">
        <v>9.4149190836436212</v>
      </c>
      <c r="K11" s="91">
        <v>9.0693998955556783</v>
      </c>
      <c r="L11" s="91">
        <v>8.6779171729647722</v>
      </c>
      <c r="M11" s="91">
        <v>7.4979125057173759</v>
      </c>
      <c r="N11" s="91">
        <v>8.5512229079149549</v>
      </c>
      <c r="O11" s="91">
        <v>8.5682265508585047</v>
      </c>
      <c r="P11" s="91">
        <v>7.9389619673205587</v>
      </c>
      <c r="Q11" s="91">
        <v>8.551233959322893</v>
      </c>
    </row>
    <row r="12" spans="1:17" x14ac:dyDescent="0.25">
      <c r="A12" s="92" t="s">
        <v>66</v>
      </c>
      <c r="B12" s="91">
        <v>21.617858951948438</v>
      </c>
      <c r="C12" s="91">
        <v>21.501054744469997</v>
      </c>
      <c r="D12" s="91">
        <v>21.612588289350306</v>
      </c>
      <c r="E12" s="91">
        <v>20.051819037283575</v>
      </c>
      <c r="F12" s="91">
        <v>20.773446278320833</v>
      </c>
      <c r="G12" s="91">
        <v>21.967184443176112</v>
      </c>
      <c r="H12" s="91">
        <v>18.030817422166823</v>
      </c>
      <c r="I12" s="91">
        <v>26.216673774105281</v>
      </c>
      <c r="J12" s="91">
        <v>25.765901018637273</v>
      </c>
      <c r="K12" s="91">
        <v>21.940265205127051</v>
      </c>
      <c r="L12" s="91">
        <v>24.445419325264069</v>
      </c>
      <c r="M12" s="91">
        <v>23.275717910748522</v>
      </c>
      <c r="N12" s="91">
        <v>22.839571191535505</v>
      </c>
      <c r="O12" s="91">
        <v>23.485655332887589</v>
      </c>
      <c r="P12" s="91">
        <v>22.710211663829771</v>
      </c>
      <c r="Q12" s="91">
        <v>22.067830119659813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85.716012615362743</v>
      </c>
      <c r="C14" s="89">
        <v>83.008984738555881</v>
      </c>
      <c r="D14" s="89">
        <v>84.183926284359458</v>
      </c>
      <c r="E14" s="89">
        <v>85.601217762232011</v>
      </c>
      <c r="F14" s="89">
        <v>86.777237162257194</v>
      </c>
      <c r="G14" s="89">
        <v>77.085523827205861</v>
      </c>
      <c r="H14" s="89">
        <v>94.186820653309084</v>
      </c>
      <c r="I14" s="89">
        <v>96.800546559174947</v>
      </c>
      <c r="J14" s="89">
        <v>91.449409123370955</v>
      </c>
      <c r="K14" s="89">
        <v>80.068032269987782</v>
      </c>
      <c r="L14" s="89">
        <v>90.421978363911066</v>
      </c>
      <c r="M14" s="89">
        <v>92.365128110045731</v>
      </c>
      <c r="N14" s="89">
        <v>88.543312804119083</v>
      </c>
      <c r="O14" s="89">
        <v>88.190117453482031</v>
      </c>
      <c r="P14" s="89">
        <v>88.951766707059804</v>
      </c>
      <c r="Q14" s="89">
        <v>88.950495460769574</v>
      </c>
    </row>
    <row r="15" spans="1:17" x14ac:dyDescent="0.25">
      <c r="A15" s="86" t="s">
        <v>87</v>
      </c>
      <c r="B15" s="85">
        <f t="shared" ref="B15" si="4">SUM(B16:B25)</f>
        <v>3390.8674187519082</v>
      </c>
      <c r="C15" s="85">
        <f t="shared" ref="C15:Q15" si="5">SUM(C16:C25)</f>
        <v>3234.1624261352617</v>
      </c>
      <c r="D15" s="85">
        <f t="shared" si="5"/>
        <v>3328.1323028209217</v>
      </c>
      <c r="E15" s="85">
        <f t="shared" si="5"/>
        <v>3315.7184479273365</v>
      </c>
      <c r="F15" s="85">
        <f t="shared" si="5"/>
        <v>3407.5705237599909</v>
      </c>
      <c r="G15" s="85">
        <f t="shared" si="5"/>
        <v>3098.4944513058426</v>
      </c>
      <c r="H15" s="85">
        <f t="shared" si="5"/>
        <v>3542.8853783585864</v>
      </c>
      <c r="I15" s="85">
        <f t="shared" si="5"/>
        <v>3940.5960589419901</v>
      </c>
      <c r="J15" s="85">
        <f t="shared" si="5"/>
        <v>3796.1391992872486</v>
      </c>
      <c r="K15" s="85">
        <f t="shared" si="5"/>
        <v>3133.8219457045707</v>
      </c>
      <c r="L15" s="85">
        <f t="shared" si="5"/>
        <v>3642.6003343287266</v>
      </c>
      <c r="M15" s="85">
        <f t="shared" si="5"/>
        <v>3620.4569067929351</v>
      </c>
      <c r="N15" s="85">
        <f t="shared" si="5"/>
        <v>3565.3013505564404</v>
      </c>
      <c r="O15" s="85">
        <f t="shared" si="5"/>
        <v>3567.2674906813013</v>
      </c>
      <c r="P15" s="85">
        <f t="shared" si="5"/>
        <v>3565.7341572198088</v>
      </c>
      <c r="Q15" s="85">
        <f t="shared" si="5"/>
        <v>3616.5209082015572</v>
      </c>
    </row>
    <row r="16" spans="1:17" x14ac:dyDescent="0.25">
      <c r="A16" s="88" t="s">
        <v>33</v>
      </c>
      <c r="B16" s="87">
        <v>237.11054076280806</v>
      </c>
      <c r="C16" s="87">
        <v>221.79218029705603</v>
      </c>
      <c r="D16" s="87">
        <v>205.24491387664042</v>
      </c>
      <c r="E16" s="87">
        <v>199.92238283930664</v>
      </c>
      <c r="F16" s="87">
        <v>172.63129493698483</v>
      </c>
      <c r="G16" s="87">
        <v>169.62347130582589</v>
      </c>
      <c r="H16" s="87">
        <v>193.93967811096132</v>
      </c>
      <c r="I16" s="87">
        <v>193.38067194818709</v>
      </c>
      <c r="J16" s="87">
        <v>182.35761007776321</v>
      </c>
      <c r="K16" s="87">
        <v>147.08850680291985</v>
      </c>
      <c r="L16" s="87">
        <v>173.36558794416609</v>
      </c>
      <c r="M16" s="87">
        <v>161.63317827945909</v>
      </c>
      <c r="N16" s="87">
        <v>144.11395990575727</v>
      </c>
      <c r="O16" s="87">
        <v>131.68052915928288</v>
      </c>
      <c r="P16" s="87">
        <v>138.10269985489865</v>
      </c>
      <c r="Q16" s="87">
        <v>144.17843112809874</v>
      </c>
    </row>
    <row r="17" spans="1:17" x14ac:dyDescent="0.25">
      <c r="A17" s="88" t="s">
        <v>31</v>
      </c>
      <c r="B17" s="87">
        <v>84.650445466877002</v>
      </c>
      <c r="C17" s="87">
        <v>86.749382300486047</v>
      </c>
      <c r="D17" s="87">
        <v>76.423711324784676</v>
      </c>
      <c r="E17" s="87">
        <v>95.000891510770799</v>
      </c>
      <c r="F17" s="87">
        <v>96.954984282389461</v>
      </c>
      <c r="G17" s="87">
        <v>98.950193127401008</v>
      </c>
      <c r="H17" s="87">
        <v>90.946240121706126</v>
      </c>
      <c r="I17" s="87">
        <v>95.439240820165679</v>
      </c>
      <c r="J17" s="87">
        <v>117.87856227394715</v>
      </c>
      <c r="K17" s="87">
        <v>119.41957411821082</v>
      </c>
      <c r="L17" s="87">
        <v>129.99682481754436</v>
      </c>
      <c r="M17" s="87">
        <v>126.31843731450221</v>
      </c>
      <c r="N17" s="87">
        <v>110.12353373473803</v>
      </c>
      <c r="O17" s="87">
        <v>133.60582641553697</v>
      </c>
      <c r="P17" s="87">
        <v>130.36714133909271</v>
      </c>
      <c r="Q17" s="87">
        <v>138.12574247086584</v>
      </c>
    </row>
    <row r="18" spans="1:17" x14ac:dyDescent="0.25">
      <c r="A18" s="88" t="s">
        <v>30</v>
      </c>
      <c r="B18" s="87">
        <v>51.289430758929825</v>
      </c>
      <c r="C18" s="87">
        <v>43.593180651059264</v>
      </c>
      <c r="D18" s="87">
        <v>53.117498481742267</v>
      </c>
      <c r="E18" s="87">
        <v>61.894108355926896</v>
      </c>
      <c r="F18" s="87">
        <v>61.639110878846623</v>
      </c>
      <c r="G18" s="87">
        <v>63.603815084763788</v>
      </c>
      <c r="H18" s="87">
        <v>86.829857209903707</v>
      </c>
      <c r="I18" s="87">
        <v>57.708223805026307</v>
      </c>
      <c r="J18" s="87">
        <v>56.676913874250928</v>
      </c>
      <c r="K18" s="87">
        <v>32.615183739066303</v>
      </c>
      <c r="L18" s="87">
        <v>46.473881019794604</v>
      </c>
      <c r="M18" s="87">
        <v>48.985823288635586</v>
      </c>
      <c r="N18" s="87">
        <v>37.655448689312557</v>
      </c>
      <c r="O18" s="87">
        <v>39.099857395269595</v>
      </c>
      <c r="P18" s="87">
        <v>35.729963968071729</v>
      </c>
      <c r="Q18" s="87">
        <v>21.694689939323514</v>
      </c>
    </row>
    <row r="19" spans="1:17" x14ac:dyDescent="0.25">
      <c r="A19" s="88" t="s">
        <v>68</v>
      </c>
      <c r="B19" s="87">
        <v>40.574896883581133</v>
      </c>
      <c r="C19" s="87">
        <v>40.488109676700738</v>
      </c>
      <c r="D19" s="87">
        <v>33.477360153972135</v>
      </c>
      <c r="E19" s="87">
        <v>37.08419478693672</v>
      </c>
      <c r="F19" s="87">
        <v>30.502380152648069</v>
      </c>
      <c r="G19" s="87">
        <v>30.412203461281624</v>
      </c>
      <c r="H19" s="87">
        <v>34.719984554921069</v>
      </c>
      <c r="I19" s="87">
        <v>17.444951954446587</v>
      </c>
      <c r="J19" s="87">
        <v>17.084667609917449</v>
      </c>
      <c r="K19" s="87">
        <v>12.840740465804824</v>
      </c>
      <c r="L19" s="87">
        <v>11.589946459581574</v>
      </c>
      <c r="M19" s="87">
        <v>10.037981884032471</v>
      </c>
      <c r="N19" s="87">
        <v>10.255786292884894</v>
      </c>
      <c r="O19" s="87">
        <v>9.242293172679604</v>
      </c>
      <c r="P19" s="87">
        <v>10.935525140842902</v>
      </c>
      <c r="Q19" s="87">
        <v>9.9916529188474161</v>
      </c>
    </row>
    <row r="20" spans="1:17" x14ac:dyDescent="0.25">
      <c r="A20" s="88" t="s">
        <v>29</v>
      </c>
      <c r="B20" s="87">
        <v>221.22439722259637</v>
      </c>
      <c r="C20" s="87">
        <v>220.72617676573859</v>
      </c>
      <c r="D20" s="87">
        <v>200.20128894118147</v>
      </c>
      <c r="E20" s="87">
        <v>196.51752455093666</v>
      </c>
      <c r="F20" s="87">
        <v>202.26999547806085</v>
      </c>
      <c r="G20" s="87">
        <v>174.06038001075783</v>
      </c>
      <c r="H20" s="87">
        <v>181.62097195489312</v>
      </c>
      <c r="I20" s="87">
        <v>139.86425557059781</v>
      </c>
      <c r="J20" s="87">
        <v>126.88841019620834</v>
      </c>
      <c r="K20" s="87">
        <v>82.877125898966298</v>
      </c>
      <c r="L20" s="87">
        <v>110.52547943035681</v>
      </c>
      <c r="M20" s="87">
        <v>105.8615810058503</v>
      </c>
      <c r="N20" s="87">
        <v>95.225072061857432</v>
      </c>
      <c r="O20" s="87">
        <v>84.772694126686517</v>
      </c>
      <c r="P20" s="87">
        <v>90.532305711527655</v>
      </c>
      <c r="Q20" s="87">
        <v>79.509362778513804</v>
      </c>
    </row>
    <row r="21" spans="1:17" x14ac:dyDescent="0.25">
      <c r="A21" s="88" t="s">
        <v>28</v>
      </c>
      <c r="B21" s="87">
        <v>6.5512297727658364</v>
      </c>
      <c r="C21" s="87">
        <v>6.565307344326567</v>
      </c>
      <c r="D21" s="87">
        <v>6.7880229587692185</v>
      </c>
      <c r="E21" s="87">
        <v>7.2827013075847233</v>
      </c>
      <c r="F21" s="87">
        <v>6.8509391647681781</v>
      </c>
      <c r="G21" s="87">
        <v>8.1899117815695419</v>
      </c>
      <c r="H21" s="87">
        <v>9.5468056299834139</v>
      </c>
      <c r="I21" s="87">
        <v>9.9895315319631184</v>
      </c>
      <c r="J21" s="87">
        <v>9.986577911969718</v>
      </c>
      <c r="K21" s="87">
        <v>10.064000607682585</v>
      </c>
      <c r="L21" s="87">
        <v>8.1627556086102526</v>
      </c>
      <c r="M21" s="87">
        <v>9.5853797044385658</v>
      </c>
      <c r="N21" s="87">
        <v>9.0580414477568194</v>
      </c>
      <c r="O21" s="87">
        <v>10.050096768360618</v>
      </c>
      <c r="P21" s="87">
        <v>10.23611049171191</v>
      </c>
      <c r="Q21" s="87">
        <v>8.2176743053307977</v>
      </c>
    </row>
    <row r="22" spans="1:17" x14ac:dyDescent="0.25">
      <c r="A22" s="88" t="s">
        <v>66</v>
      </c>
      <c r="B22" s="87">
        <v>488.91591493969798</v>
      </c>
      <c r="C22" s="87">
        <v>506.69030981359458</v>
      </c>
      <c r="D22" s="87">
        <v>465.37497801136055</v>
      </c>
      <c r="E22" s="87">
        <v>450.3286797859505</v>
      </c>
      <c r="F22" s="87">
        <v>465.66728375878199</v>
      </c>
      <c r="G22" s="87">
        <v>445.23042083125011</v>
      </c>
      <c r="H22" s="87">
        <v>483.99332799070868</v>
      </c>
      <c r="I22" s="87">
        <v>480.88513332148506</v>
      </c>
      <c r="J22" s="87">
        <v>429.48591741445796</v>
      </c>
      <c r="K22" s="87">
        <v>363.32993771552356</v>
      </c>
      <c r="L22" s="87">
        <v>420.24709227908403</v>
      </c>
      <c r="M22" s="87">
        <v>399.88792602571203</v>
      </c>
      <c r="N22" s="87">
        <v>371.76376093313212</v>
      </c>
      <c r="O22" s="87">
        <v>384.72137402173274</v>
      </c>
      <c r="P22" s="87">
        <v>366.82773696935379</v>
      </c>
      <c r="Q22" s="87">
        <v>324.01529035015284</v>
      </c>
    </row>
    <row r="23" spans="1:17" x14ac:dyDescent="0.25">
      <c r="A23" s="88" t="s">
        <v>25</v>
      </c>
      <c r="B23" s="87">
        <v>12.368344258491158</v>
      </c>
      <c r="C23" s="87">
        <v>12.093703360399173</v>
      </c>
      <c r="D23" s="87">
        <v>11.840925023732742</v>
      </c>
      <c r="E23" s="87">
        <v>12.597734945994297</v>
      </c>
      <c r="F23" s="87">
        <v>12.0747468105073</v>
      </c>
      <c r="G23" s="87">
        <v>12.100402351898385</v>
      </c>
      <c r="H23" s="87">
        <v>13.517841642902463</v>
      </c>
      <c r="I23" s="87">
        <v>13.304297653634018</v>
      </c>
      <c r="J23" s="87">
        <v>11.525325050271398</v>
      </c>
      <c r="K23" s="87">
        <v>9.7742897667038591</v>
      </c>
      <c r="L23" s="87">
        <v>10.763676735603537</v>
      </c>
      <c r="M23" s="87">
        <v>11.897156097251644</v>
      </c>
      <c r="N23" s="87">
        <v>11.378588176771027</v>
      </c>
      <c r="O23" s="87">
        <v>10.639243355672413</v>
      </c>
      <c r="P23" s="87">
        <v>11.119799464986958</v>
      </c>
      <c r="Q23" s="87">
        <v>15.564969572166751</v>
      </c>
    </row>
    <row r="24" spans="1:17" x14ac:dyDescent="0.25">
      <c r="A24" s="88" t="s">
        <v>86</v>
      </c>
      <c r="B24" s="87">
        <v>1893.1338466628463</v>
      </c>
      <c r="C24" s="87">
        <v>1733.8050454596612</v>
      </c>
      <c r="D24" s="87">
        <v>1810.4707768758294</v>
      </c>
      <c r="E24" s="87">
        <v>1781.0569994178329</v>
      </c>
      <c r="F24" s="87">
        <v>1888.8506189052864</v>
      </c>
      <c r="G24" s="87">
        <v>1651.2195810162289</v>
      </c>
      <c r="H24" s="87">
        <v>1941.1837730178092</v>
      </c>
      <c r="I24" s="87">
        <v>1941.698878954069</v>
      </c>
      <c r="J24" s="87">
        <v>1850.5783963268625</v>
      </c>
      <c r="K24" s="87">
        <v>1495.9387244813879</v>
      </c>
      <c r="L24" s="87">
        <v>1690.4941695080051</v>
      </c>
      <c r="M24" s="87">
        <v>1735.2923041614199</v>
      </c>
      <c r="N24" s="87">
        <v>1778.3337041298278</v>
      </c>
      <c r="O24" s="87">
        <v>1828.1775915094638</v>
      </c>
      <c r="P24" s="87">
        <v>1942.788808857309</v>
      </c>
      <c r="Q24" s="87">
        <v>2040.1224030566054</v>
      </c>
    </row>
    <row r="25" spans="1:17" x14ac:dyDescent="0.25">
      <c r="A25" s="88" t="s">
        <v>22</v>
      </c>
      <c r="B25" s="87">
        <v>355.04837202331453</v>
      </c>
      <c r="C25" s="87">
        <v>361.65903046623941</v>
      </c>
      <c r="D25" s="87">
        <v>465.19282717290861</v>
      </c>
      <c r="E25" s="87">
        <v>474.03323042609668</v>
      </c>
      <c r="F25" s="87">
        <v>470.12916939171691</v>
      </c>
      <c r="G25" s="87">
        <v>445.10407233486552</v>
      </c>
      <c r="H25" s="87">
        <v>506.58689812479702</v>
      </c>
      <c r="I25" s="87">
        <v>990.88087338241507</v>
      </c>
      <c r="J25" s="87">
        <v>993.67681855160004</v>
      </c>
      <c r="K25" s="87">
        <v>859.87386210830493</v>
      </c>
      <c r="L25" s="87">
        <v>1040.9809205259801</v>
      </c>
      <c r="M25" s="87">
        <v>1010.9571390316332</v>
      </c>
      <c r="N25" s="87">
        <v>997.39345518440223</v>
      </c>
      <c r="O25" s="87">
        <v>935.27798475661609</v>
      </c>
      <c r="P25" s="87">
        <v>829.0940654220135</v>
      </c>
      <c r="Q25" s="87">
        <v>835.10069168165217</v>
      </c>
    </row>
    <row r="26" spans="1:17" x14ac:dyDescent="0.25">
      <c r="A26" s="86" t="s">
        <v>85</v>
      </c>
      <c r="B26" s="85">
        <f t="shared" ref="B26" si="6">SUM(B27:B36)</f>
        <v>2399.0658741450793</v>
      </c>
      <c r="C26" s="85">
        <f t="shared" ref="C26:Q26" si="7">SUM(C27:C36)</f>
        <v>2372.018322088386</v>
      </c>
      <c r="D26" s="85">
        <f t="shared" si="7"/>
        <v>2434.9793328673222</v>
      </c>
      <c r="E26" s="85">
        <f t="shared" si="7"/>
        <v>2499.742476983663</v>
      </c>
      <c r="F26" s="85">
        <f t="shared" si="7"/>
        <v>2605.4090118383965</v>
      </c>
      <c r="G26" s="85">
        <f t="shared" si="7"/>
        <v>2487.0145124299456</v>
      </c>
      <c r="H26" s="85">
        <f t="shared" si="7"/>
        <v>2679.4540247919317</v>
      </c>
      <c r="I26" s="85">
        <f t="shared" si="7"/>
        <v>2615.2317128512464</v>
      </c>
      <c r="J26" s="85">
        <f t="shared" si="7"/>
        <v>2457.4919720187199</v>
      </c>
      <c r="K26" s="85">
        <f t="shared" si="7"/>
        <v>2021.734596842776</v>
      </c>
      <c r="L26" s="85">
        <f t="shared" si="7"/>
        <v>2285.699408847328</v>
      </c>
      <c r="M26" s="85">
        <f t="shared" si="7"/>
        <v>2233.7043994764299</v>
      </c>
      <c r="N26" s="85">
        <f t="shared" si="7"/>
        <v>2088.1509959262771</v>
      </c>
      <c r="O26" s="85">
        <f t="shared" si="7"/>
        <v>2053.9542315330327</v>
      </c>
      <c r="P26" s="85">
        <f t="shared" si="7"/>
        <v>2037.9015267988461</v>
      </c>
      <c r="Q26" s="85">
        <f t="shared" si="7"/>
        <v>2079.3494772285294</v>
      </c>
    </row>
    <row r="27" spans="1:17" x14ac:dyDescent="0.25">
      <c r="A27" s="84" t="s">
        <v>33</v>
      </c>
      <c r="B27" s="83">
        <v>70.927314075038836</v>
      </c>
      <c r="C27" s="83">
        <v>74.340081262490997</v>
      </c>
      <c r="D27" s="83">
        <v>65.707457417804534</v>
      </c>
      <c r="E27" s="83">
        <v>69.026549173937127</v>
      </c>
      <c r="F27" s="83">
        <v>64.353049927945406</v>
      </c>
      <c r="G27" s="83">
        <v>68.83052891152245</v>
      </c>
      <c r="H27" s="83">
        <v>70.04519532962172</v>
      </c>
      <c r="I27" s="83">
        <v>78.246288230751929</v>
      </c>
      <c r="J27" s="83">
        <v>79.035837111227053</v>
      </c>
      <c r="K27" s="83">
        <v>44.385236625874832</v>
      </c>
      <c r="L27" s="83">
        <v>53.584183638982495</v>
      </c>
      <c r="M27" s="83">
        <v>49.341050716179545</v>
      </c>
      <c r="N27" s="83">
        <v>39.201267779988299</v>
      </c>
      <c r="O27" s="83">
        <v>40.205769892051023</v>
      </c>
      <c r="P27" s="83">
        <v>46.001015242200658</v>
      </c>
      <c r="Q27" s="83">
        <v>39.865774348191394</v>
      </c>
    </row>
    <row r="28" spans="1:17" x14ac:dyDescent="0.25">
      <c r="A28" s="84" t="s">
        <v>47</v>
      </c>
      <c r="B28" s="83">
        <v>267.41838166831502</v>
      </c>
      <c r="C28" s="83">
        <v>268.13001344066629</v>
      </c>
      <c r="D28" s="83">
        <v>255.71331934384645</v>
      </c>
      <c r="E28" s="83">
        <v>263.17818562556982</v>
      </c>
      <c r="F28" s="83">
        <v>248.03640912332537</v>
      </c>
      <c r="G28" s="83">
        <v>252.26460612846577</v>
      </c>
      <c r="H28" s="83">
        <v>249.6551426410405</v>
      </c>
      <c r="I28" s="83">
        <v>243.39005409175587</v>
      </c>
      <c r="J28" s="83">
        <v>238.45653916137516</v>
      </c>
      <c r="K28" s="83">
        <v>225.04076817635575</v>
      </c>
      <c r="L28" s="83">
        <v>248.57598701572269</v>
      </c>
      <c r="M28" s="83">
        <v>239.99187873833233</v>
      </c>
      <c r="N28" s="83">
        <v>224.66366119628799</v>
      </c>
      <c r="O28" s="83">
        <v>179.25622012304456</v>
      </c>
      <c r="P28" s="83">
        <v>187.90956240763055</v>
      </c>
      <c r="Q28" s="83">
        <v>158.64103198871135</v>
      </c>
    </row>
    <row r="29" spans="1:17" x14ac:dyDescent="0.25">
      <c r="A29" s="84" t="s">
        <v>30</v>
      </c>
      <c r="B29" s="83">
        <v>67.83648320139136</v>
      </c>
      <c r="C29" s="83">
        <v>72.906372877738391</v>
      </c>
      <c r="D29" s="83">
        <v>65.725868694182992</v>
      </c>
      <c r="E29" s="83">
        <v>70.921886162493891</v>
      </c>
      <c r="F29" s="83">
        <v>77.039728936271757</v>
      </c>
      <c r="G29" s="83">
        <v>81.424862596708095</v>
      </c>
      <c r="H29" s="83">
        <v>77.037758865560534</v>
      </c>
      <c r="I29" s="83">
        <v>88.826945332047245</v>
      </c>
      <c r="J29" s="83">
        <v>90.34886835983653</v>
      </c>
      <c r="K29" s="83">
        <v>83.739761432890035</v>
      </c>
      <c r="L29" s="83">
        <v>90.181785433170703</v>
      </c>
      <c r="M29" s="83">
        <v>91.03363130557301</v>
      </c>
      <c r="N29" s="83">
        <v>95.272484201890876</v>
      </c>
      <c r="O29" s="83">
        <v>87.827297239929152</v>
      </c>
      <c r="P29" s="83">
        <v>92.505888775676937</v>
      </c>
      <c r="Q29" s="83">
        <v>98.597138001641454</v>
      </c>
    </row>
    <row r="30" spans="1:17" x14ac:dyDescent="0.25">
      <c r="A30" s="84" t="s">
        <v>68</v>
      </c>
      <c r="B30" s="83">
        <v>80.53376193688878</v>
      </c>
      <c r="C30" s="83">
        <v>82.542614502607748</v>
      </c>
      <c r="D30" s="83">
        <v>83.963830796337461</v>
      </c>
      <c r="E30" s="83">
        <v>84.635133765790016</v>
      </c>
      <c r="F30" s="83">
        <v>85.746707457800071</v>
      </c>
      <c r="G30" s="83">
        <v>85.306573214593712</v>
      </c>
      <c r="H30" s="83">
        <v>82.051150147102319</v>
      </c>
      <c r="I30" s="83">
        <v>110.06365885319423</v>
      </c>
      <c r="J30" s="83">
        <v>108.06205125388934</v>
      </c>
      <c r="K30" s="83">
        <v>104.84795306483616</v>
      </c>
      <c r="L30" s="83">
        <v>111.69986962262442</v>
      </c>
      <c r="M30" s="83">
        <v>111.18222846254645</v>
      </c>
      <c r="N30" s="83">
        <v>107.32944338811879</v>
      </c>
      <c r="O30" s="83">
        <v>105.01634277662296</v>
      </c>
      <c r="P30" s="83">
        <v>102.9924355203574</v>
      </c>
      <c r="Q30" s="83">
        <v>103.77723784466885</v>
      </c>
    </row>
    <row r="31" spans="1:17" x14ac:dyDescent="0.25">
      <c r="A31" s="84" t="s">
        <v>29</v>
      </c>
      <c r="B31" s="83">
        <v>145.32066460858078</v>
      </c>
      <c r="C31" s="83">
        <v>136.45170907146857</v>
      </c>
      <c r="D31" s="83">
        <v>149.09472863699236</v>
      </c>
      <c r="E31" s="83">
        <v>178.18150944051303</v>
      </c>
      <c r="F31" s="83">
        <v>201.15830772554935</v>
      </c>
      <c r="G31" s="83">
        <v>188.97086526382921</v>
      </c>
      <c r="H31" s="83">
        <v>212.76260004113198</v>
      </c>
      <c r="I31" s="83">
        <v>175.99360161034872</v>
      </c>
      <c r="J31" s="83">
        <v>176.60476586047446</v>
      </c>
      <c r="K31" s="83">
        <v>94.211614581015681</v>
      </c>
      <c r="L31" s="83">
        <v>126.19173765894156</v>
      </c>
      <c r="M31" s="83">
        <v>123.88290043641489</v>
      </c>
      <c r="N31" s="83">
        <v>66.853638007157201</v>
      </c>
      <c r="O31" s="83">
        <v>51.278533267448687</v>
      </c>
      <c r="P31" s="83">
        <v>38.367268150322616</v>
      </c>
      <c r="Q31" s="83">
        <v>70.805371315585603</v>
      </c>
    </row>
    <row r="32" spans="1:17" x14ac:dyDescent="0.25">
      <c r="A32" s="84" t="s">
        <v>28</v>
      </c>
      <c r="B32" s="83">
        <v>13.685136263665756</v>
      </c>
      <c r="C32" s="83">
        <v>8.498013610399143</v>
      </c>
      <c r="D32" s="83">
        <v>17.554374946596575</v>
      </c>
      <c r="E32" s="83">
        <v>20.280385167494742</v>
      </c>
      <c r="F32" s="83">
        <v>27.307844499305798</v>
      </c>
      <c r="G32" s="83">
        <v>24.160199829229025</v>
      </c>
      <c r="H32" s="83">
        <v>23.883597954048362</v>
      </c>
      <c r="I32" s="83">
        <v>21.934570692792182</v>
      </c>
      <c r="J32" s="83">
        <v>19.181324340709232</v>
      </c>
      <c r="K32" s="83">
        <v>16.009326057398255</v>
      </c>
      <c r="L32" s="83">
        <v>19.164310678571105</v>
      </c>
      <c r="M32" s="83">
        <v>25.139129064572899</v>
      </c>
      <c r="N32" s="83">
        <v>30.289121430105787</v>
      </c>
      <c r="O32" s="83">
        <v>29.027012835184227</v>
      </c>
      <c r="P32" s="83">
        <v>27.290144304910534</v>
      </c>
      <c r="Q32" s="83">
        <v>25.46967155144376</v>
      </c>
    </row>
    <row r="33" spans="1:17" x14ac:dyDescent="0.25">
      <c r="A33" s="84" t="s">
        <v>66</v>
      </c>
      <c r="B33" s="83">
        <v>59.413592558426096</v>
      </c>
      <c r="C33" s="83">
        <v>54.481871276534477</v>
      </c>
      <c r="D33" s="83">
        <v>49.729510984950551</v>
      </c>
      <c r="E33" s="83">
        <v>56.071147615381804</v>
      </c>
      <c r="F33" s="83">
        <v>55.511529528309957</v>
      </c>
      <c r="G33" s="83">
        <v>56.345655297867282</v>
      </c>
      <c r="H33" s="83">
        <v>54.298606129903533</v>
      </c>
      <c r="I33" s="83">
        <v>72.769833797543072</v>
      </c>
      <c r="J33" s="83">
        <v>72.883228174035025</v>
      </c>
      <c r="K33" s="83">
        <v>58.378526351843306</v>
      </c>
      <c r="L33" s="83">
        <v>58.138027377540524</v>
      </c>
      <c r="M33" s="83">
        <v>57.68656212021579</v>
      </c>
      <c r="N33" s="83">
        <v>54.686623967046856</v>
      </c>
      <c r="O33" s="83">
        <v>54.209709248448114</v>
      </c>
      <c r="P33" s="83">
        <v>56.757486558785168</v>
      </c>
      <c r="Q33" s="83">
        <v>60.716308132640336</v>
      </c>
    </row>
    <row r="34" spans="1:17" x14ac:dyDescent="0.25">
      <c r="A34" s="84" t="s">
        <v>25</v>
      </c>
      <c r="B34" s="83">
        <v>160.40574536712504</v>
      </c>
      <c r="C34" s="83">
        <v>148.37696866666826</v>
      </c>
      <c r="D34" s="83">
        <v>164.48150702302908</v>
      </c>
      <c r="E34" s="83">
        <v>138.9077242218124</v>
      </c>
      <c r="F34" s="83">
        <v>144.74758469944751</v>
      </c>
      <c r="G34" s="83">
        <v>142.61111524759264</v>
      </c>
      <c r="H34" s="83">
        <v>135.38433763284425</v>
      </c>
      <c r="I34" s="83">
        <v>129.05723516178762</v>
      </c>
      <c r="J34" s="83">
        <v>120.45723714220627</v>
      </c>
      <c r="K34" s="83">
        <v>80.644284764785681</v>
      </c>
      <c r="L34" s="83">
        <v>133.76574283304174</v>
      </c>
      <c r="M34" s="83">
        <v>124.40494985266565</v>
      </c>
      <c r="N34" s="83">
        <v>112.81361314688566</v>
      </c>
      <c r="O34" s="83">
        <v>115.98826951674482</v>
      </c>
      <c r="P34" s="83">
        <v>103.99832148612511</v>
      </c>
      <c r="Q34" s="83">
        <v>120.41963124653152</v>
      </c>
    </row>
    <row r="35" spans="1:17" x14ac:dyDescent="0.25">
      <c r="A35" s="84" t="s">
        <v>23</v>
      </c>
      <c r="B35" s="83">
        <v>1.244185275516728</v>
      </c>
      <c r="C35" s="83">
        <v>1.6225927703319183</v>
      </c>
      <c r="D35" s="83">
        <v>2.3944249084134301</v>
      </c>
      <c r="E35" s="83">
        <v>2.4287584018869053</v>
      </c>
      <c r="F35" s="83">
        <v>2.6646149492228424</v>
      </c>
      <c r="G35" s="83">
        <v>2.2243252731866914</v>
      </c>
      <c r="H35" s="83">
        <v>2.5480544861942613</v>
      </c>
      <c r="I35" s="83">
        <v>0.88896691865874633</v>
      </c>
      <c r="J35" s="83">
        <v>4.3594649565801147</v>
      </c>
      <c r="K35" s="83">
        <v>5.4801433730803168</v>
      </c>
      <c r="L35" s="83">
        <v>8.7959462891622113</v>
      </c>
      <c r="M35" s="83">
        <v>11.416020723206014</v>
      </c>
      <c r="N35" s="83">
        <v>15.378639657500528</v>
      </c>
      <c r="O35" s="83">
        <v>23.05848522869109</v>
      </c>
      <c r="P35" s="83">
        <v>23.544658488546322</v>
      </c>
      <c r="Q35" s="83">
        <v>23.884304104564116</v>
      </c>
    </row>
    <row r="36" spans="1:17" x14ac:dyDescent="0.25">
      <c r="A36" s="82" t="s">
        <v>21</v>
      </c>
      <c r="B36" s="81">
        <v>1532.2806091901307</v>
      </c>
      <c r="C36" s="81">
        <v>1524.66808460948</v>
      </c>
      <c r="D36" s="81">
        <v>1580.6143101151686</v>
      </c>
      <c r="E36" s="81">
        <v>1616.1111974087833</v>
      </c>
      <c r="F36" s="81">
        <v>1698.8432349912184</v>
      </c>
      <c r="G36" s="81">
        <v>1584.8757806669507</v>
      </c>
      <c r="H36" s="81">
        <v>1771.7875815644845</v>
      </c>
      <c r="I36" s="81">
        <v>1694.0605581623668</v>
      </c>
      <c r="J36" s="81">
        <v>1548.1026556583865</v>
      </c>
      <c r="K36" s="81">
        <v>1308.996982414696</v>
      </c>
      <c r="L36" s="81">
        <v>1435.6018182995706</v>
      </c>
      <c r="M36" s="81">
        <v>1399.6260480567234</v>
      </c>
      <c r="N36" s="81">
        <v>1341.6625031512949</v>
      </c>
      <c r="O36" s="81">
        <v>1368.0865914048679</v>
      </c>
      <c r="P36" s="81">
        <v>1358.5347458642909</v>
      </c>
      <c r="Q36" s="81">
        <v>1377.1730086945513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90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</v>
      </c>
      <c r="D40" s="77">
        <f t="shared" si="8"/>
        <v>1</v>
      </c>
      <c r="E40" s="77">
        <f t="shared" si="8"/>
        <v>0.99999999999999989</v>
      </c>
      <c r="F40" s="77">
        <f t="shared" si="8"/>
        <v>1</v>
      </c>
      <c r="G40" s="77">
        <f t="shared" si="8"/>
        <v>1</v>
      </c>
      <c r="H40" s="77">
        <f t="shared" si="8"/>
        <v>1</v>
      </c>
      <c r="I40" s="77">
        <f t="shared" si="8"/>
        <v>1</v>
      </c>
      <c r="J40" s="77">
        <f t="shared" si="8"/>
        <v>1</v>
      </c>
      <c r="K40" s="77">
        <f t="shared" si="8"/>
        <v>1</v>
      </c>
      <c r="L40" s="77">
        <f t="shared" si="8"/>
        <v>1</v>
      </c>
      <c r="M40" s="77">
        <f t="shared" si="8"/>
        <v>1</v>
      </c>
      <c r="N40" s="77">
        <f t="shared" si="8"/>
        <v>1.0000000000000002</v>
      </c>
      <c r="O40" s="77">
        <f t="shared" si="8"/>
        <v>1</v>
      </c>
      <c r="P40" s="77">
        <f t="shared" si="8"/>
        <v>1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4.80096855309106E-3</v>
      </c>
      <c r="C41" s="75">
        <f t="shared" si="9"/>
        <v>4.8579823367925394E-3</v>
      </c>
      <c r="D41" s="75">
        <f t="shared" si="9"/>
        <v>4.7666586889242041E-3</v>
      </c>
      <c r="E41" s="75">
        <f t="shared" si="9"/>
        <v>4.7521499302483608E-3</v>
      </c>
      <c r="F41" s="75">
        <f t="shared" si="9"/>
        <v>4.6688920939150372E-3</v>
      </c>
      <c r="G41" s="75">
        <f t="shared" si="9"/>
        <v>4.744704230818326E-3</v>
      </c>
      <c r="H41" s="75">
        <f t="shared" si="9"/>
        <v>4.5893063969935227E-3</v>
      </c>
      <c r="I41" s="75">
        <f t="shared" si="9"/>
        <v>5.2138765223299043E-3</v>
      </c>
      <c r="J41" s="75">
        <f t="shared" si="9"/>
        <v>5.2282200855167937E-3</v>
      </c>
      <c r="K41" s="75">
        <f t="shared" si="9"/>
        <v>5.5557236265037988E-3</v>
      </c>
      <c r="L41" s="75">
        <f t="shared" si="9"/>
        <v>5.4256158136351679E-3</v>
      </c>
      <c r="M41" s="75">
        <f t="shared" si="9"/>
        <v>5.396222610321447E-3</v>
      </c>
      <c r="N41" s="75">
        <f t="shared" si="9"/>
        <v>5.4756947184718139E-3</v>
      </c>
      <c r="O41" s="75">
        <f t="shared" si="9"/>
        <v>5.4857222211930632E-3</v>
      </c>
      <c r="P41" s="75">
        <f t="shared" si="9"/>
        <v>5.5105426375751214E-3</v>
      </c>
      <c r="Q41" s="75">
        <f t="shared" si="9"/>
        <v>5.4143878065271876E-3</v>
      </c>
    </row>
    <row r="42" spans="1:17" x14ac:dyDescent="0.25">
      <c r="A42" s="76" t="s">
        <v>82</v>
      </c>
      <c r="B42" s="75">
        <f t="shared" ref="B42:Q42" si="10">IF(B7=0,0,B7/B$5)</f>
        <v>1.9785296054903607E-3</v>
      </c>
      <c r="C42" s="75">
        <f t="shared" si="10"/>
        <v>2.0156692882417676E-3</v>
      </c>
      <c r="D42" s="75">
        <f t="shared" si="10"/>
        <v>1.9708495533770154E-3</v>
      </c>
      <c r="E42" s="75">
        <f t="shared" si="10"/>
        <v>2.0026586233670499E-3</v>
      </c>
      <c r="F42" s="75">
        <f t="shared" si="10"/>
        <v>1.9742973773274764E-3</v>
      </c>
      <c r="G42" s="75">
        <f t="shared" si="10"/>
        <v>2.0352113352234652E-3</v>
      </c>
      <c r="H42" s="75">
        <f t="shared" si="10"/>
        <v>1.895683610733356E-3</v>
      </c>
      <c r="I42" s="75">
        <f t="shared" si="10"/>
        <v>2.2653062784139802E-3</v>
      </c>
      <c r="J42" s="75">
        <f t="shared" si="10"/>
        <v>2.3432504060089811E-3</v>
      </c>
      <c r="K42" s="75">
        <f t="shared" si="10"/>
        <v>2.5244880330148422E-3</v>
      </c>
      <c r="L42" s="75">
        <f t="shared" si="10"/>
        <v>2.453931868387322E-3</v>
      </c>
      <c r="M42" s="75">
        <f t="shared" si="10"/>
        <v>2.4883453750968671E-3</v>
      </c>
      <c r="N42" s="75">
        <f t="shared" si="10"/>
        <v>2.5085482051266541E-3</v>
      </c>
      <c r="O42" s="75">
        <f t="shared" si="10"/>
        <v>2.5747564143398941E-3</v>
      </c>
      <c r="P42" s="75">
        <f t="shared" si="10"/>
        <v>2.5144173021565933E-3</v>
      </c>
      <c r="Q42" s="75">
        <f t="shared" si="10"/>
        <v>2.486798536161996E-3</v>
      </c>
    </row>
    <row r="43" spans="1:17" x14ac:dyDescent="0.25">
      <c r="A43" s="76" t="s">
        <v>81</v>
      </c>
      <c r="B43" s="75">
        <f t="shared" ref="B43:Q43" si="11">IF(B8=0,0,B8/B$5)</f>
        <v>3.190587768547852E-2</v>
      </c>
      <c r="C43" s="75">
        <f t="shared" si="11"/>
        <v>3.162246719192182E-2</v>
      </c>
      <c r="D43" s="75">
        <f t="shared" si="11"/>
        <v>3.1170976194744217E-2</v>
      </c>
      <c r="E43" s="75">
        <f t="shared" si="11"/>
        <v>3.1279952258928601E-2</v>
      </c>
      <c r="F43" s="75">
        <f t="shared" si="11"/>
        <v>3.1155039642198696E-2</v>
      </c>
      <c r="G43" s="75">
        <f t="shared" si="11"/>
        <v>3.1008986558062796E-2</v>
      </c>
      <c r="H43" s="75">
        <f t="shared" si="11"/>
        <v>3.1151809797408281E-2</v>
      </c>
      <c r="I43" s="75">
        <f t="shared" si="11"/>
        <v>3.3352986297180844E-2</v>
      </c>
      <c r="J43" s="75">
        <f t="shared" si="11"/>
        <v>3.3014919800237408E-2</v>
      </c>
      <c r="K43" s="75">
        <f t="shared" si="11"/>
        <v>3.3196974303323495E-2</v>
      </c>
      <c r="L43" s="75">
        <f t="shared" si="11"/>
        <v>3.3345666891764054E-2</v>
      </c>
      <c r="M43" s="75">
        <f t="shared" si="11"/>
        <v>3.3379567085466084E-2</v>
      </c>
      <c r="N43" s="75">
        <f t="shared" si="11"/>
        <v>3.3787559340081472E-2</v>
      </c>
      <c r="O43" s="75">
        <f t="shared" si="11"/>
        <v>3.3746765082631608E-2</v>
      </c>
      <c r="P43" s="75">
        <f t="shared" si="11"/>
        <v>3.3894672339494385E-2</v>
      </c>
      <c r="Q43" s="75">
        <f t="shared" si="11"/>
        <v>3.388040684133696E-2</v>
      </c>
    </row>
    <row r="44" spans="1:17" x14ac:dyDescent="0.25">
      <c r="A44" s="76" t="s">
        <v>80</v>
      </c>
      <c r="B44" s="75">
        <f t="shared" ref="B44:Q44" si="12">IF(B9=0,0,B9/B$5)</f>
        <v>1.7617355408387925E-2</v>
      </c>
      <c r="C44" s="75">
        <f t="shared" si="12"/>
        <v>1.788729386287365E-2</v>
      </c>
      <c r="D44" s="75">
        <f t="shared" si="12"/>
        <v>1.7483671055648044E-2</v>
      </c>
      <c r="E44" s="75">
        <f t="shared" si="12"/>
        <v>1.7646078396782582E-2</v>
      </c>
      <c r="F44" s="75">
        <f t="shared" si="12"/>
        <v>1.7507768299978202E-2</v>
      </c>
      <c r="G44" s="75">
        <f t="shared" si="12"/>
        <v>1.8028701513140167E-2</v>
      </c>
      <c r="H44" s="75">
        <f t="shared" si="12"/>
        <v>1.7113232161672143E-2</v>
      </c>
      <c r="I44" s="75">
        <f t="shared" si="12"/>
        <v>2.1240791380001154E-2</v>
      </c>
      <c r="J44" s="75">
        <f t="shared" si="12"/>
        <v>2.1032289240232368E-2</v>
      </c>
      <c r="K44" s="75">
        <f t="shared" si="12"/>
        <v>2.230228970629522E-2</v>
      </c>
      <c r="L44" s="75">
        <f t="shared" si="12"/>
        <v>2.173128214879633E-2</v>
      </c>
      <c r="M44" s="75">
        <f t="shared" si="12"/>
        <v>2.2328227876407893E-2</v>
      </c>
      <c r="N44" s="75">
        <f t="shared" si="12"/>
        <v>2.2563864993388666E-2</v>
      </c>
      <c r="O44" s="75">
        <f t="shared" si="12"/>
        <v>2.2959728458380867E-2</v>
      </c>
      <c r="P44" s="75">
        <f t="shared" si="12"/>
        <v>2.2403187433661504E-2</v>
      </c>
      <c r="Q44" s="75">
        <f t="shared" si="12"/>
        <v>2.1971971930709037E-2</v>
      </c>
    </row>
    <row r="45" spans="1:17" x14ac:dyDescent="0.25">
      <c r="A45" s="76" t="s">
        <v>79</v>
      </c>
      <c r="B45" s="75">
        <f t="shared" ref="B45:Q45" si="13">IF(B10=0,0,B10/B$5)</f>
        <v>1.8171598290767317E-2</v>
      </c>
      <c r="C45" s="75">
        <f t="shared" si="13"/>
        <v>1.8363109687190907E-2</v>
      </c>
      <c r="D45" s="75">
        <f t="shared" si="13"/>
        <v>1.8142171069106611E-2</v>
      </c>
      <c r="E45" s="75">
        <f t="shared" si="13"/>
        <v>1.8055159928842091E-2</v>
      </c>
      <c r="F45" s="75">
        <f t="shared" si="13"/>
        <v>1.7794632180234464E-2</v>
      </c>
      <c r="G45" s="75">
        <f t="shared" si="13"/>
        <v>1.7869368667660208E-2</v>
      </c>
      <c r="H45" s="75">
        <f t="shared" si="13"/>
        <v>1.7677823096682501E-2</v>
      </c>
      <c r="I45" s="75">
        <f t="shared" si="13"/>
        <v>1.8507352791454421E-2</v>
      </c>
      <c r="J45" s="75">
        <f t="shared" si="13"/>
        <v>1.8624227794496358E-2</v>
      </c>
      <c r="K45" s="75">
        <f t="shared" si="13"/>
        <v>1.9749887855308387E-2</v>
      </c>
      <c r="L45" s="75">
        <f t="shared" si="13"/>
        <v>1.9129262818479858E-2</v>
      </c>
      <c r="M45" s="75">
        <f t="shared" si="13"/>
        <v>1.929099637820382E-2</v>
      </c>
      <c r="N45" s="75">
        <f t="shared" si="13"/>
        <v>1.943713053250196E-2</v>
      </c>
      <c r="O45" s="75">
        <f t="shared" si="13"/>
        <v>1.9586663934199611E-2</v>
      </c>
      <c r="P45" s="75">
        <f t="shared" si="13"/>
        <v>1.9553248967391593E-2</v>
      </c>
      <c r="Q45" s="75">
        <f t="shared" si="13"/>
        <v>1.9249889071027985E-2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0.54203298767198138</v>
      </c>
      <c r="C46" s="73">
        <f t="shared" si="14"/>
        <v>0.53377159360402904</v>
      </c>
      <c r="D46" s="73">
        <f t="shared" si="14"/>
        <v>0.53502353071392239</v>
      </c>
      <c r="E46" s="73">
        <f t="shared" si="14"/>
        <v>0.52811474016662896</v>
      </c>
      <c r="F46" s="73">
        <f t="shared" si="14"/>
        <v>0.52527618868306025</v>
      </c>
      <c r="G46" s="73">
        <f t="shared" si="14"/>
        <v>0.51386109934123014</v>
      </c>
      <c r="H46" s="73">
        <f t="shared" si="14"/>
        <v>0.52814248416027432</v>
      </c>
      <c r="I46" s="73">
        <f t="shared" si="14"/>
        <v>0.55264746423521915</v>
      </c>
      <c r="J46" s="73">
        <f t="shared" si="14"/>
        <v>0.55831977577136682</v>
      </c>
      <c r="K46" s="73">
        <f t="shared" si="14"/>
        <v>0.55720125147743682</v>
      </c>
      <c r="L46" s="73">
        <f t="shared" si="14"/>
        <v>0.56400567853026795</v>
      </c>
      <c r="M46" s="73">
        <f t="shared" si="14"/>
        <v>0.56718308607398027</v>
      </c>
      <c r="N46" s="73">
        <f t="shared" si="14"/>
        <v>0.57781084570204566</v>
      </c>
      <c r="O46" s="73">
        <f t="shared" si="14"/>
        <v>0.58107572842296362</v>
      </c>
      <c r="P46" s="73">
        <f t="shared" si="14"/>
        <v>0.58295267186437383</v>
      </c>
      <c r="Q46" s="73">
        <f t="shared" si="14"/>
        <v>0.58223536637506945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0.38349268278480347</v>
      </c>
      <c r="C47" s="71">
        <f t="shared" si="15"/>
        <v>0.39148188402895023</v>
      </c>
      <c r="D47" s="71">
        <f t="shared" si="15"/>
        <v>0.39144214272427763</v>
      </c>
      <c r="E47" s="71">
        <f t="shared" si="15"/>
        <v>0.39814926069520229</v>
      </c>
      <c r="F47" s="71">
        <f t="shared" si="15"/>
        <v>0.40162318172328587</v>
      </c>
      <c r="G47" s="71">
        <f t="shared" si="15"/>
        <v>0.41245192835386491</v>
      </c>
      <c r="H47" s="71">
        <f t="shared" si="15"/>
        <v>0.39942966077623582</v>
      </c>
      <c r="I47" s="71">
        <f t="shared" si="15"/>
        <v>0.36677222249540054</v>
      </c>
      <c r="J47" s="71">
        <f t="shared" si="15"/>
        <v>0.3614373169021412</v>
      </c>
      <c r="K47" s="71">
        <f t="shared" si="15"/>
        <v>0.35946938499811748</v>
      </c>
      <c r="L47" s="71">
        <f t="shared" si="15"/>
        <v>0.35390856192866926</v>
      </c>
      <c r="M47" s="71">
        <f t="shared" si="15"/>
        <v>0.34993355460052361</v>
      </c>
      <c r="N47" s="71">
        <f t="shared" si="15"/>
        <v>0.33841635650838392</v>
      </c>
      <c r="O47" s="71">
        <f t="shared" si="15"/>
        <v>0.33457063546629134</v>
      </c>
      <c r="P47" s="71">
        <f t="shared" si="15"/>
        <v>0.33317125945534704</v>
      </c>
      <c r="Q47" s="71">
        <f t="shared" si="15"/>
        <v>0.33476117943916739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Q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CO2 emissions"</f>
        <v>FI: Industry Summary / CO2 emissions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98" t="s">
        <v>99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SUM(B6:B10,B15,B26,B37)</f>
        <v>15954.934022162177</v>
      </c>
      <c r="C5" s="96">
        <f t="shared" ref="C5:Q5" si="1">SUM(C6:C10,C15,C26,C37)</f>
        <v>15739.33259185202</v>
      </c>
      <c r="D5" s="96">
        <f t="shared" si="1"/>
        <v>15283.117598048888</v>
      </c>
      <c r="E5" s="96">
        <f t="shared" si="1"/>
        <v>15608.692732365425</v>
      </c>
      <c r="F5" s="96">
        <f t="shared" si="1"/>
        <v>15763.179373655246</v>
      </c>
      <c r="G5" s="96">
        <f t="shared" si="1"/>
        <v>15199.091917546448</v>
      </c>
      <c r="H5" s="96">
        <f t="shared" si="1"/>
        <v>15667.236295068447</v>
      </c>
      <c r="I5" s="96">
        <f t="shared" si="1"/>
        <v>15662.0630107866</v>
      </c>
      <c r="J5" s="96">
        <f t="shared" si="1"/>
        <v>15198.543594510866</v>
      </c>
      <c r="K5" s="96">
        <f t="shared" si="1"/>
        <v>12123.921327606116</v>
      </c>
      <c r="L5" s="96">
        <f t="shared" si="1"/>
        <v>14324.122125526708</v>
      </c>
      <c r="M5" s="96">
        <f t="shared" si="1"/>
        <v>13945.42723527349</v>
      </c>
      <c r="N5" s="96">
        <f t="shared" si="1"/>
        <v>12673.218198704635</v>
      </c>
      <c r="O5" s="96">
        <f t="shared" si="1"/>
        <v>12342.240493018275</v>
      </c>
      <c r="P5" s="96">
        <f t="shared" si="1"/>
        <v>12221.244481509169</v>
      </c>
      <c r="Q5" s="96">
        <f t="shared" si="1"/>
        <v>12297.271379107946</v>
      </c>
    </row>
    <row r="6" spans="1:17" x14ac:dyDescent="0.25">
      <c r="A6" s="76" t="s">
        <v>83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x14ac:dyDescent="0.25">
      <c r="A7" s="76" t="s">
        <v>82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x14ac:dyDescent="0.25">
      <c r="A8" s="76" t="s">
        <v>81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x14ac:dyDescent="0.25">
      <c r="A9" s="76" t="s">
        <v>80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x14ac:dyDescent="0.25">
      <c r="A10" s="94" t="s">
        <v>79</v>
      </c>
      <c r="B10" s="93">
        <f t="shared" ref="B10" si="2">SUM(B11:B14)</f>
        <v>127.82028724229323</v>
      </c>
      <c r="C10" s="93">
        <f t="shared" ref="C10:Q10" si="3">SUM(C11:C14)</f>
        <v>127.1342536332042</v>
      </c>
      <c r="D10" s="93">
        <f t="shared" si="3"/>
        <v>128.35779800073482</v>
      </c>
      <c r="E10" s="93">
        <f t="shared" si="3"/>
        <v>128.9887876234136</v>
      </c>
      <c r="F10" s="93">
        <f t="shared" si="3"/>
        <v>130.26265686475313</v>
      </c>
      <c r="G10" s="93">
        <f t="shared" si="3"/>
        <v>139.17022927381169</v>
      </c>
      <c r="H10" s="93">
        <f t="shared" si="3"/>
        <v>108.47528690998563</v>
      </c>
      <c r="I10" s="93">
        <f t="shared" si="3"/>
        <v>147.03647179348414</v>
      </c>
      <c r="J10" s="93">
        <f t="shared" si="3"/>
        <v>146.9600112618993</v>
      </c>
      <c r="K10" s="93">
        <f t="shared" si="3"/>
        <v>129.4275814408438</v>
      </c>
      <c r="L10" s="93">
        <f t="shared" si="3"/>
        <v>135.57554578164633</v>
      </c>
      <c r="M10" s="93">
        <f t="shared" si="3"/>
        <v>124.25120455826121</v>
      </c>
      <c r="N10" s="93">
        <f t="shared" si="3"/>
        <v>128.1608634688848</v>
      </c>
      <c r="O10" s="93">
        <f t="shared" si="3"/>
        <v>130.07232408696339</v>
      </c>
      <c r="P10" s="93">
        <f t="shared" si="3"/>
        <v>122.75479201971974</v>
      </c>
      <c r="Q10" s="93">
        <f t="shared" si="3"/>
        <v>122.63858786768509</v>
      </c>
    </row>
    <row r="11" spans="1:17" x14ac:dyDescent="0.25">
      <c r="A11" s="92" t="s">
        <v>68</v>
      </c>
      <c r="B11" s="91">
        <v>41.256521561693184</v>
      </c>
      <c r="C11" s="91">
        <v>42.323913894452765</v>
      </c>
      <c r="D11" s="91">
        <v>44.721189546086791</v>
      </c>
      <c r="E11" s="91">
        <v>48.791675657406323</v>
      </c>
      <c r="F11" s="91">
        <v>50.771681504911243</v>
      </c>
      <c r="G11" s="91">
        <v>54.309673179004051</v>
      </c>
      <c r="H11" s="91">
        <v>40.002725997275405</v>
      </c>
      <c r="I11" s="91">
        <v>50.147371079645396</v>
      </c>
      <c r="J11" s="91">
        <v>52.587249430157534</v>
      </c>
      <c r="K11" s="91">
        <v>49.669295720538884</v>
      </c>
      <c r="L11" s="91">
        <v>46.915404548803664</v>
      </c>
      <c r="M11" s="91">
        <v>40.130653298279213</v>
      </c>
      <c r="N11" s="91">
        <v>46.10120106862248</v>
      </c>
      <c r="O11" s="91">
        <v>46.237119644244601</v>
      </c>
      <c r="P11" s="91">
        <v>42.28282514783281</v>
      </c>
      <c r="Q11" s="91">
        <v>45.124290853057637</v>
      </c>
    </row>
    <row r="12" spans="1:17" x14ac:dyDescent="0.25">
      <c r="A12" s="92" t="s">
        <v>66</v>
      </c>
      <c r="B12" s="91">
        <v>86.563765680600056</v>
      </c>
      <c r="C12" s="91">
        <v>84.810339738751438</v>
      </c>
      <c r="D12" s="91">
        <v>83.636608454648027</v>
      </c>
      <c r="E12" s="91">
        <v>80.197111966007284</v>
      </c>
      <c r="F12" s="91">
        <v>79.490975359841869</v>
      </c>
      <c r="G12" s="91">
        <v>84.86055609480762</v>
      </c>
      <c r="H12" s="91">
        <v>68.472560912710222</v>
      </c>
      <c r="I12" s="91">
        <v>96.889100713838744</v>
      </c>
      <c r="J12" s="91">
        <v>94.372761831741769</v>
      </c>
      <c r="K12" s="91">
        <v>79.758285720304912</v>
      </c>
      <c r="L12" s="91">
        <v>88.660141232842648</v>
      </c>
      <c r="M12" s="91">
        <v>84.120551259981994</v>
      </c>
      <c r="N12" s="91">
        <v>82.059662400262312</v>
      </c>
      <c r="O12" s="91">
        <v>83.835204442718791</v>
      </c>
      <c r="P12" s="91">
        <v>80.471966871886934</v>
      </c>
      <c r="Q12" s="91">
        <v>77.514297014627459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</v>
      </c>
      <c r="C14" s="89">
        <v>0</v>
      </c>
      <c r="D14" s="89">
        <v>0</v>
      </c>
      <c r="E14" s="89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</row>
    <row r="15" spans="1:17" x14ac:dyDescent="0.25">
      <c r="A15" s="86" t="s">
        <v>87</v>
      </c>
      <c r="B15" s="85">
        <f t="shared" ref="B15" si="4">SUM(B16:B25)</f>
        <v>5597.5939132965805</v>
      </c>
      <c r="C15" s="85">
        <f t="shared" ref="C15:Q15" si="5">SUM(C16:C25)</f>
        <v>5622.581255062647</v>
      </c>
      <c r="D15" s="85">
        <f t="shared" si="5"/>
        <v>5231.1941065819174</v>
      </c>
      <c r="E15" s="85">
        <f t="shared" si="5"/>
        <v>5239.1996712998316</v>
      </c>
      <c r="F15" s="85">
        <f t="shared" si="5"/>
        <v>5042.7534848195291</v>
      </c>
      <c r="G15" s="85">
        <f t="shared" si="5"/>
        <v>4761.1878157467509</v>
      </c>
      <c r="H15" s="85">
        <f t="shared" si="5"/>
        <v>5129.6245115159718</v>
      </c>
      <c r="I15" s="85">
        <f t="shared" si="5"/>
        <v>4517.5433421396083</v>
      </c>
      <c r="J15" s="85">
        <f t="shared" si="5"/>
        <v>4257.9890055869018</v>
      </c>
      <c r="K15" s="85">
        <f t="shared" si="5"/>
        <v>3406.0585865612379</v>
      </c>
      <c r="L15" s="85">
        <f t="shared" si="5"/>
        <v>4016.3080324391035</v>
      </c>
      <c r="M15" s="85">
        <f t="shared" si="5"/>
        <v>3813.7132138256752</v>
      </c>
      <c r="N15" s="85">
        <f t="shared" si="5"/>
        <v>3522.4761680578204</v>
      </c>
      <c r="O15" s="85">
        <f t="shared" si="5"/>
        <v>3512.0087306816895</v>
      </c>
      <c r="P15" s="85">
        <f t="shared" si="5"/>
        <v>3556.3694332241744</v>
      </c>
      <c r="Q15" s="85">
        <f t="shared" si="5"/>
        <v>3369.9408036403056</v>
      </c>
    </row>
    <row r="16" spans="1:17" x14ac:dyDescent="0.25">
      <c r="A16" s="88" t="s">
        <v>33</v>
      </c>
      <c r="B16" s="87">
        <v>1743.7144709571426</v>
      </c>
      <c r="C16" s="87">
        <v>1679.9558305979522</v>
      </c>
      <c r="D16" s="87">
        <v>1568.234831918398</v>
      </c>
      <c r="E16" s="87">
        <v>1512.5347622973695</v>
      </c>
      <c r="F16" s="87">
        <v>1311.3022597661366</v>
      </c>
      <c r="G16" s="87">
        <v>1290.3797743763369</v>
      </c>
      <c r="H16" s="87">
        <v>1423.7107576710762</v>
      </c>
      <c r="I16" s="87">
        <v>1343.3693188111911</v>
      </c>
      <c r="J16" s="87">
        <v>1276.1472318806586</v>
      </c>
      <c r="K16" s="87">
        <v>1026.6050690861236</v>
      </c>
      <c r="L16" s="87">
        <v>1212.7061674688832</v>
      </c>
      <c r="M16" s="87">
        <v>1152.0062778660611</v>
      </c>
      <c r="N16" s="87">
        <v>1012.4426553405114</v>
      </c>
      <c r="O16" s="87">
        <v>928.76094947629338</v>
      </c>
      <c r="P16" s="87">
        <v>966.62069229570909</v>
      </c>
      <c r="Q16" s="87">
        <v>979.32810110535218</v>
      </c>
    </row>
    <row r="17" spans="1:17" x14ac:dyDescent="0.25">
      <c r="A17" s="88" t="s">
        <v>31</v>
      </c>
      <c r="B17" s="87">
        <v>383.327853654808</v>
      </c>
      <c r="C17" s="87">
        <v>392.83259928192007</v>
      </c>
      <c r="D17" s="87">
        <v>342.16340709196805</v>
      </c>
      <c r="E17" s="87">
        <v>421.42034299622406</v>
      </c>
      <c r="F17" s="87">
        <v>427.71986792524808</v>
      </c>
      <c r="G17" s="87">
        <v>430.84907826572322</v>
      </c>
      <c r="H17" s="87">
        <v>395.99825416934402</v>
      </c>
      <c r="I17" s="87">
        <v>411.75116620646406</v>
      </c>
      <c r="J17" s="87">
        <v>490.99970975385611</v>
      </c>
      <c r="K17" s="87">
        <v>497.41848814464009</v>
      </c>
      <c r="L17" s="87">
        <v>519.55324623094759</v>
      </c>
      <c r="M17" s="87">
        <v>494.20837078141921</v>
      </c>
      <c r="N17" s="87">
        <v>430.84741506289436</v>
      </c>
      <c r="O17" s="87">
        <v>522.71955862888944</v>
      </c>
      <c r="P17" s="87">
        <v>510.04852414547071</v>
      </c>
      <c r="Q17" s="87">
        <v>522.71810652589318</v>
      </c>
    </row>
    <row r="18" spans="1:17" x14ac:dyDescent="0.25">
      <c r="A18" s="88" t="s">
        <v>30</v>
      </c>
      <c r="B18" s="87">
        <v>210.22514855820401</v>
      </c>
      <c r="C18" s="87">
        <v>181.99900685213242</v>
      </c>
      <c r="D18" s="87">
        <v>225.50618742365171</v>
      </c>
      <c r="E18" s="87">
        <v>260.10324901589098</v>
      </c>
      <c r="F18" s="87">
        <v>247.94596498321687</v>
      </c>
      <c r="G18" s="87">
        <v>257.85592704057888</v>
      </c>
      <c r="H18" s="87">
        <v>362.00229153792878</v>
      </c>
      <c r="I18" s="87">
        <v>208.70879204015353</v>
      </c>
      <c r="J18" s="87">
        <v>207.48556649188754</v>
      </c>
      <c r="K18" s="87">
        <v>112.99432170372882</v>
      </c>
      <c r="L18" s="87">
        <v>164.66230279335483</v>
      </c>
      <c r="M18" s="87">
        <v>174.23425173334959</v>
      </c>
      <c r="N18" s="87">
        <v>129.72474309209159</v>
      </c>
      <c r="O18" s="87">
        <v>135.29915449689952</v>
      </c>
      <c r="P18" s="87">
        <v>125.49392398757637</v>
      </c>
      <c r="Q18" s="87">
        <v>78.042950534561072</v>
      </c>
    </row>
    <row r="19" spans="1:17" x14ac:dyDescent="0.25">
      <c r="A19" s="88" t="s">
        <v>68</v>
      </c>
      <c r="B19" s="87">
        <v>239.54539870887547</v>
      </c>
      <c r="C19" s="87">
        <v>234.19905878384043</v>
      </c>
      <c r="D19" s="87">
        <v>200.86652901304643</v>
      </c>
      <c r="E19" s="87">
        <v>222.44111727152023</v>
      </c>
      <c r="F19" s="87">
        <v>184.31300621880123</v>
      </c>
      <c r="G19" s="87">
        <v>170.72168801348334</v>
      </c>
      <c r="H19" s="87">
        <v>198.80503878992673</v>
      </c>
      <c r="I19" s="87">
        <v>92.988242152148899</v>
      </c>
      <c r="J19" s="87">
        <v>98.169016839039301</v>
      </c>
      <c r="K19" s="87">
        <v>57.834876556726904</v>
      </c>
      <c r="L19" s="87">
        <v>57.762067365354881</v>
      </c>
      <c r="M19" s="87">
        <v>51.527570307964076</v>
      </c>
      <c r="N19" s="87">
        <v>54.906147430074213</v>
      </c>
      <c r="O19" s="87">
        <v>45.243344916248269</v>
      </c>
      <c r="P19" s="87">
        <v>62.359749260422475</v>
      </c>
      <c r="Q19" s="87">
        <v>48.971092760347517</v>
      </c>
    </row>
    <row r="20" spans="1:17" x14ac:dyDescent="0.25">
      <c r="A20" s="88" t="s">
        <v>29</v>
      </c>
      <c r="B20" s="87">
        <v>1301.6496769948126</v>
      </c>
      <c r="C20" s="87">
        <v>1302.4615100928893</v>
      </c>
      <c r="D20" s="87">
        <v>1158.9740876954304</v>
      </c>
      <c r="E20" s="87">
        <v>1133.0406427033515</v>
      </c>
      <c r="F20" s="87">
        <v>1135.6823778734888</v>
      </c>
      <c r="G20" s="87">
        <v>992.55227172987236</v>
      </c>
      <c r="H20" s="87">
        <v>1006.386668323874</v>
      </c>
      <c r="I20" s="87">
        <v>798.63979066740978</v>
      </c>
      <c r="J20" s="87">
        <v>701.51285177821569</v>
      </c>
      <c r="K20" s="87">
        <v>442.60833929561136</v>
      </c>
      <c r="L20" s="87">
        <v>606.71746560020631</v>
      </c>
      <c r="M20" s="87">
        <v>576.31255585405052</v>
      </c>
      <c r="N20" s="87">
        <v>531.60313752736738</v>
      </c>
      <c r="O20" s="87">
        <v>464.59464407614519</v>
      </c>
      <c r="P20" s="87">
        <v>501.94414431872445</v>
      </c>
      <c r="Q20" s="87">
        <v>446.66619450957529</v>
      </c>
    </row>
    <row r="21" spans="1:17" x14ac:dyDescent="0.25">
      <c r="A21" s="88" t="s">
        <v>28</v>
      </c>
      <c r="B21" s="87">
        <v>58.637172084649059</v>
      </c>
      <c r="C21" s="87">
        <v>58.82852713150865</v>
      </c>
      <c r="D21" s="87">
        <v>58.098034406015735</v>
      </c>
      <c r="E21" s="87">
        <v>60.857360144099282</v>
      </c>
      <c r="F21" s="87">
        <v>58.089221568828016</v>
      </c>
      <c r="G21" s="87">
        <v>62.233764808225288</v>
      </c>
      <c r="H21" s="87">
        <v>70.244026993548317</v>
      </c>
      <c r="I21" s="87">
        <v>76.177816855597456</v>
      </c>
      <c r="J21" s="87">
        <v>69.31553308542118</v>
      </c>
      <c r="K21" s="87">
        <v>69.63027192356418</v>
      </c>
      <c r="L21" s="87">
        <v>59.182031337505919</v>
      </c>
      <c r="M21" s="87">
        <v>67.678238377074493</v>
      </c>
      <c r="N21" s="87">
        <v>63.058151153937068</v>
      </c>
      <c r="O21" s="87">
        <v>66.50472420969075</v>
      </c>
      <c r="P21" s="87">
        <v>65.37484167493902</v>
      </c>
      <c r="Q21" s="87">
        <v>55.139915002935467</v>
      </c>
    </row>
    <row r="22" spans="1:17" x14ac:dyDescent="0.25">
      <c r="A22" s="88" t="s">
        <v>66</v>
      </c>
      <c r="B22" s="87">
        <v>1529.6154761262912</v>
      </c>
      <c r="C22" s="87">
        <v>1589.3296862129962</v>
      </c>
      <c r="D22" s="87">
        <v>1464.6155700724155</v>
      </c>
      <c r="E22" s="87">
        <v>1400.1270813629762</v>
      </c>
      <c r="F22" s="87">
        <v>1431.565633357498</v>
      </c>
      <c r="G22" s="87">
        <v>1357.0159115125311</v>
      </c>
      <c r="H22" s="87">
        <v>1490.3193641597295</v>
      </c>
      <c r="I22" s="87">
        <v>1418.1816629908049</v>
      </c>
      <c r="J22" s="87">
        <v>1259.6131281616383</v>
      </c>
      <c r="K22" s="87">
        <v>1056.524040041643</v>
      </c>
      <c r="L22" s="87">
        <v>1233.1412195095068</v>
      </c>
      <c r="M22" s="87">
        <v>1182.4127454372185</v>
      </c>
      <c r="N22" s="87">
        <v>1087.7955325836026</v>
      </c>
      <c r="O22" s="87">
        <v>1120.5484938986635</v>
      </c>
      <c r="P22" s="87">
        <v>1075.1941820987756</v>
      </c>
      <c r="Q22" s="87">
        <v>942.24698371697491</v>
      </c>
    </row>
    <row r="23" spans="1:17" x14ac:dyDescent="0.25">
      <c r="A23" s="88" t="s">
        <v>25</v>
      </c>
      <c r="B23" s="87">
        <v>38.317722039541607</v>
      </c>
      <c r="C23" s="87">
        <v>37.842499651968005</v>
      </c>
      <c r="D23" s="87">
        <v>37.728788341104</v>
      </c>
      <c r="E23" s="87">
        <v>38.332720508400001</v>
      </c>
      <c r="F23" s="87">
        <v>37.367893884815999</v>
      </c>
      <c r="G23" s="87">
        <v>36.940800000000074</v>
      </c>
      <c r="H23" s="87">
        <v>39.019728668544005</v>
      </c>
      <c r="I23" s="87">
        <v>37.730256903071997</v>
      </c>
      <c r="J23" s="87">
        <v>32.171768443584</v>
      </c>
      <c r="K23" s="87">
        <v>29.508819450192</v>
      </c>
      <c r="L23" s="87">
        <v>31.843589435861368</v>
      </c>
      <c r="M23" s="87">
        <v>34.809103233357298</v>
      </c>
      <c r="N23" s="87">
        <v>33.28326031246494</v>
      </c>
      <c r="O23" s="87">
        <v>30.454460151118326</v>
      </c>
      <c r="P23" s="87">
        <v>37.980615127823384</v>
      </c>
      <c r="Q23" s="87">
        <v>126.08071799816136</v>
      </c>
    </row>
    <row r="24" spans="1:17" x14ac:dyDescent="0.25">
      <c r="A24" s="88" t="s">
        <v>86</v>
      </c>
      <c r="B24" s="87">
        <v>92.560994172255278</v>
      </c>
      <c r="C24" s="87">
        <v>145.13253645744001</v>
      </c>
      <c r="D24" s="87">
        <v>175.00667061988804</v>
      </c>
      <c r="E24" s="87">
        <v>190.34239500000004</v>
      </c>
      <c r="F24" s="87">
        <v>208.76725924149599</v>
      </c>
      <c r="G24" s="87">
        <v>162.63859999999983</v>
      </c>
      <c r="H24" s="87">
        <v>143.13838120200003</v>
      </c>
      <c r="I24" s="87">
        <v>129.99629551276803</v>
      </c>
      <c r="J24" s="87">
        <v>122.5741991526</v>
      </c>
      <c r="K24" s="87">
        <v>112.93436035900798</v>
      </c>
      <c r="L24" s="87">
        <v>130.73994269748269</v>
      </c>
      <c r="M24" s="87">
        <v>80.524100235180413</v>
      </c>
      <c r="N24" s="87">
        <v>178.815125554877</v>
      </c>
      <c r="O24" s="87">
        <v>197.8834008277415</v>
      </c>
      <c r="P24" s="87">
        <v>211.35276031473359</v>
      </c>
      <c r="Q24" s="87">
        <v>170.74674148650499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6" t="s">
        <v>342</v>
      </c>
      <c r="B26" s="85">
        <f t="shared" ref="B26" si="6">SUM(B27:B36)</f>
        <v>8192.1691351858044</v>
      </c>
      <c r="C26" s="85">
        <f t="shared" ref="C26:Q26" si="7">SUM(C27:C36)</f>
        <v>7949.7170319146089</v>
      </c>
      <c r="D26" s="85">
        <f t="shared" si="7"/>
        <v>8067.964056647379</v>
      </c>
      <c r="E26" s="85">
        <f t="shared" si="7"/>
        <v>7919.2369109151969</v>
      </c>
      <c r="F26" s="85">
        <f t="shared" si="7"/>
        <v>8233.1823910201056</v>
      </c>
      <c r="G26" s="85">
        <f t="shared" si="7"/>
        <v>8096.7607534640965</v>
      </c>
      <c r="H26" s="85">
        <f t="shared" si="7"/>
        <v>7765.7715677377901</v>
      </c>
      <c r="I26" s="85">
        <f t="shared" si="7"/>
        <v>7944.0052355172193</v>
      </c>
      <c r="J26" s="85">
        <f t="shared" si="7"/>
        <v>7715.1187321683601</v>
      </c>
      <c r="K26" s="85">
        <f t="shared" si="7"/>
        <v>6054.2414879526405</v>
      </c>
      <c r="L26" s="85">
        <f t="shared" si="7"/>
        <v>7294.3213646231106</v>
      </c>
      <c r="M26" s="85">
        <f t="shared" si="7"/>
        <v>7061.1543727655153</v>
      </c>
      <c r="N26" s="85">
        <f t="shared" si="7"/>
        <v>6374.8179144984224</v>
      </c>
      <c r="O26" s="85">
        <f t="shared" si="7"/>
        <v>5925.9528287575376</v>
      </c>
      <c r="P26" s="85">
        <f t="shared" si="7"/>
        <v>5700.7534080396217</v>
      </c>
      <c r="Q26" s="85">
        <f t="shared" si="7"/>
        <v>5920.4541532222956</v>
      </c>
    </row>
    <row r="27" spans="1:17" x14ac:dyDescent="0.25">
      <c r="A27" s="84" t="s">
        <v>33</v>
      </c>
      <c r="B27" s="83">
        <v>517.32924284468174</v>
      </c>
      <c r="C27" s="83">
        <v>547.2117471211202</v>
      </c>
      <c r="D27" s="83">
        <v>467.94469499424264</v>
      </c>
      <c r="E27" s="83">
        <v>477.31798020642213</v>
      </c>
      <c r="F27" s="83">
        <v>457.1260608541109</v>
      </c>
      <c r="G27" s="83">
        <v>482.61054020703762</v>
      </c>
      <c r="H27" s="83">
        <v>430.120690271108</v>
      </c>
      <c r="I27" s="83">
        <v>514.88694640825304</v>
      </c>
      <c r="J27" s="83">
        <v>523.81355827891696</v>
      </c>
      <c r="K27" s="83">
        <v>300.09337721040413</v>
      </c>
      <c r="L27" s="83">
        <v>363.82219064168368</v>
      </c>
      <c r="M27" s="83">
        <v>334.771290367841</v>
      </c>
      <c r="N27" s="83">
        <v>266.77560950908577</v>
      </c>
      <c r="O27" s="83">
        <v>264.43635089882349</v>
      </c>
      <c r="P27" s="83">
        <v>316.39437895561554</v>
      </c>
      <c r="Q27" s="83">
        <v>294.34251508938735</v>
      </c>
    </row>
    <row r="28" spans="1:17" x14ac:dyDescent="0.25">
      <c r="A28" s="84" t="s">
        <v>47</v>
      </c>
      <c r="B28" s="83">
        <v>2060.0194406203268</v>
      </c>
      <c r="C28" s="83">
        <v>2065.5013946896802</v>
      </c>
      <c r="D28" s="83">
        <v>1969.8511590248399</v>
      </c>
      <c r="E28" s="83">
        <v>2007.4155912662402</v>
      </c>
      <c r="F28" s="83">
        <v>1891.9203112990801</v>
      </c>
      <c r="G28" s="83">
        <v>1924.1712692228491</v>
      </c>
      <c r="H28" s="83">
        <v>1867.6775519226001</v>
      </c>
      <c r="I28" s="83">
        <v>1820.80823803416</v>
      </c>
      <c r="J28" s="83">
        <v>1783.9004660168398</v>
      </c>
      <c r="K28" s="83">
        <v>1683.5366840198401</v>
      </c>
      <c r="L28" s="83">
        <v>1859.6043565735461</v>
      </c>
      <c r="M28" s="83">
        <v>1795.3863870843031</v>
      </c>
      <c r="N28" s="83">
        <v>1680.7155354791166</v>
      </c>
      <c r="O28" s="83">
        <v>1341.0211174687431</v>
      </c>
      <c r="P28" s="83">
        <v>1405.7570286262451</v>
      </c>
      <c r="Q28" s="83">
        <v>1186.7982815205366</v>
      </c>
    </row>
    <row r="29" spans="1:17" x14ac:dyDescent="0.25">
      <c r="A29" s="84" t="s">
        <v>30</v>
      </c>
      <c r="B29" s="83">
        <v>460.24715960374351</v>
      </c>
      <c r="C29" s="83">
        <v>500.13454348512755</v>
      </c>
      <c r="D29" s="83">
        <v>442.20858688007627</v>
      </c>
      <c r="E29" s="83">
        <v>466.05604787375717</v>
      </c>
      <c r="F29" s="83">
        <v>507.28146645691925</v>
      </c>
      <c r="G29" s="83">
        <v>529.25347430585487</v>
      </c>
      <c r="H29" s="83">
        <v>471.95830557734735</v>
      </c>
      <c r="I29" s="83">
        <v>563.87829317065859</v>
      </c>
      <c r="J29" s="83">
        <v>597.23084180278863</v>
      </c>
      <c r="K29" s="83">
        <v>537.15074368201522</v>
      </c>
      <c r="L29" s="83">
        <v>631.15710068093586</v>
      </c>
      <c r="M29" s="83">
        <v>609.91347200392295</v>
      </c>
      <c r="N29" s="83">
        <v>642.80340052585359</v>
      </c>
      <c r="O29" s="83">
        <v>577.59828131041968</v>
      </c>
      <c r="P29" s="83">
        <v>634.10642956551192</v>
      </c>
      <c r="Q29" s="83">
        <v>669.87154242191627</v>
      </c>
    </row>
    <row r="30" spans="1:17" x14ac:dyDescent="0.25">
      <c r="A30" s="84" t="s">
        <v>68</v>
      </c>
      <c r="B30" s="83">
        <v>1168.7412034419958</v>
      </c>
      <c r="C30" s="83">
        <v>1185.6377625536816</v>
      </c>
      <c r="D30" s="83">
        <v>1235.7569784435827</v>
      </c>
      <c r="E30" s="83">
        <v>1241.744848690724</v>
      </c>
      <c r="F30" s="83">
        <v>1309.401739712499</v>
      </c>
      <c r="G30" s="83">
        <v>1265.5437825915735</v>
      </c>
      <c r="H30" s="83">
        <v>1209.6806728415506</v>
      </c>
      <c r="I30" s="83">
        <v>1486.0891023884731</v>
      </c>
      <c r="J30" s="83">
        <v>1471.9368339788659</v>
      </c>
      <c r="K30" s="83">
        <v>1445.7272912240112</v>
      </c>
      <c r="L30" s="83">
        <v>1471.0494380097721</v>
      </c>
      <c r="M30" s="83">
        <v>1448.9469233465663</v>
      </c>
      <c r="N30" s="83">
        <v>1426.8558987588224</v>
      </c>
      <c r="O30" s="83">
        <v>1427.5384663743748</v>
      </c>
      <c r="P30" s="83">
        <v>1382.3915386782901</v>
      </c>
      <c r="Q30" s="83">
        <v>1380.126479796048</v>
      </c>
    </row>
    <row r="31" spans="1:17" x14ac:dyDescent="0.25">
      <c r="A31" s="84" t="s">
        <v>29</v>
      </c>
      <c r="B31" s="83">
        <v>1375.2383695362851</v>
      </c>
      <c r="C31" s="83">
        <v>1362.8954554188786</v>
      </c>
      <c r="D31" s="83">
        <v>1398.0978828250418</v>
      </c>
      <c r="E31" s="83">
        <v>1524.8610046926647</v>
      </c>
      <c r="F31" s="83">
        <v>1742.2473182436715</v>
      </c>
      <c r="G31" s="83">
        <v>1580.2101360009672</v>
      </c>
      <c r="H31" s="83">
        <v>1653.0817038318462</v>
      </c>
      <c r="I31" s="83">
        <v>1374.3651938371106</v>
      </c>
      <c r="J31" s="83">
        <v>1264.8958800933447</v>
      </c>
      <c r="K31" s="83">
        <v>695.38599922094113</v>
      </c>
      <c r="L31" s="83">
        <v>931.53541465335206</v>
      </c>
      <c r="M31" s="83">
        <v>874.82400183645143</v>
      </c>
      <c r="N31" s="83">
        <v>507.60698508254171</v>
      </c>
      <c r="O31" s="83">
        <v>376.9400472945901</v>
      </c>
      <c r="P31" s="83">
        <v>274.22328896987415</v>
      </c>
      <c r="Q31" s="83">
        <v>458.28947918315663</v>
      </c>
    </row>
    <row r="32" spans="1:17" x14ac:dyDescent="0.25">
      <c r="A32" s="84" t="s">
        <v>28</v>
      </c>
      <c r="B32" s="83">
        <v>117.48457980990216</v>
      </c>
      <c r="C32" s="83">
        <v>68.850285779232024</v>
      </c>
      <c r="D32" s="83">
        <v>147.38824278360005</v>
      </c>
      <c r="E32" s="83">
        <v>166.86231027094792</v>
      </c>
      <c r="F32" s="83">
        <v>206.91271073865602</v>
      </c>
      <c r="G32" s="83">
        <v>192.67861072483262</v>
      </c>
      <c r="H32" s="83">
        <v>198.67908094736404</v>
      </c>
      <c r="I32" s="83">
        <v>188.19920281111197</v>
      </c>
      <c r="J32" s="83">
        <v>164.01033525434403</v>
      </c>
      <c r="K32" s="83">
        <v>132.30647788471205</v>
      </c>
      <c r="L32" s="83">
        <v>151.84912539520874</v>
      </c>
      <c r="M32" s="83">
        <v>200.74907524708175</v>
      </c>
      <c r="N32" s="83">
        <v>224.47544046062515</v>
      </c>
      <c r="O32" s="83">
        <v>222.30870876858631</v>
      </c>
      <c r="P32" s="83">
        <v>203.88689670140855</v>
      </c>
      <c r="Q32" s="83">
        <v>195.12116564757355</v>
      </c>
    </row>
    <row r="33" spans="1:17" x14ac:dyDescent="0.25">
      <c r="A33" s="84" t="s">
        <v>66</v>
      </c>
      <c r="B33" s="83">
        <v>332.00495554066214</v>
      </c>
      <c r="C33" s="83">
        <v>298.8887804210969</v>
      </c>
      <c r="D33" s="83">
        <v>264.45916901282021</v>
      </c>
      <c r="E33" s="83">
        <v>300.09486634284059</v>
      </c>
      <c r="F33" s="83">
        <v>286.79165927993614</v>
      </c>
      <c r="G33" s="83">
        <v>293.40254041097921</v>
      </c>
      <c r="H33" s="83">
        <v>285.21391881651624</v>
      </c>
      <c r="I33" s="83">
        <v>381.84959849278835</v>
      </c>
      <c r="J33" s="83">
        <v>380.03343304288376</v>
      </c>
      <c r="K33" s="83">
        <v>304.49670753539249</v>
      </c>
      <c r="L33" s="83">
        <v>309.7615708019548</v>
      </c>
      <c r="M33" s="83">
        <v>300.66962634789019</v>
      </c>
      <c r="N33" s="83">
        <v>285.00078159209977</v>
      </c>
      <c r="O33" s="83">
        <v>273.52596560001314</v>
      </c>
      <c r="P33" s="83">
        <v>256.80925204534242</v>
      </c>
      <c r="Q33" s="83">
        <v>279.17047561923175</v>
      </c>
    </row>
    <row r="34" spans="1:17" x14ac:dyDescent="0.25">
      <c r="A34" s="84" t="s">
        <v>25</v>
      </c>
      <c r="B34" s="83">
        <v>2144.802277960463</v>
      </c>
      <c r="C34" s="83">
        <v>1903.2796655032321</v>
      </c>
      <c r="D34" s="83">
        <v>2127.8912985164161</v>
      </c>
      <c r="E34" s="83">
        <v>1719.3177391716001</v>
      </c>
      <c r="F34" s="83">
        <v>1816.5815706546723</v>
      </c>
      <c r="G34" s="83">
        <v>1816.0204000000019</v>
      </c>
      <c r="H34" s="83">
        <v>1634.993539491456</v>
      </c>
      <c r="I34" s="83">
        <v>1612.7766413369282</v>
      </c>
      <c r="J34" s="83">
        <v>1503.4147724129762</v>
      </c>
      <c r="K34" s="83">
        <v>941.80437987940797</v>
      </c>
      <c r="L34" s="83">
        <v>1548.7668105641394</v>
      </c>
      <c r="M34" s="83">
        <v>1482.3220967666396</v>
      </c>
      <c r="N34" s="83">
        <v>1320.5924886451546</v>
      </c>
      <c r="O34" s="83">
        <v>1385.9132918697276</v>
      </c>
      <c r="P34" s="83">
        <v>1168.8612548120673</v>
      </c>
      <c r="Q34" s="83">
        <v>1397.4020820018386</v>
      </c>
    </row>
    <row r="35" spans="1:17" x14ac:dyDescent="0.25">
      <c r="A35" s="84" t="s">
        <v>23</v>
      </c>
      <c r="B35" s="83">
        <v>16.301905827744875</v>
      </c>
      <c r="C35" s="83">
        <v>17.317396942560002</v>
      </c>
      <c r="D35" s="83">
        <v>14.366044166760002</v>
      </c>
      <c r="E35" s="83">
        <v>15.566522400000002</v>
      </c>
      <c r="F35" s="83">
        <v>14.919553780560001</v>
      </c>
      <c r="G35" s="83">
        <v>12.86999999999998</v>
      </c>
      <c r="H35" s="83">
        <v>14.366104038000003</v>
      </c>
      <c r="I35" s="83">
        <v>1.152019037735994</v>
      </c>
      <c r="J35" s="83">
        <v>25.882611287400003</v>
      </c>
      <c r="K35" s="83">
        <v>13.739827295915997</v>
      </c>
      <c r="L35" s="83">
        <v>26.775357302517239</v>
      </c>
      <c r="M35" s="83">
        <v>13.571499764819578</v>
      </c>
      <c r="N35" s="83">
        <v>19.991774445122665</v>
      </c>
      <c r="O35" s="83">
        <v>56.670599172258264</v>
      </c>
      <c r="P35" s="83">
        <v>58.323339685266376</v>
      </c>
      <c r="Q35" s="83">
        <v>59.332131942605436</v>
      </c>
    </row>
    <row r="36" spans="1:17" x14ac:dyDescent="0.25">
      <c r="A36" s="82" t="s">
        <v>21</v>
      </c>
      <c r="B36" s="81">
        <v>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</row>
    <row r="37" spans="1:17" x14ac:dyDescent="0.25">
      <c r="A37" s="106" t="s">
        <v>98</v>
      </c>
      <c r="B37" s="105">
        <f t="shared" ref="B37" si="8">SUM(B38:B42)</f>
        <v>2037.3506864374997</v>
      </c>
      <c r="C37" s="105">
        <f t="shared" ref="C37:Q37" si="9">SUM(C38:C42)</f>
        <v>2039.9000512415596</v>
      </c>
      <c r="D37" s="105">
        <f t="shared" si="9"/>
        <v>1855.601636818858</v>
      </c>
      <c r="E37" s="105">
        <f t="shared" si="9"/>
        <v>2321.2673625269836</v>
      </c>
      <c r="F37" s="105">
        <f t="shared" si="9"/>
        <v>2356.9808409508596</v>
      </c>
      <c r="G37" s="105">
        <f t="shared" si="9"/>
        <v>2201.9731190617899</v>
      </c>
      <c r="H37" s="105">
        <f t="shared" si="9"/>
        <v>2663.3649289046994</v>
      </c>
      <c r="I37" s="105">
        <f t="shared" si="9"/>
        <v>3053.477961336288</v>
      </c>
      <c r="J37" s="105">
        <f t="shared" si="9"/>
        <v>3078.4758454937032</v>
      </c>
      <c r="K37" s="105">
        <f t="shared" si="9"/>
        <v>2534.1936716513942</v>
      </c>
      <c r="L37" s="105">
        <f t="shared" si="9"/>
        <v>2877.9171826828483</v>
      </c>
      <c r="M37" s="105">
        <f t="shared" si="9"/>
        <v>2946.3084441240367</v>
      </c>
      <c r="N37" s="105">
        <f t="shared" si="9"/>
        <v>2647.7632526795082</v>
      </c>
      <c r="O37" s="105">
        <f t="shared" si="9"/>
        <v>2774.2066094920856</v>
      </c>
      <c r="P37" s="105">
        <f t="shared" si="9"/>
        <v>2841.3668482256544</v>
      </c>
      <c r="Q37" s="105">
        <f t="shared" si="9"/>
        <v>2884.2378343776595</v>
      </c>
    </row>
    <row r="38" spans="1:17" x14ac:dyDescent="0.25">
      <c r="A38" s="104" t="s">
        <v>97</v>
      </c>
      <c r="B38" s="103">
        <f>ISI!B$52</f>
        <v>550.98626643749969</v>
      </c>
      <c r="C38" s="103">
        <f>ISI!C$52</f>
        <v>533.75390124155956</v>
      </c>
      <c r="D38" s="103">
        <f>ISI!D$52</f>
        <v>323.95891681885792</v>
      </c>
      <c r="E38" s="103">
        <f>ISI!E$52</f>
        <v>768.32364252698346</v>
      </c>
      <c r="F38" s="103">
        <f>ISI!F$52</f>
        <v>719.55943095085968</v>
      </c>
      <c r="G38" s="103">
        <f>ISI!G$52</f>
        <v>637.39602906178993</v>
      </c>
      <c r="H38" s="103">
        <f>ISI!H$52</f>
        <v>915.07593890469946</v>
      </c>
      <c r="I38" s="103">
        <f>ISI!I$52</f>
        <v>930.924011336288</v>
      </c>
      <c r="J38" s="103">
        <f>ISI!J$52</f>
        <v>901.42002549370306</v>
      </c>
      <c r="K38" s="103">
        <f>ISI!K$52</f>
        <v>689.16901165139438</v>
      </c>
      <c r="L38" s="103">
        <f>ISI!L$52</f>
        <v>741.43879268284832</v>
      </c>
      <c r="M38" s="103">
        <f>ISI!M$52</f>
        <v>776.17782412403653</v>
      </c>
      <c r="N38" s="103">
        <f>ISI!N$52</f>
        <v>595.94423267950833</v>
      </c>
      <c r="O38" s="103">
        <f>ISI!O$52</f>
        <v>690.17538949208517</v>
      </c>
      <c r="P38" s="103">
        <f>ISI!P$52</f>
        <v>928.5585182256541</v>
      </c>
      <c r="Q38" s="103">
        <f>ISI!Q$52</f>
        <v>846.2904043776598</v>
      </c>
    </row>
    <row r="39" spans="1:17" x14ac:dyDescent="0.25">
      <c r="A39" s="102" t="s">
        <v>96</v>
      </c>
      <c r="B39" s="101">
        <f>NFM!B$71</f>
        <v>12.815189999999999</v>
      </c>
      <c r="C39" s="101">
        <f>NFM!C$71</f>
        <v>13.374169999999999</v>
      </c>
      <c r="D39" s="101">
        <f>NFM!D$71</f>
        <v>13.48395</v>
      </c>
      <c r="E39" s="101">
        <f>NFM!E$71</f>
        <v>13.235189999999999</v>
      </c>
      <c r="F39" s="101">
        <f>NFM!F$71</f>
        <v>13.69913</v>
      </c>
      <c r="G39" s="101">
        <f>NFM!G$71</f>
        <v>12.63354</v>
      </c>
      <c r="H39" s="101">
        <f>NFM!H$71</f>
        <v>13.691369999999999</v>
      </c>
      <c r="I39" s="101">
        <f>NFM!I$71</f>
        <v>14.72176</v>
      </c>
      <c r="J39" s="101">
        <f>NFM!J$71</f>
        <v>15.34262</v>
      </c>
      <c r="K39" s="101">
        <f>NFM!K$71</f>
        <v>15.7013</v>
      </c>
      <c r="L39" s="101">
        <f>NFM!L$71</f>
        <v>16.83935</v>
      </c>
      <c r="M39" s="101">
        <f>NFM!M$71</f>
        <v>20.425540000000002</v>
      </c>
      <c r="N39" s="101">
        <f>NFM!N$71</f>
        <v>21.151620000000001</v>
      </c>
      <c r="O39" s="101">
        <f>NFM!O$71</f>
        <v>21.528600000000001</v>
      </c>
      <c r="P39" s="101">
        <f>NFM!P$71</f>
        <v>21.543279999999999</v>
      </c>
      <c r="Q39" s="101">
        <f>NFM!Q$71</f>
        <v>22.795829999999999</v>
      </c>
    </row>
    <row r="40" spans="1:17" x14ac:dyDescent="0.25">
      <c r="A40" s="102" t="s">
        <v>95</v>
      </c>
      <c r="B40" s="101">
        <f>CHI!B$77</f>
        <v>277.87945999999999</v>
      </c>
      <c r="C40" s="101">
        <f>CHI!C$77</f>
        <v>285.53625</v>
      </c>
      <c r="D40" s="101">
        <f>CHI!D$77</f>
        <v>314.30691000000002</v>
      </c>
      <c r="E40" s="101">
        <f>CHI!E$77</f>
        <v>315.05074999999999</v>
      </c>
      <c r="F40" s="101">
        <f>CHI!F$77</f>
        <v>333.27442000000002</v>
      </c>
      <c r="G40" s="101">
        <f>CHI!G$77</f>
        <v>292.40073999999998</v>
      </c>
      <c r="H40" s="101">
        <f>CHI!H$77</f>
        <v>372.42739999999998</v>
      </c>
      <c r="I40" s="101">
        <f>CHI!I$77</f>
        <v>702.06097</v>
      </c>
      <c r="J40" s="101">
        <f>CHI!J$77</f>
        <v>818.62621999999999</v>
      </c>
      <c r="K40" s="101">
        <f>CHI!K$77</f>
        <v>826.66832999999997</v>
      </c>
      <c r="L40" s="101">
        <f>CHI!L$77</f>
        <v>876.79497000000003</v>
      </c>
      <c r="M40" s="101">
        <f>CHI!M$77</f>
        <v>819.72301000000004</v>
      </c>
      <c r="N40" s="101">
        <f>CHI!N$77</f>
        <v>835.36672999999996</v>
      </c>
      <c r="O40" s="101">
        <f>CHI!O$77</f>
        <v>911.55805999999995</v>
      </c>
      <c r="P40" s="101">
        <f>CHI!P$77</f>
        <v>777.47244000000001</v>
      </c>
      <c r="Q40" s="101">
        <f>CHI!Q$77</f>
        <v>916.2432</v>
      </c>
    </row>
    <row r="41" spans="1:17" x14ac:dyDescent="0.25">
      <c r="A41" s="102" t="s">
        <v>94</v>
      </c>
      <c r="B41" s="101">
        <f>NMM!B$57</f>
        <v>1059.0258200000001</v>
      </c>
      <c r="C41" s="101">
        <f>NMM!C$57</f>
        <v>1064.3928100000001</v>
      </c>
      <c r="D41" s="101">
        <f>NMM!D$57</f>
        <v>1061.6084000000001</v>
      </c>
      <c r="E41" s="101">
        <f>NMM!E$57</f>
        <v>1107.50269</v>
      </c>
      <c r="F41" s="101">
        <f>NMM!F$57</f>
        <v>1180.3296700000001</v>
      </c>
      <c r="G41" s="101">
        <f>NMM!G$57</f>
        <v>1157.2056299999999</v>
      </c>
      <c r="H41" s="101">
        <f>NMM!H$57</f>
        <v>1248.53394</v>
      </c>
      <c r="I41" s="101">
        <f>NMM!I$57</f>
        <v>1275.41399</v>
      </c>
      <c r="J41" s="101">
        <f>NMM!J$57</f>
        <v>1217.2726600000001</v>
      </c>
      <c r="K41" s="101">
        <f>NMM!K$57</f>
        <v>902.01054999999997</v>
      </c>
      <c r="L41" s="101">
        <f>NMM!L$57</f>
        <v>1158.25461</v>
      </c>
      <c r="M41" s="101">
        <f>NMM!M$57</f>
        <v>1247.6831999999999</v>
      </c>
      <c r="N41" s="101">
        <f>NMM!N$57</f>
        <v>1111.8931500000001</v>
      </c>
      <c r="O41" s="101">
        <f>NMM!O$57</f>
        <v>1054.5301099999999</v>
      </c>
      <c r="P41" s="101">
        <f>NMM!P$57</f>
        <v>1025.12276</v>
      </c>
      <c r="Q41" s="101">
        <f>NMM!Q$57</f>
        <v>962.52233999999999</v>
      </c>
    </row>
    <row r="42" spans="1:17" x14ac:dyDescent="0.25">
      <c r="A42" s="100" t="s">
        <v>93</v>
      </c>
      <c r="B42" s="99">
        <v>136.64394999999999</v>
      </c>
      <c r="C42" s="99">
        <v>142.84291999999999</v>
      </c>
      <c r="D42" s="99">
        <v>142.24346</v>
      </c>
      <c r="E42" s="99">
        <v>117.15509</v>
      </c>
      <c r="F42" s="99">
        <v>110.11819</v>
      </c>
      <c r="G42" s="99">
        <v>102.33718</v>
      </c>
      <c r="H42" s="99">
        <v>113.63628</v>
      </c>
      <c r="I42" s="99">
        <v>130.35722999999999</v>
      </c>
      <c r="J42" s="99">
        <v>125.81432</v>
      </c>
      <c r="K42" s="99">
        <v>100.64448</v>
      </c>
      <c r="L42" s="99">
        <v>84.589460000000003</v>
      </c>
      <c r="M42" s="99">
        <v>82.298869999999994</v>
      </c>
      <c r="N42" s="99">
        <v>83.407520000000005</v>
      </c>
      <c r="O42" s="99">
        <v>96.414450000000002</v>
      </c>
      <c r="P42" s="99">
        <v>88.669849999999997</v>
      </c>
      <c r="Q42" s="99">
        <v>136.38605999999999</v>
      </c>
    </row>
    <row r="43" spans="1:17" x14ac:dyDescent="0.25">
      <c r="A43" s="40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</row>
    <row r="44" spans="1:17" ht="12.75" x14ac:dyDescent="0.25">
      <c r="A44" s="98" t="s">
        <v>92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</row>
    <row r="45" spans="1:17" x14ac:dyDescent="0.25">
      <c r="A45" s="40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</row>
    <row r="46" spans="1:17" x14ac:dyDescent="0.25">
      <c r="A46" s="78" t="str">
        <f>$A$5</f>
        <v>All Industrial Sectors</v>
      </c>
      <c r="B46" s="77">
        <f t="shared" ref="B46:Q46" si="10">SUM(B47:B51,B52,B53)</f>
        <v>0.8723059159249722</v>
      </c>
      <c r="C46" s="77">
        <f t="shared" si="10"/>
        <v>0.8703947553470226</v>
      </c>
      <c r="D46" s="77">
        <f t="shared" si="10"/>
        <v>0.87858487478655856</v>
      </c>
      <c r="E46" s="77">
        <f t="shared" si="10"/>
        <v>0.85128367875973909</v>
      </c>
      <c r="F46" s="77">
        <f t="shared" si="10"/>
        <v>0.85047554271379777</v>
      </c>
      <c r="G46" s="77">
        <f t="shared" si="10"/>
        <v>0.8551246922508744</v>
      </c>
      <c r="H46" s="77">
        <f t="shared" si="10"/>
        <v>0.83000416418414247</v>
      </c>
      <c r="I46" s="77">
        <f t="shared" si="10"/>
        <v>0.80503986229442881</v>
      </c>
      <c r="J46" s="77">
        <f t="shared" si="10"/>
        <v>0.79744928674576865</v>
      </c>
      <c r="K46" s="77">
        <f t="shared" si="10"/>
        <v>0.79097574100212564</v>
      </c>
      <c r="L46" s="77">
        <f t="shared" si="10"/>
        <v>0.79908596439888102</v>
      </c>
      <c r="M46" s="77">
        <f t="shared" si="10"/>
        <v>0.78872583862675349</v>
      </c>
      <c r="N46" s="77">
        <f t="shared" si="10"/>
        <v>0.79107412094031937</v>
      </c>
      <c r="O46" s="77">
        <f t="shared" si="10"/>
        <v>0.77522666074596502</v>
      </c>
      <c r="P46" s="77">
        <f t="shared" si="10"/>
        <v>0.76750593177931581</v>
      </c>
      <c r="Q46" s="77">
        <f t="shared" si="10"/>
        <v>0.76545708836858373</v>
      </c>
    </row>
    <row r="47" spans="1:17" x14ac:dyDescent="0.25">
      <c r="A47" s="76" t="s">
        <v>83</v>
      </c>
      <c r="B47" s="75">
        <f t="shared" ref="B47:Q47" si="11">IF(B6=0,0,B6/B$5)</f>
        <v>0</v>
      </c>
      <c r="C47" s="75">
        <f t="shared" si="11"/>
        <v>0</v>
      </c>
      <c r="D47" s="75">
        <f t="shared" si="11"/>
        <v>0</v>
      </c>
      <c r="E47" s="75">
        <f t="shared" si="11"/>
        <v>0</v>
      </c>
      <c r="F47" s="75">
        <f t="shared" si="11"/>
        <v>0</v>
      </c>
      <c r="G47" s="75">
        <f t="shared" si="11"/>
        <v>0</v>
      </c>
      <c r="H47" s="75">
        <f t="shared" si="11"/>
        <v>0</v>
      </c>
      <c r="I47" s="75">
        <f t="shared" si="11"/>
        <v>0</v>
      </c>
      <c r="J47" s="75">
        <f t="shared" si="11"/>
        <v>0</v>
      </c>
      <c r="K47" s="75">
        <f t="shared" si="11"/>
        <v>0</v>
      </c>
      <c r="L47" s="75">
        <f t="shared" si="11"/>
        <v>0</v>
      </c>
      <c r="M47" s="75">
        <f t="shared" si="11"/>
        <v>0</v>
      </c>
      <c r="N47" s="75">
        <f t="shared" si="11"/>
        <v>0</v>
      </c>
      <c r="O47" s="75">
        <f t="shared" si="11"/>
        <v>0</v>
      </c>
      <c r="P47" s="75">
        <f t="shared" si="11"/>
        <v>0</v>
      </c>
      <c r="Q47" s="75">
        <f t="shared" si="11"/>
        <v>0</v>
      </c>
    </row>
    <row r="48" spans="1:17" x14ac:dyDescent="0.25">
      <c r="A48" s="76" t="s">
        <v>82</v>
      </c>
      <c r="B48" s="75">
        <f t="shared" ref="B48:Q48" si="12">IF(B7=0,0,B7/B$5)</f>
        <v>0</v>
      </c>
      <c r="C48" s="75">
        <f t="shared" si="12"/>
        <v>0</v>
      </c>
      <c r="D48" s="75">
        <f t="shared" si="12"/>
        <v>0</v>
      </c>
      <c r="E48" s="75">
        <f t="shared" si="12"/>
        <v>0</v>
      </c>
      <c r="F48" s="75">
        <f t="shared" si="12"/>
        <v>0</v>
      </c>
      <c r="G48" s="75">
        <f t="shared" si="12"/>
        <v>0</v>
      </c>
      <c r="H48" s="75">
        <f t="shared" si="12"/>
        <v>0</v>
      </c>
      <c r="I48" s="75">
        <f t="shared" si="12"/>
        <v>0</v>
      </c>
      <c r="J48" s="75">
        <f t="shared" si="12"/>
        <v>0</v>
      </c>
      <c r="K48" s="75">
        <f t="shared" si="12"/>
        <v>0</v>
      </c>
      <c r="L48" s="75">
        <f t="shared" si="12"/>
        <v>0</v>
      </c>
      <c r="M48" s="75">
        <f t="shared" si="12"/>
        <v>0</v>
      </c>
      <c r="N48" s="75">
        <f t="shared" si="12"/>
        <v>0</v>
      </c>
      <c r="O48" s="75">
        <f t="shared" si="12"/>
        <v>0</v>
      </c>
      <c r="P48" s="75">
        <f t="shared" si="12"/>
        <v>0</v>
      </c>
      <c r="Q48" s="75">
        <f t="shared" si="12"/>
        <v>0</v>
      </c>
    </row>
    <row r="49" spans="1:17" x14ac:dyDescent="0.25">
      <c r="A49" s="76" t="s">
        <v>81</v>
      </c>
      <c r="B49" s="75">
        <f t="shared" ref="B49:Q49" si="13">IF(B8=0,0,B8/B$5)</f>
        <v>0</v>
      </c>
      <c r="C49" s="75">
        <f t="shared" si="13"/>
        <v>0</v>
      </c>
      <c r="D49" s="75">
        <f t="shared" si="13"/>
        <v>0</v>
      </c>
      <c r="E49" s="75">
        <f t="shared" si="13"/>
        <v>0</v>
      </c>
      <c r="F49" s="75">
        <f t="shared" si="13"/>
        <v>0</v>
      </c>
      <c r="G49" s="75">
        <f t="shared" si="13"/>
        <v>0</v>
      </c>
      <c r="H49" s="75">
        <f t="shared" si="13"/>
        <v>0</v>
      </c>
      <c r="I49" s="75">
        <f t="shared" si="13"/>
        <v>0</v>
      </c>
      <c r="J49" s="75">
        <f t="shared" si="13"/>
        <v>0</v>
      </c>
      <c r="K49" s="75">
        <f t="shared" si="13"/>
        <v>0</v>
      </c>
      <c r="L49" s="75">
        <f t="shared" si="13"/>
        <v>0</v>
      </c>
      <c r="M49" s="75">
        <f t="shared" si="13"/>
        <v>0</v>
      </c>
      <c r="N49" s="75">
        <f t="shared" si="13"/>
        <v>0</v>
      </c>
      <c r="O49" s="75">
        <f t="shared" si="13"/>
        <v>0</v>
      </c>
      <c r="P49" s="75">
        <f t="shared" si="13"/>
        <v>0</v>
      </c>
      <c r="Q49" s="75">
        <f t="shared" si="13"/>
        <v>0</v>
      </c>
    </row>
    <row r="50" spans="1:17" x14ac:dyDescent="0.25">
      <c r="A50" s="76" t="s">
        <v>80</v>
      </c>
      <c r="B50" s="75">
        <f t="shared" ref="B50:Q50" si="14">IF(B9=0,0,B9/B$5)</f>
        <v>0</v>
      </c>
      <c r="C50" s="75">
        <f t="shared" si="14"/>
        <v>0</v>
      </c>
      <c r="D50" s="75">
        <f t="shared" si="14"/>
        <v>0</v>
      </c>
      <c r="E50" s="75">
        <f t="shared" si="14"/>
        <v>0</v>
      </c>
      <c r="F50" s="75">
        <f t="shared" si="14"/>
        <v>0</v>
      </c>
      <c r="G50" s="75">
        <f t="shared" si="14"/>
        <v>0</v>
      </c>
      <c r="H50" s="75">
        <f t="shared" si="14"/>
        <v>0</v>
      </c>
      <c r="I50" s="75">
        <f t="shared" si="14"/>
        <v>0</v>
      </c>
      <c r="J50" s="75">
        <f t="shared" si="14"/>
        <v>0</v>
      </c>
      <c r="K50" s="75">
        <f t="shared" si="14"/>
        <v>0</v>
      </c>
      <c r="L50" s="75">
        <f t="shared" si="14"/>
        <v>0</v>
      </c>
      <c r="M50" s="75">
        <f t="shared" si="14"/>
        <v>0</v>
      </c>
      <c r="N50" s="75">
        <f t="shared" si="14"/>
        <v>0</v>
      </c>
      <c r="O50" s="75">
        <f t="shared" si="14"/>
        <v>0</v>
      </c>
      <c r="P50" s="75">
        <f t="shared" si="14"/>
        <v>0</v>
      </c>
      <c r="Q50" s="75">
        <f t="shared" si="14"/>
        <v>0</v>
      </c>
    </row>
    <row r="51" spans="1:17" x14ac:dyDescent="0.25">
      <c r="A51" s="76" t="s">
        <v>79</v>
      </c>
      <c r="B51" s="75">
        <f t="shared" ref="B51:Q51" si="15">IF(B10=0,0,B10/B$5)</f>
        <v>8.0113328619688846E-3</v>
      </c>
      <c r="C51" s="75">
        <f t="shared" si="15"/>
        <v>8.0774869513221548E-3</v>
      </c>
      <c r="D51" s="75">
        <f t="shared" si="15"/>
        <v>8.3986658597144832E-3</v>
      </c>
      <c r="E51" s="75">
        <f t="shared" si="15"/>
        <v>8.2639071596270659E-3</v>
      </c>
      <c r="F51" s="75">
        <f t="shared" si="15"/>
        <v>8.2637299098720571E-3</v>
      </c>
      <c r="G51" s="75">
        <f t="shared" si="15"/>
        <v>9.1564831654941132E-3</v>
      </c>
      <c r="H51" s="75">
        <f t="shared" si="15"/>
        <v>6.9237027429100706E-3</v>
      </c>
      <c r="I51" s="75">
        <f t="shared" si="15"/>
        <v>9.388065396762792E-3</v>
      </c>
      <c r="J51" s="75">
        <f t="shared" si="15"/>
        <v>9.6693482732763715E-3</v>
      </c>
      <c r="K51" s="75">
        <f t="shared" si="15"/>
        <v>1.0675389417624952E-2</v>
      </c>
      <c r="L51" s="75">
        <f t="shared" si="15"/>
        <v>9.4648415165380414E-3</v>
      </c>
      <c r="M51" s="75">
        <f t="shared" si="15"/>
        <v>8.9098169931990951E-3</v>
      </c>
      <c r="N51" s="75">
        <f t="shared" si="15"/>
        <v>1.0112732335184166E-2</v>
      </c>
      <c r="O51" s="75">
        <f t="shared" si="15"/>
        <v>1.053879351650475E-2</v>
      </c>
      <c r="P51" s="75">
        <f t="shared" si="15"/>
        <v>1.0044377412255244E-2</v>
      </c>
      <c r="Q51" s="75">
        <f t="shared" si="15"/>
        <v>9.9728292632492426E-3</v>
      </c>
    </row>
    <row r="52" spans="1:17" x14ac:dyDescent="0.25">
      <c r="A52" s="74" t="str">
        <f>$A$15</f>
        <v>Steam processes</v>
      </c>
      <c r="B52" s="73">
        <f t="shared" ref="B52:Q52" si="16">IF(B15=0,0,B15/B$5)</f>
        <v>0.35083779760676237</v>
      </c>
      <c r="C52" s="73">
        <f t="shared" si="16"/>
        <v>0.35723123723640987</v>
      </c>
      <c r="D52" s="73">
        <f t="shared" si="16"/>
        <v>0.3422857982359408</v>
      </c>
      <c r="E52" s="73">
        <f t="shared" si="16"/>
        <v>0.33565909465538279</v>
      </c>
      <c r="F52" s="73">
        <f t="shared" si="16"/>
        <v>0.31990713074339583</v>
      </c>
      <c r="G52" s="73">
        <f t="shared" si="16"/>
        <v>0.31325475505877048</v>
      </c>
      <c r="H52" s="73">
        <f t="shared" si="16"/>
        <v>0.32741093674132021</v>
      </c>
      <c r="I52" s="73">
        <f t="shared" si="16"/>
        <v>0.28843858813671841</v>
      </c>
      <c r="J52" s="73">
        <f t="shared" si="16"/>
        <v>0.28015769926302181</v>
      </c>
      <c r="K52" s="73">
        <f t="shared" si="16"/>
        <v>0.28093704128594577</v>
      </c>
      <c r="L52" s="73">
        <f t="shared" si="16"/>
        <v>0.28038772618963698</v>
      </c>
      <c r="M52" s="73">
        <f t="shared" si="16"/>
        <v>0.27347410369610542</v>
      </c>
      <c r="N52" s="73">
        <f t="shared" si="16"/>
        <v>0.27794646259762673</v>
      </c>
      <c r="O52" s="73">
        <f t="shared" si="16"/>
        <v>0.28455196061593135</v>
      </c>
      <c r="P52" s="73">
        <f t="shared" si="16"/>
        <v>0.29099895993448022</v>
      </c>
      <c r="Q52" s="73">
        <f t="shared" si="16"/>
        <v>0.27403971984919828</v>
      </c>
    </row>
    <row r="53" spans="1:17" x14ac:dyDescent="0.25">
      <c r="A53" s="72" t="str">
        <f>$A$26</f>
        <v>Other energy use related</v>
      </c>
      <c r="B53" s="71">
        <f t="shared" ref="B53:Q53" si="17">IF(B26=0,0,B26/B$5)</f>
        <v>0.51345678545624096</v>
      </c>
      <c r="C53" s="71">
        <f t="shared" si="17"/>
        <v>0.50508603115929063</v>
      </c>
      <c r="D53" s="71">
        <f t="shared" si="17"/>
        <v>0.52790041069090332</v>
      </c>
      <c r="E53" s="71">
        <f t="shared" si="17"/>
        <v>0.50736067694472919</v>
      </c>
      <c r="F53" s="71">
        <f t="shared" si="17"/>
        <v>0.52230468206052982</v>
      </c>
      <c r="G53" s="71">
        <f t="shared" si="17"/>
        <v>0.53271345402660986</v>
      </c>
      <c r="H53" s="71">
        <f t="shared" si="17"/>
        <v>0.49566952469991216</v>
      </c>
      <c r="I53" s="71">
        <f t="shared" si="17"/>
        <v>0.50721320876094755</v>
      </c>
      <c r="J53" s="71">
        <f t="shared" si="17"/>
        <v>0.50762223920947047</v>
      </c>
      <c r="K53" s="71">
        <f t="shared" si="17"/>
        <v>0.49936331029855485</v>
      </c>
      <c r="L53" s="71">
        <f t="shared" si="17"/>
        <v>0.50923339669270606</v>
      </c>
      <c r="M53" s="71">
        <f t="shared" si="17"/>
        <v>0.50634191793744898</v>
      </c>
      <c r="N53" s="71">
        <f t="shared" si="17"/>
        <v>0.50301492600750852</v>
      </c>
      <c r="O53" s="71">
        <f t="shared" si="17"/>
        <v>0.48013590661352895</v>
      </c>
      <c r="P53" s="71">
        <f t="shared" si="17"/>
        <v>0.46646259443258031</v>
      </c>
      <c r="Q53" s="71">
        <f t="shared" si="17"/>
        <v>0.48144453925613623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Q6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SUM(B4:B5)</f>
        <v>1385.5542324727758</v>
      </c>
      <c r="C3" s="46">
        <f t="shared" ref="C3:Q3" si="0">SUM(C4:C5)</f>
        <v>1319.088087385541</v>
      </c>
      <c r="D3" s="46">
        <f t="shared" si="0"/>
        <v>1155.0603182327286</v>
      </c>
      <c r="E3" s="46">
        <f t="shared" si="0"/>
        <v>1246.2408684855441</v>
      </c>
      <c r="F3" s="46">
        <f t="shared" si="0"/>
        <v>1459.3731486508188</v>
      </c>
      <c r="G3" s="46">
        <f t="shared" si="0"/>
        <v>1720.2469011543794</v>
      </c>
      <c r="H3" s="46">
        <f t="shared" si="0"/>
        <v>2186.2188830135619</v>
      </c>
      <c r="I3" s="46">
        <f t="shared" si="0"/>
        <v>2013.8536822227009</v>
      </c>
      <c r="J3" s="46">
        <f t="shared" si="0"/>
        <v>1801.7671217884374</v>
      </c>
      <c r="K3" s="46">
        <f t="shared" si="0"/>
        <v>531.84859506712542</v>
      </c>
      <c r="L3" s="46">
        <f t="shared" si="0"/>
        <v>751.76030521120504</v>
      </c>
      <c r="M3" s="46">
        <f t="shared" si="0"/>
        <v>720.18234606912506</v>
      </c>
      <c r="N3" s="46">
        <f t="shared" si="0"/>
        <v>641.67478271998823</v>
      </c>
      <c r="O3" s="46">
        <f t="shared" si="0"/>
        <v>733.31662872838137</v>
      </c>
      <c r="P3" s="46">
        <f t="shared" si="0"/>
        <v>682.88219864209816</v>
      </c>
      <c r="Q3" s="46">
        <f t="shared" si="0"/>
        <v>688.64299260744099</v>
      </c>
    </row>
    <row r="4" spans="1:17" x14ac:dyDescent="0.25">
      <c r="A4" s="110" t="s">
        <v>46</v>
      </c>
      <c r="B4" s="120">
        <v>1099.3566573685107</v>
      </c>
      <c r="C4" s="120">
        <v>1068.2820855466064</v>
      </c>
      <c r="D4" s="120">
        <v>928.86119442566542</v>
      </c>
      <c r="E4" s="120">
        <v>936.10899469391836</v>
      </c>
      <c r="F4" s="120">
        <v>1058.814892476428</v>
      </c>
      <c r="G4" s="120">
        <v>1259.087339642891</v>
      </c>
      <c r="H4" s="120">
        <v>1559.9138906080886</v>
      </c>
      <c r="I4" s="120">
        <v>1473.6522474224785</v>
      </c>
      <c r="J4" s="120">
        <v>1337.8059545252183</v>
      </c>
      <c r="K4" s="120">
        <v>407.26598286453634</v>
      </c>
      <c r="L4" s="120">
        <v>547.38466925889952</v>
      </c>
      <c r="M4" s="120">
        <v>518.88399891339179</v>
      </c>
      <c r="N4" s="120">
        <v>421.46065993616043</v>
      </c>
      <c r="O4" s="120">
        <v>493.20409952774736</v>
      </c>
      <c r="P4" s="120">
        <v>485.528182497378</v>
      </c>
      <c r="Q4" s="120">
        <v>483.32609393871911</v>
      </c>
    </row>
    <row r="5" spans="1:17" x14ac:dyDescent="0.25">
      <c r="A5" s="108" t="s">
        <v>45</v>
      </c>
      <c r="B5" s="118">
        <v>286.19757510426507</v>
      </c>
      <c r="C5" s="118">
        <v>250.80600183893466</v>
      </c>
      <c r="D5" s="118">
        <v>226.19912380706319</v>
      </c>
      <c r="E5" s="118">
        <v>310.13187379162571</v>
      </c>
      <c r="F5" s="118">
        <v>400.55825617439086</v>
      </c>
      <c r="G5" s="118">
        <v>461.15956151148839</v>
      </c>
      <c r="H5" s="118">
        <v>626.30499240547329</v>
      </c>
      <c r="I5" s="118">
        <v>540.20143480022239</v>
      </c>
      <c r="J5" s="118">
        <v>463.96116726321907</v>
      </c>
      <c r="K5" s="118">
        <v>124.58261220258908</v>
      </c>
      <c r="L5" s="118">
        <v>204.37563595230552</v>
      </c>
      <c r="M5" s="118">
        <v>201.29834715573327</v>
      </c>
      <c r="N5" s="118">
        <v>220.2141227838278</v>
      </c>
      <c r="O5" s="118">
        <v>240.11252920063401</v>
      </c>
      <c r="P5" s="118">
        <v>197.35401614472016</v>
      </c>
      <c r="Q5" s="118">
        <v>205.31689866872188</v>
      </c>
    </row>
    <row r="6" spans="1:17" x14ac:dyDescent="0.25">
      <c r="A6" s="123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</row>
    <row r="7" spans="1:17" x14ac:dyDescent="0.25">
      <c r="A7" s="31" t="s">
        <v>111</v>
      </c>
      <c r="B7" s="46">
        <f>SUM(B8:B9)</f>
        <v>4096</v>
      </c>
      <c r="C7" s="46">
        <f t="shared" ref="C7:Q7" si="1">SUM(C8:C9)</f>
        <v>3938</v>
      </c>
      <c r="D7" s="46">
        <f t="shared" si="1"/>
        <v>4003</v>
      </c>
      <c r="E7" s="46">
        <f t="shared" si="1"/>
        <v>4766</v>
      </c>
      <c r="F7" s="46">
        <f t="shared" si="1"/>
        <v>4832</v>
      </c>
      <c r="G7" s="46">
        <f t="shared" si="1"/>
        <v>4739</v>
      </c>
      <c r="H7" s="46">
        <f t="shared" si="1"/>
        <v>5054</v>
      </c>
      <c r="I7" s="46">
        <f t="shared" si="1"/>
        <v>4431</v>
      </c>
      <c r="J7" s="46">
        <f t="shared" si="1"/>
        <v>4417</v>
      </c>
      <c r="K7" s="46">
        <f t="shared" si="1"/>
        <v>3066</v>
      </c>
      <c r="L7" s="46">
        <f t="shared" si="1"/>
        <v>4029</v>
      </c>
      <c r="M7" s="46">
        <f t="shared" si="1"/>
        <v>3989</v>
      </c>
      <c r="N7" s="46">
        <f t="shared" si="1"/>
        <v>3759</v>
      </c>
      <c r="O7" s="46">
        <f t="shared" si="1"/>
        <v>3517</v>
      </c>
      <c r="P7" s="46">
        <f t="shared" si="1"/>
        <v>3807</v>
      </c>
      <c r="Q7" s="46">
        <f t="shared" si="1"/>
        <v>3988.3</v>
      </c>
    </row>
    <row r="8" spans="1:17" x14ac:dyDescent="0.25">
      <c r="A8" s="110" t="s">
        <v>46</v>
      </c>
      <c r="B8" s="120">
        <v>3131</v>
      </c>
      <c r="C8" s="120">
        <v>3079</v>
      </c>
      <c r="D8" s="120">
        <v>3095</v>
      </c>
      <c r="E8" s="120">
        <v>3409</v>
      </c>
      <c r="F8" s="120">
        <v>3337</v>
      </c>
      <c r="G8" s="120">
        <v>3318</v>
      </c>
      <c r="H8" s="120">
        <v>3454</v>
      </c>
      <c r="I8" s="120">
        <v>3117</v>
      </c>
      <c r="J8" s="120">
        <v>3150</v>
      </c>
      <c r="K8" s="120">
        <v>2220</v>
      </c>
      <c r="L8" s="120">
        <v>2764</v>
      </c>
      <c r="M8" s="120">
        <v>2703</v>
      </c>
      <c r="N8" s="120">
        <v>2299</v>
      </c>
      <c r="O8" s="120">
        <v>2217</v>
      </c>
      <c r="P8" s="120">
        <v>2542</v>
      </c>
      <c r="Q8" s="120">
        <v>2623.3</v>
      </c>
    </row>
    <row r="9" spans="1:17" x14ac:dyDescent="0.25">
      <c r="A9" s="108" t="s">
        <v>45</v>
      </c>
      <c r="B9" s="118">
        <v>965</v>
      </c>
      <c r="C9" s="118">
        <v>859</v>
      </c>
      <c r="D9" s="118">
        <v>908</v>
      </c>
      <c r="E9" s="118">
        <v>1357</v>
      </c>
      <c r="F9" s="118">
        <v>1495</v>
      </c>
      <c r="G9" s="118">
        <v>1421</v>
      </c>
      <c r="H9" s="118">
        <v>1600</v>
      </c>
      <c r="I9" s="118">
        <v>1314</v>
      </c>
      <c r="J9" s="118">
        <v>1267</v>
      </c>
      <c r="K9" s="118">
        <v>846</v>
      </c>
      <c r="L9" s="118">
        <v>1265</v>
      </c>
      <c r="M9" s="118">
        <v>1286</v>
      </c>
      <c r="N9" s="118">
        <v>1460</v>
      </c>
      <c r="O9" s="118">
        <v>1300</v>
      </c>
      <c r="P9" s="118">
        <v>1265</v>
      </c>
      <c r="Q9" s="118">
        <v>1365</v>
      </c>
    </row>
    <row r="10" spans="1:17" x14ac:dyDescent="0.25">
      <c r="A10" s="123"/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</row>
    <row r="11" spans="1:17" x14ac:dyDescent="0.25">
      <c r="A11" s="31" t="s">
        <v>110</v>
      </c>
      <c r="B11" s="46">
        <f t="shared" ref="B11:Q11" si="2">SUM(B12:B13)</f>
        <v>4700.0000000000009</v>
      </c>
      <c r="C11" s="46">
        <f t="shared" si="2"/>
        <v>4317.5266338944866</v>
      </c>
      <c r="D11" s="46">
        <f t="shared" si="2"/>
        <v>4317.5266338944866</v>
      </c>
      <c r="E11" s="46">
        <f t="shared" si="2"/>
        <v>5162.7172338075407</v>
      </c>
      <c r="F11" s="46">
        <f t="shared" si="2"/>
        <v>5347.804127330558</v>
      </c>
      <c r="G11" s="46">
        <f t="shared" si="2"/>
        <v>5347.804127330558</v>
      </c>
      <c r="H11" s="46">
        <f t="shared" si="2"/>
        <v>5440.3475740920658</v>
      </c>
      <c r="I11" s="46">
        <f t="shared" si="2"/>
        <v>5440.3475740920658</v>
      </c>
      <c r="J11" s="46">
        <f t="shared" si="2"/>
        <v>5440.3475740920667</v>
      </c>
      <c r="K11" s="46">
        <f t="shared" si="2"/>
        <v>5440.3475740920658</v>
      </c>
      <c r="L11" s="46">
        <f t="shared" si="2"/>
        <v>5347.804127330558</v>
      </c>
      <c r="M11" s="46">
        <f t="shared" si="2"/>
        <v>4965.3307612250437</v>
      </c>
      <c r="N11" s="46">
        <f t="shared" si="2"/>
        <v>4965.3307612250437</v>
      </c>
      <c r="O11" s="46">
        <f t="shared" si="2"/>
        <v>4872.7873144635359</v>
      </c>
      <c r="P11" s="46">
        <f t="shared" si="2"/>
        <v>4872.7873144635359</v>
      </c>
      <c r="Q11" s="46">
        <f t="shared" si="2"/>
        <v>4872.7873144635359</v>
      </c>
    </row>
    <row r="12" spans="1:17" x14ac:dyDescent="0.25">
      <c r="A12" s="110" t="s">
        <v>46</v>
      </c>
      <c r="B12" s="120">
        <v>3684.21052631579</v>
      </c>
      <c r="C12" s="120">
        <v>3301.7371602102758</v>
      </c>
      <c r="D12" s="120">
        <v>3301.7371602102758</v>
      </c>
      <c r="E12" s="120">
        <v>3684.2105263157891</v>
      </c>
      <c r="F12" s="120">
        <v>3684.2105263157896</v>
      </c>
      <c r="G12" s="120">
        <v>3684.2105263157896</v>
      </c>
      <c r="H12" s="120">
        <v>3684.2105263157896</v>
      </c>
      <c r="I12" s="120">
        <v>3684.2105263157896</v>
      </c>
      <c r="J12" s="120">
        <v>3684.21052631579</v>
      </c>
      <c r="K12" s="120">
        <v>3684.2105263157896</v>
      </c>
      <c r="L12" s="120">
        <v>3684.21052631579</v>
      </c>
      <c r="M12" s="120">
        <v>3301.7371602102753</v>
      </c>
      <c r="N12" s="120">
        <v>3301.7371602102758</v>
      </c>
      <c r="O12" s="120">
        <v>3301.7371602102758</v>
      </c>
      <c r="P12" s="120">
        <v>3301.7371602102758</v>
      </c>
      <c r="Q12" s="120">
        <v>3301.7371602102758</v>
      </c>
    </row>
    <row r="13" spans="1:17" x14ac:dyDescent="0.25">
      <c r="A13" s="108" t="s">
        <v>45</v>
      </c>
      <c r="B13" s="118">
        <v>1015.7894736842105</v>
      </c>
      <c r="C13" s="118">
        <v>1015.7894736842105</v>
      </c>
      <c r="D13" s="118">
        <v>1015.7894736842105</v>
      </c>
      <c r="E13" s="118">
        <v>1478.5067074917517</v>
      </c>
      <c r="F13" s="118">
        <v>1663.5936010147682</v>
      </c>
      <c r="G13" s="118">
        <v>1663.5936010147682</v>
      </c>
      <c r="H13" s="118">
        <v>1756.1370477762764</v>
      </c>
      <c r="I13" s="118">
        <v>1756.1370477762766</v>
      </c>
      <c r="J13" s="118">
        <v>1756.1370477762764</v>
      </c>
      <c r="K13" s="118">
        <v>1756.1370477762764</v>
      </c>
      <c r="L13" s="118">
        <v>1663.593601014768</v>
      </c>
      <c r="M13" s="118">
        <v>1663.5936010147682</v>
      </c>
      <c r="N13" s="118">
        <v>1663.5936010147682</v>
      </c>
      <c r="O13" s="118">
        <v>1571.05015425326</v>
      </c>
      <c r="P13" s="118">
        <v>1571.05015425326</v>
      </c>
      <c r="Q13" s="118">
        <v>1571.0501542532597</v>
      </c>
    </row>
    <row r="14" spans="1:17" x14ac:dyDescent="0.25">
      <c r="A14" s="124" t="s">
        <v>109</v>
      </c>
      <c r="B14" s="38"/>
      <c r="C14" s="38">
        <f t="shared" ref="C14:Q14" si="3">SUM(C15:C16)</f>
        <v>0</v>
      </c>
      <c r="D14" s="38">
        <f t="shared" si="3"/>
        <v>0</v>
      </c>
      <c r="E14" s="38">
        <f t="shared" si="3"/>
        <v>937.73404667456339</v>
      </c>
      <c r="F14" s="38">
        <f t="shared" si="3"/>
        <v>185.08689352301693</v>
      </c>
      <c r="G14" s="38">
        <f t="shared" si="3"/>
        <v>0</v>
      </c>
      <c r="H14" s="38">
        <f t="shared" si="3"/>
        <v>567.5602596285305</v>
      </c>
      <c r="I14" s="38">
        <f t="shared" si="3"/>
        <v>2.2737367544323206E-13</v>
      </c>
      <c r="J14" s="38">
        <f t="shared" si="3"/>
        <v>4.5474735088646412E-13</v>
      </c>
      <c r="K14" s="38">
        <f t="shared" si="3"/>
        <v>0</v>
      </c>
      <c r="L14" s="38">
        <f t="shared" si="3"/>
        <v>4.5474735088646412E-13</v>
      </c>
      <c r="M14" s="38">
        <f t="shared" si="3"/>
        <v>2.2737367544323206E-13</v>
      </c>
      <c r="N14" s="38">
        <f t="shared" si="3"/>
        <v>4.5474735088646412E-13</v>
      </c>
      <c r="O14" s="38">
        <f t="shared" si="3"/>
        <v>0</v>
      </c>
      <c r="P14" s="38">
        <f t="shared" si="3"/>
        <v>0</v>
      </c>
      <c r="Q14" s="38">
        <f t="shared" si="3"/>
        <v>0</v>
      </c>
    </row>
    <row r="15" spans="1:17" x14ac:dyDescent="0.25">
      <c r="A15" s="121" t="s">
        <v>46</v>
      </c>
      <c r="B15" s="120"/>
      <c r="C15" s="120">
        <v>0</v>
      </c>
      <c r="D15" s="120">
        <v>0</v>
      </c>
      <c r="E15" s="120">
        <v>382.47336610551395</v>
      </c>
      <c r="F15" s="120">
        <v>4.5474735088646412E-13</v>
      </c>
      <c r="G15" s="120">
        <v>0</v>
      </c>
      <c r="H15" s="120">
        <v>382.473366105514</v>
      </c>
      <c r="I15" s="120">
        <v>0</v>
      </c>
      <c r="J15" s="120">
        <v>4.5474735088646412E-13</v>
      </c>
      <c r="K15" s="120">
        <v>0</v>
      </c>
      <c r="L15" s="120">
        <v>4.5474735088646412E-13</v>
      </c>
      <c r="M15" s="120">
        <v>0</v>
      </c>
      <c r="N15" s="120">
        <v>4.5474735088646412E-13</v>
      </c>
      <c r="O15" s="120">
        <v>0</v>
      </c>
      <c r="P15" s="120">
        <v>0</v>
      </c>
      <c r="Q15" s="120">
        <v>0</v>
      </c>
    </row>
    <row r="16" spans="1:17" x14ac:dyDescent="0.25">
      <c r="A16" s="119" t="s">
        <v>45</v>
      </c>
      <c r="B16" s="118"/>
      <c r="C16" s="118">
        <v>0</v>
      </c>
      <c r="D16" s="118">
        <v>0</v>
      </c>
      <c r="E16" s="118">
        <v>555.26068056904944</v>
      </c>
      <c r="F16" s="118">
        <v>185.08689352301647</v>
      </c>
      <c r="G16" s="118">
        <v>0</v>
      </c>
      <c r="H16" s="118">
        <v>185.08689352301647</v>
      </c>
      <c r="I16" s="118">
        <v>2.2737367544323206E-13</v>
      </c>
      <c r="J16" s="118">
        <v>0</v>
      </c>
      <c r="K16" s="118">
        <v>0</v>
      </c>
      <c r="L16" s="118">
        <v>0</v>
      </c>
      <c r="M16" s="118">
        <v>2.2737367544323206E-13</v>
      </c>
      <c r="N16" s="118">
        <v>0</v>
      </c>
      <c r="O16" s="118">
        <v>0</v>
      </c>
      <c r="P16" s="118">
        <v>0</v>
      </c>
      <c r="Q16" s="118">
        <v>0</v>
      </c>
    </row>
    <row r="17" spans="1:17" x14ac:dyDescent="0.25">
      <c r="A17" s="124" t="s">
        <v>108</v>
      </c>
      <c r="B17" s="38"/>
      <c r="C17" s="38">
        <f t="shared" ref="C17:Q17" si="4">SUM(C18:C19)</f>
        <v>382.47336610551429</v>
      </c>
      <c r="D17" s="38">
        <f t="shared" si="4"/>
        <v>0</v>
      </c>
      <c r="E17" s="38">
        <f t="shared" si="4"/>
        <v>92.543446761508221</v>
      </c>
      <c r="F17" s="38">
        <f t="shared" si="4"/>
        <v>0</v>
      </c>
      <c r="G17" s="38">
        <f t="shared" si="4"/>
        <v>0</v>
      </c>
      <c r="H17" s="38">
        <f t="shared" si="4"/>
        <v>475.01681286702205</v>
      </c>
      <c r="I17" s="38">
        <f t="shared" si="4"/>
        <v>0</v>
      </c>
      <c r="J17" s="38">
        <f t="shared" si="4"/>
        <v>0</v>
      </c>
      <c r="K17" s="38">
        <f t="shared" si="4"/>
        <v>0</v>
      </c>
      <c r="L17" s="38">
        <f t="shared" si="4"/>
        <v>92.543446761508449</v>
      </c>
      <c r="M17" s="38">
        <f t="shared" si="4"/>
        <v>382.47336610551474</v>
      </c>
      <c r="N17" s="38">
        <f t="shared" si="4"/>
        <v>0</v>
      </c>
      <c r="O17" s="38">
        <f t="shared" si="4"/>
        <v>92.543446761508221</v>
      </c>
      <c r="P17" s="38">
        <f t="shared" si="4"/>
        <v>0</v>
      </c>
      <c r="Q17" s="38">
        <f t="shared" si="4"/>
        <v>0</v>
      </c>
    </row>
    <row r="18" spans="1:17" x14ac:dyDescent="0.25">
      <c r="A18" s="121" t="s">
        <v>46</v>
      </c>
      <c r="B18" s="120"/>
      <c r="C18" s="120">
        <f>B12+C15-C12</f>
        <v>382.47336610551429</v>
      </c>
      <c r="D18" s="120">
        <f t="shared" ref="D18:Q19" si="5">C12+D15-D12</f>
        <v>0</v>
      </c>
      <c r="E18" s="120">
        <f t="shared" si="5"/>
        <v>0</v>
      </c>
      <c r="F18" s="120">
        <f t="shared" si="5"/>
        <v>0</v>
      </c>
      <c r="G18" s="120">
        <f t="shared" si="5"/>
        <v>0</v>
      </c>
      <c r="H18" s="120">
        <f t="shared" si="5"/>
        <v>382.47336610551383</v>
      </c>
      <c r="I18" s="120">
        <f t="shared" si="5"/>
        <v>0</v>
      </c>
      <c r="J18" s="120">
        <f t="shared" si="5"/>
        <v>0</v>
      </c>
      <c r="K18" s="120">
        <f t="shared" si="5"/>
        <v>0</v>
      </c>
      <c r="L18" s="120">
        <f t="shared" si="5"/>
        <v>0</v>
      </c>
      <c r="M18" s="120">
        <f t="shared" si="5"/>
        <v>382.47336610551474</v>
      </c>
      <c r="N18" s="120">
        <f t="shared" si="5"/>
        <v>0</v>
      </c>
      <c r="O18" s="120">
        <f t="shared" si="5"/>
        <v>0</v>
      </c>
      <c r="P18" s="120">
        <f t="shared" si="5"/>
        <v>0</v>
      </c>
      <c r="Q18" s="120">
        <f t="shared" si="5"/>
        <v>0</v>
      </c>
    </row>
    <row r="19" spans="1:17" x14ac:dyDescent="0.25">
      <c r="A19" s="119" t="s">
        <v>45</v>
      </c>
      <c r="B19" s="118"/>
      <c r="C19" s="118">
        <f>B13+C16-C13</f>
        <v>0</v>
      </c>
      <c r="D19" s="118">
        <f t="shared" si="5"/>
        <v>0</v>
      </c>
      <c r="E19" s="118">
        <f t="shared" si="5"/>
        <v>92.543446761508221</v>
      </c>
      <c r="F19" s="118">
        <f t="shared" si="5"/>
        <v>0</v>
      </c>
      <c r="G19" s="118">
        <f t="shared" si="5"/>
        <v>0</v>
      </c>
      <c r="H19" s="118">
        <f t="shared" si="5"/>
        <v>92.543446761508221</v>
      </c>
      <c r="I19" s="118">
        <f t="shared" si="5"/>
        <v>0</v>
      </c>
      <c r="J19" s="118">
        <f t="shared" si="5"/>
        <v>0</v>
      </c>
      <c r="K19" s="118">
        <f t="shared" si="5"/>
        <v>0</v>
      </c>
      <c r="L19" s="118">
        <f t="shared" si="5"/>
        <v>92.543446761508449</v>
      </c>
      <c r="M19" s="118">
        <f t="shared" si="5"/>
        <v>0</v>
      </c>
      <c r="N19" s="118">
        <f t="shared" si="5"/>
        <v>0</v>
      </c>
      <c r="O19" s="118">
        <f t="shared" si="5"/>
        <v>92.543446761508221</v>
      </c>
      <c r="P19" s="118">
        <f t="shared" si="5"/>
        <v>0</v>
      </c>
      <c r="Q19" s="118">
        <f t="shared" si="5"/>
        <v>0</v>
      </c>
    </row>
    <row r="20" spans="1:17" x14ac:dyDescent="0.25">
      <c r="A20" s="31" t="s">
        <v>107</v>
      </c>
      <c r="B20" s="46">
        <f t="shared" ref="B20:Q20" si="6">SUM(B21:B22)</f>
        <v>604.00000000000057</v>
      </c>
      <c r="C20" s="46">
        <f t="shared" si="6"/>
        <v>379.52663389448628</v>
      </c>
      <c r="D20" s="46">
        <f t="shared" si="6"/>
        <v>314.52663389448628</v>
      </c>
      <c r="E20" s="46">
        <f t="shared" si="6"/>
        <v>396.71723380754088</v>
      </c>
      <c r="F20" s="46">
        <f t="shared" si="6"/>
        <v>515.80412733055778</v>
      </c>
      <c r="G20" s="46">
        <f t="shared" si="6"/>
        <v>608.80412733055778</v>
      </c>
      <c r="H20" s="46">
        <f t="shared" si="6"/>
        <v>386.347574092066</v>
      </c>
      <c r="I20" s="46">
        <f t="shared" si="6"/>
        <v>1009.3475740920662</v>
      </c>
      <c r="J20" s="46">
        <f t="shared" si="6"/>
        <v>1023.3475740920665</v>
      </c>
      <c r="K20" s="46">
        <f t="shared" si="6"/>
        <v>2374.3475740920658</v>
      </c>
      <c r="L20" s="46">
        <f t="shared" si="6"/>
        <v>1318.804127330558</v>
      </c>
      <c r="M20" s="46">
        <f t="shared" si="6"/>
        <v>976.33076122504349</v>
      </c>
      <c r="N20" s="46">
        <f t="shared" si="6"/>
        <v>1206.3307612250439</v>
      </c>
      <c r="O20" s="46">
        <f t="shared" si="6"/>
        <v>1355.7873144635357</v>
      </c>
      <c r="P20" s="46">
        <f t="shared" si="6"/>
        <v>1065.7873144635357</v>
      </c>
      <c r="Q20" s="46">
        <f t="shared" si="6"/>
        <v>884.48731446353531</v>
      </c>
    </row>
    <row r="21" spans="1:17" x14ac:dyDescent="0.25">
      <c r="A21" s="110" t="s">
        <v>46</v>
      </c>
      <c r="B21" s="120">
        <f>B12-B8</f>
        <v>553.21052631579005</v>
      </c>
      <c r="C21" s="120">
        <f t="shared" ref="C21:Q21" si="7">C12-C8</f>
        <v>222.73716021027576</v>
      </c>
      <c r="D21" s="120">
        <f t="shared" si="7"/>
        <v>206.73716021027576</v>
      </c>
      <c r="E21" s="120">
        <f t="shared" si="7"/>
        <v>275.21052631578914</v>
      </c>
      <c r="F21" s="120">
        <f t="shared" si="7"/>
        <v>347.21052631578959</v>
      </c>
      <c r="G21" s="120">
        <f t="shared" si="7"/>
        <v>366.21052631578959</v>
      </c>
      <c r="H21" s="120">
        <f t="shared" si="7"/>
        <v>230.21052631578959</v>
      </c>
      <c r="I21" s="120">
        <f t="shared" si="7"/>
        <v>567.21052631578959</v>
      </c>
      <c r="J21" s="120">
        <f t="shared" si="7"/>
        <v>534.21052631579005</v>
      </c>
      <c r="K21" s="120">
        <f t="shared" si="7"/>
        <v>1464.2105263157896</v>
      </c>
      <c r="L21" s="120">
        <f t="shared" si="7"/>
        <v>920.21052631579005</v>
      </c>
      <c r="M21" s="120">
        <f t="shared" si="7"/>
        <v>598.73716021027531</v>
      </c>
      <c r="N21" s="120">
        <f t="shared" si="7"/>
        <v>1002.7371602102758</v>
      </c>
      <c r="O21" s="120">
        <f t="shared" si="7"/>
        <v>1084.7371602102758</v>
      </c>
      <c r="P21" s="120">
        <f t="shared" si="7"/>
        <v>759.73716021027576</v>
      </c>
      <c r="Q21" s="120">
        <f t="shared" si="7"/>
        <v>678.43716021027558</v>
      </c>
    </row>
    <row r="22" spans="1:17" x14ac:dyDescent="0.25">
      <c r="A22" s="108" t="s">
        <v>45</v>
      </c>
      <c r="B22" s="118">
        <f>B13-B9</f>
        <v>50.78947368421052</v>
      </c>
      <c r="C22" s="118">
        <f t="shared" ref="C22:Q22" si="8">C13-C9</f>
        <v>156.78947368421052</v>
      </c>
      <c r="D22" s="118">
        <f t="shared" si="8"/>
        <v>107.78947368421052</v>
      </c>
      <c r="E22" s="118">
        <f t="shared" si="8"/>
        <v>121.50670749175174</v>
      </c>
      <c r="F22" s="118">
        <f t="shared" si="8"/>
        <v>168.59360101476818</v>
      </c>
      <c r="G22" s="118">
        <f t="shared" si="8"/>
        <v>242.59360101476818</v>
      </c>
      <c r="H22" s="118">
        <f t="shared" si="8"/>
        <v>156.1370477762764</v>
      </c>
      <c r="I22" s="118">
        <f t="shared" si="8"/>
        <v>442.13704777627663</v>
      </c>
      <c r="J22" s="118">
        <f t="shared" si="8"/>
        <v>489.1370477762764</v>
      </c>
      <c r="K22" s="118">
        <f t="shared" si="8"/>
        <v>910.1370477762764</v>
      </c>
      <c r="L22" s="118">
        <f t="shared" si="8"/>
        <v>398.59360101476796</v>
      </c>
      <c r="M22" s="118">
        <f t="shared" si="8"/>
        <v>377.59360101476818</v>
      </c>
      <c r="N22" s="118">
        <f t="shared" si="8"/>
        <v>203.59360101476818</v>
      </c>
      <c r="O22" s="118">
        <f t="shared" si="8"/>
        <v>271.05015425325996</v>
      </c>
      <c r="P22" s="118">
        <f t="shared" si="8"/>
        <v>306.05015425325996</v>
      </c>
      <c r="Q22" s="118">
        <f t="shared" si="8"/>
        <v>206.05015425325973</v>
      </c>
    </row>
    <row r="23" spans="1:17" x14ac:dyDescent="0.25">
      <c r="A23" s="123"/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</row>
    <row r="24" spans="1:17" x14ac:dyDescent="0.25">
      <c r="A24" s="31" t="s">
        <v>77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</row>
    <row r="25" spans="1:17" x14ac:dyDescent="0.25">
      <c r="A25" s="50" t="s">
        <v>69</v>
      </c>
      <c r="B25" s="38">
        <v>1402.0688236911897</v>
      </c>
      <c r="C25" s="38">
        <v>1378.0284699999993</v>
      </c>
      <c r="D25" s="38">
        <v>1414.43479</v>
      </c>
      <c r="E25" s="38">
        <v>1459.7047799999987</v>
      </c>
      <c r="F25" s="38">
        <v>1499.3106400000004</v>
      </c>
      <c r="G25" s="38">
        <v>1501.6531556223104</v>
      </c>
      <c r="H25" s="38">
        <v>1529.5444799999998</v>
      </c>
      <c r="I25" s="38">
        <v>1429.58926</v>
      </c>
      <c r="J25" s="38">
        <v>1410.017969999999</v>
      </c>
      <c r="K25" s="38">
        <v>1071.5225799999998</v>
      </c>
      <c r="L25" s="38">
        <v>1365.1311258393491</v>
      </c>
      <c r="M25" s="38">
        <v>1338.3306885988134</v>
      </c>
      <c r="N25" s="38">
        <v>1189.1904604028932</v>
      </c>
      <c r="O25" s="38">
        <v>1123.4600289357345</v>
      </c>
      <c r="P25" s="38">
        <v>1174.7951522908386</v>
      </c>
      <c r="Q25" s="38">
        <v>1249.907913143503</v>
      </c>
    </row>
    <row r="26" spans="1:17" x14ac:dyDescent="0.25">
      <c r="A26" s="55" t="s">
        <v>33</v>
      </c>
      <c r="B26" s="54">
        <v>460.74608843723848</v>
      </c>
      <c r="C26" s="54">
        <v>461.96210000000002</v>
      </c>
      <c r="D26" s="54">
        <v>440.61108999999999</v>
      </c>
      <c r="E26" s="54">
        <v>448.99624</v>
      </c>
      <c r="F26" s="54">
        <v>423.21532999999999</v>
      </c>
      <c r="G26" s="54">
        <v>430.42201820381842</v>
      </c>
      <c r="H26" s="54">
        <v>417.80385000000001</v>
      </c>
      <c r="I26" s="54">
        <v>407.34197</v>
      </c>
      <c r="J26" s="54">
        <v>398.20308999999997</v>
      </c>
      <c r="K26" s="54">
        <v>376.69983999999999</v>
      </c>
      <c r="L26" s="54">
        <v>416.89314442567877</v>
      </c>
      <c r="M26" s="54">
        <v>401.67459747223143</v>
      </c>
      <c r="N26" s="54">
        <v>386.87389584849603</v>
      </c>
      <c r="O26" s="54">
        <v>327.26444157578095</v>
      </c>
      <c r="P26" s="54">
        <v>347.11273897452634</v>
      </c>
      <c r="Q26" s="54">
        <v>296.1985818097329</v>
      </c>
    </row>
    <row r="27" spans="1:17" x14ac:dyDescent="0.25">
      <c r="A27" s="53" t="s">
        <v>48</v>
      </c>
      <c r="B27" s="51">
        <v>0.90759276898188546</v>
      </c>
      <c r="C27" s="51">
        <v>0.89992000000000871</v>
      </c>
      <c r="D27" s="51">
        <v>0.89999999999997726</v>
      </c>
      <c r="E27" s="51">
        <v>0.89999999999997726</v>
      </c>
      <c r="F27" s="51">
        <v>0.89999999999997726</v>
      </c>
      <c r="G27" s="51">
        <v>0.90761440718449649</v>
      </c>
      <c r="H27" s="51">
        <v>0.89999999999997726</v>
      </c>
      <c r="I27" s="51">
        <v>0.9003099999999904</v>
      </c>
      <c r="J27" s="51">
        <v>0</v>
      </c>
      <c r="K27" s="51">
        <v>0.89999999999997726</v>
      </c>
      <c r="L27" s="51">
        <v>1.7913968385701082</v>
      </c>
      <c r="M27" s="51">
        <v>0.90761484050165109</v>
      </c>
      <c r="N27" s="51">
        <v>11.703793935158103</v>
      </c>
      <c r="O27" s="51">
        <v>27.921085315754283</v>
      </c>
      <c r="P27" s="51">
        <v>33.31900257953572</v>
      </c>
      <c r="Q27" s="51">
        <v>31.280918570719905</v>
      </c>
    </row>
    <row r="28" spans="1:17" x14ac:dyDescent="0.25">
      <c r="A28" s="53" t="s">
        <v>47</v>
      </c>
      <c r="B28" s="51">
        <v>459.8384956682566</v>
      </c>
      <c r="C28" s="51">
        <v>461.06218000000001</v>
      </c>
      <c r="D28" s="51">
        <v>439.71109000000001</v>
      </c>
      <c r="E28" s="51">
        <v>448.09624000000002</v>
      </c>
      <c r="F28" s="51">
        <v>422.31533000000002</v>
      </c>
      <c r="G28" s="51">
        <v>429.51440379663393</v>
      </c>
      <c r="H28" s="51">
        <v>416.90385000000003</v>
      </c>
      <c r="I28" s="51">
        <v>406.44166000000001</v>
      </c>
      <c r="J28" s="51">
        <v>398.20308999999997</v>
      </c>
      <c r="K28" s="51">
        <v>375.79984000000002</v>
      </c>
      <c r="L28" s="51">
        <v>415.10174758710866</v>
      </c>
      <c r="M28" s="51">
        <v>400.76698263172977</v>
      </c>
      <c r="N28" s="51">
        <v>375.17010191333793</v>
      </c>
      <c r="O28" s="51">
        <v>299.34335626002667</v>
      </c>
      <c r="P28" s="51">
        <v>313.79373639499062</v>
      </c>
      <c r="Q28" s="51">
        <v>264.917663239013</v>
      </c>
    </row>
    <row r="29" spans="1:17" x14ac:dyDescent="0.25">
      <c r="A29" s="52" t="s">
        <v>32</v>
      </c>
      <c r="B29" s="51">
        <v>356.38877907423705</v>
      </c>
      <c r="C29" s="51">
        <v>335.20365999999956</v>
      </c>
      <c r="D29" s="51">
        <v>371.67974999999973</v>
      </c>
      <c r="E29" s="51">
        <v>438.53101999999944</v>
      </c>
      <c r="F29" s="51">
        <v>477.23691999999983</v>
      </c>
      <c r="G29" s="51">
        <v>476.16464499418998</v>
      </c>
      <c r="H29" s="51">
        <v>519.00149000000033</v>
      </c>
      <c r="I29" s="51">
        <v>421.79763999999983</v>
      </c>
      <c r="J29" s="51">
        <v>446.3681799999996</v>
      </c>
      <c r="K29" s="51">
        <v>254.37938000000048</v>
      </c>
      <c r="L29" s="51">
        <v>351.9208873325598</v>
      </c>
      <c r="M29" s="51">
        <v>338.57346874956693</v>
      </c>
      <c r="N29" s="51">
        <v>233.94034893729994</v>
      </c>
      <c r="O29" s="51">
        <v>179.54912855823224</v>
      </c>
      <c r="P29" s="51">
        <v>166.71370156405263</v>
      </c>
      <c r="Q29" s="51">
        <v>228.04232756256653</v>
      </c>
    </row>
    <row r="30" spans="1:17" x14ac:dyDescent="0.25">
      <c r="A30" s="53" t="s">
        <v>31</v>
      </c>
      <c r="B30" s="51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</row>
    <row r="31" spans="1:17" x14ac:dyDescent="0.25">
      <c r="A31" s="53" t="s">
        <v>30</v>
      </c>
      <c r="B31" s="51">
        <v>78.328792881241469</v>
      </c>
      <c r="C31" s="51">
        <v>82.777949999999976</v>
      </c>
      <c r="D31" s="51">
        <v>83.873800000000017</v>
      </c>
      <c r="E31" s="51">
        <v>92.731550000000027</v>
      </c>
      <c r="F31" s="51">
        <v>98.219500000000011</v>
      </c>
      <c r="G31" s="51">
        <v>114.7640725174663</v>
      </c>
      <c r="H31" s="51">
        <v>120.35989000000001</v>
      </c>
      <c r="I31" s="51">
        <v>102.57944999999995</v>
      </c>
      <c r="J31" s="51">
        <v>111.51586000000006</v>
      </c>
      <c r="K31" s="51">
        <v>89.363470000000035</v>
      </c>
      <c r="L31" s="51">
        <v>99.311421372703194</v>
      </c>
      <c r="M31" s="51">
        <v>95.993060189106984</v>
      </c>
      <c r="N31" s="51">
        <v>99.304190880089919</v>
      </c>
      <c r="O31" s="51">
        <v>97.327985490752866</v>
      </c>
      <c r="P31" s="51">
        <v>95.121268771237226</v>
      </c>
      <c r="Q31" s="51">
        <v>99.525162240217696</v>
      </c>
    </row>
    <row r="32" spans="1:17" x14ac:dyDescent="0.25">
      <c r="A32" s="53" t="s">
        <v>76</v>
      </c>
      <c r="B32" s="51">
        <v>6.1378139299222312</v>
      </c>
      <c r="C32" s="51">
        <v>5.0982599999995841</v>
      </c>
      <c r="D32" s="51">
        <v>5.1020799999997735</v>
      </c>
      <c r="E32" s="51">
        <v>6.0996299999995358</v>
      </c>
      <c r="F32" s="51">
        <v>3.0998099999998772</v>
      </c>
      <c r="G32" s="51">
        <v>4.0840175306665856</v>
      </c>
      <c r="H32" s="51">
        <v>4.1012000000002331</v>
      </c>
      <c r="I32" s="51">
        <v>4.0995399999998199</v>
      </c>
      <c r="J32" s="51">
        <v>5.0992199999994909</v>
      </c>
      <c r="K32" s="51">
        <v>3.0996600000003696</v>
      </c>
      <c r="L32" s="51">
        <v>8.1685172867836968</v>
      </c>
      <c r="M32" s="51">
        <v>3.0575153690867296</v>
      </c>
      <c r="N32" s="51">
        <v>4.0845317564949255</v>
      </c>
      <c r="O32" s="51">
        <v>3.0816107366604228</v>
      </c>
      <c r="P32" s="51">
        <v>3.0818148989884548</v>
      </c>
      <c r="Q32" s="51">
        <v>3.0813212531372756</v>
      </c>
    </row>
    <row r="33" spans="1:17" x14ac:dyDescent="0.25">
      <c r="A33" s="53" t="s">
        <v>29</v>
      </c>
      <c r="B33" s="51">
        <v>271.92217226307332</v>
      </c>
      <c r="C33" s="51">
        <v>247.32745</v>
      </c>
      <c r="D33" s="51">
        <v>282.70386999999994</v>
      </c>
      <c r="E33" s="51">
        <v>339.69983999999988</v>
      </c>
      <c r="F33" s="51">
        <v>375.91760999999997</v>
      </c>
      <c r="G33" s="51">
        <v>357.31655494605707</v>
      </c>
      <c r="H33" s="51">
        <v>394.54040000000003</v>
      </c>
      <c r="I33" s="51">
        <v>315.11865000000006</v>
      </c>
      <c r="J33" s="51">
        <v>329.75310000000002</v>
      </c>
      <c r="K33" s="51">
        <v>161.91625000000008</v>
      </c>
      <c r="L33" s="51">
        <v>244.44094867307291</v>
      </c>
      <c r="M33" s="51">
        <v>239.52289319137321</v>
      </c>
      <c r="N33" s="51">
        <v>130.5516263007151</v>
      </c>
      <c r="O33" s="51">
        <v>79.139532330818952</v>
      </c>
      <c r="P33" s="51">
        <v>68.510617893826947</v>
      </c>
      <c r="Q33" s="51">
        <v>125.43584406921156</v>
      </c>
    </row>
    <row r="34" spans="1:17" x14ac:dyDescent="0.25">
      <c r="A34" s="53" t="s">
        <v>28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2" t="s">
        <v>27</v>
      </c>
      <c r="B35" s="51">
        <v>341.5979204473619</v>
      </c>
      <c r="C35" s="51">
        <v>320.44307000000009</v>
      </c>
      <c r="D35" s="51">
        <v>342.14241999999985</v>
      </c>
      <c r="E35" s="51">
        <v>294.36676999999997</v>
      </c>
      <c r="F35" s="51">
        <v>305.66327000000018</v>
      </c>
      <c r="G35" s="51">
        <v>298.56081854348946</v>
      </c>
      <c r="H35" s="51">
        <v>280.63483999999994</v>
      </c>
      <c r="I35" s="51">
        <v>268.41893999999996</v>
      </c>
      <c r="J35" s="51">
        <v>250.94643000000008</v>
      </c>
      <c r="K35" s="51">
        <v>171.55551000000006</v>
      </c>
      <c r="L35" s="51">
        <v>270.84549061594095</v>
      </c>
      <c r="M35" s="51">
        <v>256.73585017342316</v>
      </c>
      <c r="N35" s="51">
        <v>234.72243088185269</v>
      </c>
      <c r="O35" s="51">
        <v>240.49442966247739</v>
      </c>
      <c r="P35" s="51">
        <v>224.80366349393194</v>
      </c>
      <c r="Q35" s="51">
        <v>251.88582119158895</v>
      </c>
    </row>
    <row r="36" spans="1:17" x14ac:dyDescent="0.25">
      <c r="A36" s="53" t="s">
        <v>66</v>
      </c>
      <c r="B36" s="51">
        <v>63.629346778863464</v>
      </c>
      <c r="C36" s="51">
        <v>66.120470000000068</v>
      </c>
      <c r="D36" s="51">
        <v>60.899019999999837</v>
      </c>
      <c r="E36" s="51">
        <v>59.18751999999995</v>
      </c>
      <c r="F36" s="51">
        <v>60.596780000000194</v>
      </c>
      <c r="G36" s="51">
        <v>57.111501642753637</v>
      </c>
      <c r="H36" s="51">
        <v>55.825159999999983</v>
      </c>
      <c r="I36" s="51">
        <v>54.115599999999972</v>
      </c>
      <c r="J36" s="51">
        <v>50.923640000000091</v>
      </c>
      <c r="K36" s="51">
        <v>37.643300000000067</v>
      </c>
      <c r="L36" s="51">
        <v>48.723534952119962</v>
      </c>
      <c r="M36" s="51">
        <v>50.157766949053894</v>
      </c>
      <c r="N36" s="51">
        <v>47.392103647290583</v>
      </c>
      <c r="O36" s="51">
        <v>47.892492025288789</v>
      </c>
      <c r="P36" s="51">
        <v>52.111387691409846</v>
      </c>
      <c r="Q36" s="51">
        <v>51.925476888931598</v>
      </c>
    </row>
    <row r="37" spans="1:17" x14ac:dyDescent="0.25">
      <c r="A37" s="53" t="s">
        <v>25</v>
      </c>
      <c r="B37" s="51">
        <v>277.96857366849844</v>
      </c>
      <c r="C37" s="51">
        <v>254.32260000000002</v>
      </c>
      <c r="D37" s="51">
        <v>281.24340000000001</v>
      </c>
      <c r="E37" s="51">
        <v>235.17925000000002</v>
      </c>
      <c r="F37" s="51">
        <v>245.06648999999999</v>
      </c>
      <c r="G37" s="51">
        <v>241.44931690073582</v>
      </c>
      <c r="H37" s="51">
        <v>224.80967999999999</v>
      </c>
      <c r="I37" s="51">
        <v>214.30333999999999</v>
      </c>
      <c r="J37" s="51">
        <v>200.02278999999999</v>
      </c>
      <c r="K37" s="51">
        <v>133.91220999999999</v>
      </c>
      <c r="L37" s="51">
        <v>222.12195566382098</v>
      </c>
      <c r="M37" s="51">
        <v>206.57808322436927</v>
      </c>
      <c r="N37" s="51">
        <v>187.33032723456211</v>
      </c>
      <c r="O37" s="51">
        <v>192.6019376371886</v>
      </c>
      <c r="P37" s="51">
        <v>172.69227580252209</v>
      </c>
      <c r="Q37" s="51">
        <v>199.96034430265735</v>
      </c>
    </row>
    <row r="38" spans="1:17" x14ac:dyDescent="0.25">
      <c r="A38" s="52" t="s">
        <v>24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2.3884589662884537E-2</v>
      </c>
      <c r="H38" s="51">
        <v>0</v>
      </c>
      <c r="I38" s="51">
        <v>0</v>
      </c>
      <c r="J38" s="51">
        <v>0</v>
      </c>
      <c r="K38" s="51">
        <v>0</v>
      </c>
      <c r="L38" s="51">
        <v>2.3884511785126961E-2</v>
      </c>
      <c r="M38" s="51">
        <v>2.3885045889073808E-2</v>
      </c>
      <c r="N38" s="51">
        <v>2.3885260296992783E-2</v>
      </c>
      <c r="O38" s="51">
        <v>2.3883999257122923E-2</v>
      </c>
      <c r="P38" s="51">
        <v>2.3884984726464609E-2</v>
      </c>
      <c r="Q38" s="51">
        <v>2.3885002500719565E-2</v>
      </c>
    </row>
    <row r="39" spans="1:17" x14ac:dyDescent="0.25">
      <c r="A39" s="53" t="s">
        <v>23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2.3884589662884537E-2</v>
      </c>
      <c r="H39" s="51">
        <v>0</v>
      </c>
      <c r="I39" s="51">
        <v>0</v>
      </c>
      <c r="J39" s="51">
        <v>0</v>
      </c>
      <c r="K39" s="51">
        <v>0</v>
      </c>
      <c r="L39" s="51">
        <v>2.3884511785126961E-2</v>
      </c>
      <c r="M39" s="51">
        <v>2.3885045889073808E-2</v>
      </c>
      <c r="N39" s="51">
        <v>2.3885260296992783E-2</v>
      </c>
      <c r="O39" s="51">
        <v>2.3883999257122923E-2</v>
      </c>
      <c r="P39" s="51">
        <v>2.3884984726464609E-2</v>
      </c>
      <c r="Q39" s="51">
        <v>2.3885002500719565E-2</v>
      </c>
    </row>
    <row r="40" spans="1:17" x14ac:dyDescent="0.25">
      <c r="A40" s="53" t="s">
        <v>74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</row>
    <row r="41" spans="1:17" x14ac:dyDescent="0.25">
      <c r="A41" s="53" t="s">
        <v>73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3" t="s">
        <v>72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3" t="s">
        <v>71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2" t="s">
        <v>22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35.804239999999709</v>
      </c>
      <c r="J44" s="51">
        <v>32.099590000000035</v>
      </c>
      <c r="K44" s="51">
        <v>40.992320000000063</v>
      </c>
      <c r="L44" s="51">
        <v>43.756125629848157</v>
      </c>
      <c r="M44" s="51">
        <v>40.628552114304739</v>
      </c>
      <c r="N44" s="51">
        <v>45.668733869743846</v>
      </c>
      <c r="O44" s="51">
        <v>40.627350598893827</v>
      </c>
      <c r="P44" s="51">
        <v>90.572389495481275</v>
      </c>
      <c r="Q44" s="51">
        <v>104.97436765067482</v>
      </c>
    </row>
    <row r="45" spans="1:17" x14ac:dyDescent="0.25">
      <c r="A45" s="63" t="s">
        <v>21</v>
      </c>
      <c r="B45" s="62">
        <v>243.33603573235223</v>
      </c>
      <c r="C45" s="62">
        <v>260.41963999999962</v>
      </c>
      <c r="D45" s="62">
        <v>260.00153000000046</v>
      </c>
      <c r="E45" s="62">
        <v>277.81074999999919</v>
      </c>
      <c r="F45" s="62">
        <v>293.19512000000032</v>
      </c>
      <c r="G45" s="62">
        <v>296.48178929114965</v>
      </c>
      <c r="H45" s="62">
        <v>312.10429999999951</v>
      </c>
      <c r="I45" s="62">
        <v>296.22647000000052</v>
      </c>
      <c r="J45" s="62">
        <v>282.40067999999928</v>
      </c>
      <c r="K45" s="62">
        <v>227.89552999999933</v>
      </c>
      <c r="L45" s="62">
        <v>281.69159332353638</v>
      </c>
      <c r="M45" s="62">
        <v>300.69433504339804</v>
      </c>
      <c r="N45" s="62">
        <v>287.96116560520386</v>
      </c>
      <c r="O45" s="62">
        <v>335.500794541093</v>
      </c>
      <c r="P45" s="62">
        <v>345.56877377811998</v>
      </c>
      <c r="Q45" s="62">
        <v>368.78292992643901</v>
      </c>
    </row>
    <row r="46" spans="1:17" x14ac:dyDescent="0.25">
      <c r="A46" s="50" t="s">
        <v>105</v>
      </c>
      <c r="B46" s="38">
        <f t="shared" ref="B46:Q46" si="9">SUM(B47:B48)</f>
        <v>1402.0688236911894</v>
      </c>
      <c r="C46" s="38">
        <f t="shared" si="9"/>
        <v>1378.0284699999991</v>
      </c>
      <c r="D46" s="38">
        <f t="shared" si="9"/>
        <v>1414.4347900000002</v>
      </c>
      <c r="E46" s="38">
        <f t="shared" si="9"/>
        <v>1459.7047799999987</v>
      </c>
      <c r="F46" s="38">
        <f t="shared" si="9"/>
        <v>1499.3106400000004</v>
      </c>
      <c r="G46" s="38">
        <f t="shared" si="9"/>
        <v>1501.6531556223104</v>
      </c>
      <c r="H46" s="38">
        <f t="shared" si="9"/>
        <v>1529.5444799999998</v>
      </c>
      <c r="I46" s="38">
        <f t="shared" si="9"/>
        <v>1429.5892599999997</v>
      </c>
      <c r="J46" s="38">
        <f t="shared" si="9"/>
        <v>1410.0179699999992</v>
      </c>
      <c r="K46" s="38">
        <f t="shared" si="9"/>
        <v>1071.5225799999998</v>
      </c>
      <c r="L46" s="38">
        <f t="shared" si="9"/>
        <v>1365.1311258393491</v>
      </c>
      <c r="M46" s="38">
        <f t="shared" si="9"/>
        <v>1338.3306885988134</v>
      </c>
      <c r="N46" s="38">
        <f t="shared" si="9"/>
        <v>1189.1904604028932</v>
      </c>
      <c r="O46" s="38">
        <f t="shared" si="9"/>
        <v>1123.4600289357345</v>
      </c>
      <c r="P46" s="38">
        <f t="shared" si="9"/>
        <v>1174.7951522908386</v>
      </c>
      <c r="Q46" s="38">
        <f t="shared" si="9"/>
        <v>1249.9079131435033</v>
      </c>
    </row>
    <row r="47" spans="1:17" x14ac:dyDescent="0.25">
      <c r="A47" s="121" t="s">
        <v>46</v>
      </c>
      <c r="B47" s="120">
        <v>1299.3196890664015</v>
      </c>
      <c r="C47" s="120">
        <v>1286.1413545517764</v>
      </c>
      <c r="D47" s="120">
        <v>1316.0763282916807</v>
      </c>
      <c r="E47" s="120">
        <v>1321.9713011712429</v>
      </c>
      <c r="F47" s="120">
        <v>1343.4873645063713</v>
      </c>
      <c r="G47" s="120">
        <v>1352.254550823721</v>
      </c>
      <c r="H47" s="120">
        <v>1364.9608371981724</v>
      </c>
      <c r="I47" s="120">
        <v>1289.9296435978465</v>
      </c>
      <c r="J47" s="120">
        <v>1277.2846873767198</v>
      </c>
      <c r="K47" s="120">
        <v>977.56406473253708</v>
      </c>
      <c r="L47" s="120">
        <v>1224.0696516048495</v>
      </c>
      <c r="M47" s="120">
        <v>1195.094153546371</v>
      </c>
      <c r="N47" s="120">
        <v>1025.5417990393746</v>
      </c>
      <c r="O47" s="120">
        <v>978.81081178518616</v>
      </c>
      <c r="P47" s="120">
        <v>1041.3264407950007</v>
      </c>
      <c r="Q47" s="120">
        <v>1103.1811136020528</v>
      </c>
    </row>
    <row r="48" spans="1:17" x14ac:dyDescent="0.25">
      <c r="A48" s="119" t="s">
        <v>45</v>
      </c>
      <c r="B48" s="118">
        <v>102.74913462478804</v>
      </c>
      <c r="C48" s="118">
        <v>91.887115448222715</v>
      </c>
      <c r="D48" s="118">
        <v>98.358461708319396</v>
      </c>
      <c r="E48" s="118">
        <v>137.73347882875586</v>
      </c>
      <c r="F48" s="118">
        <v>155.82327549362921</v>
      </c>
      <c r="G48" s="118">
        <v>149.39860479858928</v>
      </c>
      <c r="H48" s="118">
        <v>164.58364280182735</v>
      </c>
      <c r="I48" s="118">
        <v>139.65961640215332</v>
      </c>
      <c r="J48" s="118">
        <v>132.73328262327939</v>
      </c>
      <c r="K48" s="118">
        <v>93.958515267462758</v>
      </c>
      <c r="L48" s="118">
        <v>141.06147423449966</v>
      </c>
      <c r="M48" s="118">
        <v>143.23653505244238</v>
      </c>
      <c r="N48" s="118">
        <v>163.64866136351858</v>
      </c>
      <c r="O48" s="118">
        <v>144.64921715054828</v>
      </c>
      <c r="P48" s="118">
        <v>133.46871149583785</v>
      </c>
      <c r="Q48" s="118">
        <v>146.72679954145039</v>
      </c>
    </row>
    <row r="49" spans="1:17" x14ac:dyDescent="0.25">
      <c r="A49" s="117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</row>
    <row r="50" spans="1:17" x14ac:dyDescent="0.25">
      <c r="A50" s="31" t="s">
        <v>63</v>
      </c>
      <c r="B50" s="70">
        <f t="shared" ref="B50:Q50" si="10">SUM(B51:B52)</f>
        <v>6015.489833932369</v>
      </c>
      <c r="C50" s="70">
        <f t="shared" si="10"/>
        <v>5696.8697461132069</v>
      </c>
      <c r="D50" s="70">
        <f t="shared" si="10"/>
        <v>5721.3194924143372</v>
      </c>
      <c r="E50" s="70">
        <f t="shared" si="10"/>
        <v>6001.8511605211897</v>
      </c>
      <c r="F50" s="70">
        <f t="shared" si="10"/>
        <v>6060.7240169165361</v>
      </c>
      <c r="G50" s="70">
        <f t="shared" si="10"/>
        <v>5988.573706243048</v>
      </c>
      <c r="H50" s="70">
        <f t="shared" si="10"/>
        <v>6161.1496595019771</v>
      </c>
      <c r="I50" s="70">
        <f t="shared" si="10"/>
        <v>5799.5455976371049</v>
      </c>
      <c r="J50" s="70">
        <f t="shared" si="10"/>
        <v>5687.3672110247344</v>
      </c>
      <c r="K50" s="70">
        <f t="shared" si="10"/>
        <v>4176.3736006797681</v>
      </c>
      <c r="L50" s="70">
        <f t="shared" si="10"/>
        <v>5350.1455606143636</v>
      </c>
      <c r="M50" s="70">
        <f t="shared" si="10"/>
        <v>5214.0440311985449</v>
      </c>
      <c r="N50" s="70">
        <f t="shared" si="10"/>
        <v>4446.1949263179649</v>
      </c>
      <c r="O50" s="70">
        <f t="shared" si="10"/>
        <v>4147.0843839602458</v>
      </c>
      <c r="P50" s="70">
        <f t="shared" si="10"/>
        <v>4221.0257983691145</v>
      </c>
      <c r="Q50" s="70">
        <f t="shared" si="10"/>
        <v>4355.3252505238588</v>
      </c>
    </row>
    <row r="51" spans="1:17" x14ac:dyDescent="0.25">
      <c r="A51" s="55" t="s">
        <v>343</v>
      </c>
      <c r="B51" s="54">
        <v>5464.5035674948695</v>
      </c>
      <c r="C51" s="54">
        <v>5163.1158448716469</v>
      </c>
      <c r="D51" s="54">
        <v>5397.3605755954795</v>
      </c>
      <c r="E51" s="54">
        <v>5233.5275179942064</v>
      </c>
      <c r="F51" s="54">
        <v>5341.1645859656765</v>
      </c>
      <c r="G51" s="54">
        <v>5351.1776771812583</v>
      </c>
      <c r="H51" s="54">
        <v>5246.0737205972773</v>
      </c>
      <c r="I51" s="54">
        <v>4868.6215863008165</v>
      </c>
      <c r="J51" s="54">
        <v>4785.9471855310312</v>
      </c>
      <c r="K51" s="54">
        <v>3487.2045890283739</v>
      </c>
      <c r="L51" s="54">
        <v>4608.7067679315151</v>
      </c>
      <c r="M51" s="54">
        <v>4437.8662070745086</v>
      </c>
      <c r="N51" s="54">
        <v>3850.2506936384566</v>
      </c>
      <c r="O51" s="54">
        <v>3456.9089944681605</v>
      </c>
      <c r="P51" s="54">
        <v>3292.4672801434604</v>
      </c>
      <c r="Q51" s="54">
        <v>3509.034846146199</v>
      </c>
    </row>
    <row r="52" spans="1:17" x14ac:dyDescent="0.25">
      <c r="A52" s="52" t="s">
        <v>106</v>
      </c>
      <c r="B52" s="51">
        <v>550.98626643749969</v>
      </c>
      <c r="C52" s="51">
        <v>533.75390124155956</v>
      </c>
      <c r="D52" s="51">
        <v>323.95891681885792</v>
      </c>
      <c r="E52" s="51">
        <v>768.32364252698346</v>
      </c>
      <c r="F52" s="51">
        <v>719.55943095085968</v>
      </c>
      <c r="G52" s="51">
        <v>637.39602906178993</v>
      </c>
      <c r="H52" s="51">
        <v>915.07593890469946</v>
      </c>
      <c r="I52" s="51">
        <v>930.924011336288</v>
      </c>
      <c r="J52" s="51">
        <v>901.42002549370306</v>
      </c>
      <c r="K52" s="51">
        <v>689.16901165139438</v>
      </c>
      <c r="L52" s="51">
        <v>741.43879268284832</v>
      </c>
      <c r="M52" s="51">
        <v>776.17782412403653</v>
      </c>
      <c r="N52" s="51">
        <v>595.94423267950833</v>
      </c>
      <c r="O52" s="51">
        <v>690.17538949208517</v>
      </c>
      <c r="P52" s="51">
        <v>928.5585182256541</v>
      </c>
      <c r="Q52" s="51">
        <v>846.2904043776598</v>
      </c>
    </row>
    <row r="53" spans="1:17" x14ac:dyDescent="0.25">
      <c r="A53" s="50" t="s">
        <v>105</v>
      </c>
      <c r="B53" s="38">
        <f t="shared" ref="B53:Q53" si="11">SUM(B54:B55)</f>
        <v>6015.4898339323681</v>
      </c>
      <c r="C53" s="38">
        <f t="shared" si="11"/>
        <v>5696.8697461132078</v>
      </c>
      <c r="D53" s="38">
        <f t="shared" si="11"/>
        <v>5721.3194924143363</v>
      </c>
      <c r="E53" s="38">
        <f t="shared" si="11"/>
        <v>6001.8511605211897</v>
      </c>
      <c r="F53" s="38">
        <f t="shared" si="11"/>
        <v>6060.724016916537</v>
      </c>
      <c r="G53" s="38">
        <f t="shared" si="11"/>
        <v>5988.573706243048</v>
      </c>
      <c r="H53" s="38">
        <f t="shared" si="11"/>
        <v>6161.1496595019762</v>
      </c>
      <c r="I53" s="38">
        <f t="shared" si="11"/>
        <v>5799.5455976371049</v>
      </c>
      <c r="J53" s="38">
        <f t="shared" si="11"/>
        <v>5687.3672110247353</v>
      </c>
      <c r="K53" s="38">
        <f t="shared" si="11"/>
        <v>4176.3736006797681</v>
      </c>
      <c r="L53" s="38">
        <f t="shared" si="11"/>
        <v>5350.1455606143645</v>
      </c>
      <c r="M53" s="38">
        <f t="shared" si="11"/>
        <v>5214.0440311985449</v>
      </c>
      <c r="N53" s="38">
        <f t="shared" si="11"/>
        <v>4446.194926317964</v>
      </c>
      <c r="O53" s="38">
        <f t="shared" si="11"/>
        <v>4147.0843839602448</v>
      </c>
      <c r="P53" s="38">
        <f t="shared" si="11"/>
        <v>4221.0257983691154</v>
      </c>
      <c r="Q53" s="38">
        <f t="shared" si="11"/>
        <v>4355.3252505238588</v>
      </c>
    </row>
    <row r="54" spans="1:17" x14ac:dyDescent="0.25">
      <c r="A54" s="121" t="s">
        <v>46</v>
      </c>
      <c r="B54" s="120">
        <f>ISI_emi!B$5</f>
        <v>5931.2925682265759</v>
      </c>
      <c r="C54" s="120">
        <f>ISI_emi!C$5</f>
        <v>5626.2185390599907</v>
      </c>
      <c r="D54" s="120">
        <f>ISI_emi!D$5</f>
        <v>5647.4211022632298</v>
      </c>
      <c r="E54" s="120">
        <f>ISI_emi!E$5</f>
        <v>5886.5591780481082</v>
      </c>
      <c r="F54" s="120">
        <f>ISI_emi!F$5</f>
        <v>5931.5903713832486</v>
      </c>
      <c r="G54" s="120">
        <f>ISI_emi!G$5</f>
        <v>5868.7829488606176</v>
      </c>
      <c r="H54" s="120">
        <f>ISI_emi!H$5</f>
        <v>6023.4535484945518</v>
      </c>
      <c r="I54" s="120">
        <f>ISI_emi!I$5</f>
        <v>5693.4380796615105</v>
      </c>
      <c r="J54" s="120">
        <f>ISI_emi!J$5</f>
        <v>5585.0173359129567</v>
      </c>
      <c r="K54" s="120">
        <f>ISI_emi!K$5</f>
        <v>4111.5317388720732</v>
      </c>
      <c r="L54" s="120">
        <f>ISI_emi!L$5</f>
        <v>5247.4439142197753</v>
      </c>
      <c r="M54" s="120">
        <f>ISI_emi!M$5</f>
        <v>5113.3536230125756</v>
      </c>
      <c r="N54" s="120">
        <f>ISI_emi!N$5</f>
        <v>4337.8164738259147</v>
      </c>
      <c r="O54" s="120">
        <f>ISI_emi!O$5</f>
        <v>4068.4498455829944</v>
      </c>
      <c r="P54" s="120">
        <f>ISI_emi!P$5</f>
        <v>4152.685830774928</v>
      </c>
      <c r="Q54" s="120">
        <f>ISI_emi!Q$5</f>
        <v>4286.9124806842456</v>
      </c>
    </row>
    <row r="55" spans="1:17" x14ac:dyDescent="0.25">
      <c r="A55" s="119" t="s">
        <v>45</v>
      </c>
      <c r="B55" s="118">
        <f>ISI_emi!B$53</f>
        <v>84.197265705792518</v>
      </c>
      <c r="C55" s="118">
        <f>ISI_emi!C$53</f>
        <v>70.651207053217249</v>
      </c>
      <c r="D55" s="118">
        <f>ISI_emi!D$53</f>
        <v>73.898390151106867</v>
      </c>
      <c r="E55" s="118">
        <f>ISI_emi!E$53</f>
        <v>115.29198247308159</v>
      </c>
      <c r="F55" s="118">
        <f>ISI_emi!F$53</f>
        <v>129.13364553328856</v>
      </c>
      <c r="G55" s="118">
        <f>ISI_emi!G$53</f>
        <v>119.79075738243057</v>
      </c>
      <c r="H55" s="118">
        <f>ISI_emi!H$53</f>
        <v>137.69611100742475</v>
      </c>
      <c r="I55" s="118">
        <f>ISI_emi!I$53</f>
        <v>106.10751797559422</v>
      </c>
      <c r="J55" s="118">
        <f>ISI_emi!J$53</f>
        <v>102.34987511177887</v>
      </c>
      <c r="K55" s="118">
        <f>ISI_emi!K$53</f>
        <v>64.841861807694627</v>
      </c>
      <c r="L55" s="118">
        <f>ISI_emi!L$53</f>
        <v>102.70164639458937</v>
      </c>
      <c r="M55" s="118">
        <f>ISI_emi!M$53</f>
        <v>100.69040818596906</v>
      </c>
      <c r="N55" s="118">
        <f>ISI_emi!N$53</f>
        <v>108.37845249204959</v>
      </c>
      <c r="O55" s="118">
        <f>ISI_emi!O$53</f>
        <v>78.63453837725082</v>
      </c>
      <c r="P55" s="118">
        <f>ISI_emi!P$53</f>
        <v>68.33996759418703</v>
      </c>
      <c r="Q55" s="118">
        <f>ISI_emi!Q$53</f>
        <v>68.412769839613389</v>
      </c>
    </row>
    <row r="56" spans="1:17" x14ac:dyDescent="0.25">
      <c r="A56" s="117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</row>
    <row r="57" spans="1:17" x14ac:dyDescent="0.25">
      <c r="A57" s="39" t="s">
        <v>104</v>
      </c>
      <c r="B57" s="115">
        <f t="shared" ref="B57:Q57" si="12">IF(B$7=0,"",B$3/B$7*1000)</f>
        <v>338.27007628729876</v>
      </c>
      <c r="C57" s="115">
        <f t="shared" si="12"/>
        <v>334.96396327718156</v>
      </c>
      <c r="D57" s="115">
        <f t="shared" si="12"/>
        <v>288.54866805713931</v>
      </c>
      <c r="E57" s="115">
        <f t="shared" si="12"/>
        <v>261.48570467594294</v>
      </c>
      <c r="F57" s="115">
        <f t="shared" si="12"/>
        <v>302.02258871084825</v>
      </c>
      <c r="G57" s="115">
        <f t="shared" si="12"/>
        <v>362.99786899227252</v>
      </c>
      <c r="H57" s="115">
        <f t="shared" si="12"/>
        <v>432.57199901336799</v>
      </c>
      <c r="I57" s="115">
        <f t="shared" si="12"/>
        <v>454.49191654766435</v>
      </c>
      <c r="J57" s="115">
        <f t="shared" si="12"/>
        <v>407.91648670781922</v>
      </c>
      <c r="K57" s="115">
        <f t="shared" si="12"/>
        <v>173.46659982619877</v>
      </c>
      <c r="L57" s="115">
        <f t="shared" si="12"/>
        <v>186.5873182455212</v>
      </c>
      <c r="M57" s="115">
        <f t="shared" si="12"/>
        <v>180.54207722966285</v>
      </c>
      <c r="N57" s="115">
        <f t="shared" si="12"/>
        <v>170.70358678371593</v>
      </c>
      <c r="O57" s="115">
        <f t="shared" si="12"/>
        <v>208.5062919330058</v>
      </c>
      <c r="P57" s="115">
        <f t="shared" si="12"/>
        <v>179.3754133548984</v>
      </c>
      <c r="Q57" s="115">
        <f t="shared" si="12"/>
        <v>172.66579560400194</v>
      </c>
    </row>
    <row r="58" spans="1:17" x14ac:dyDescent="0.25">
      <c r="A58" s="39" t="s">
        <v>103</v>
      </c>
      <c r="B58" s="114">
        <f t="shared" ref="B58:Q58" si="13">IF(B$46=0,"",B$46/B$7)</f>
        <v>0.3423019589089818</v>
      </c>
      <c r="C58" s="114">
        <f t="shared" si="13"/>
        <v>0.34993104875571335</v>
      </c>
      <c r="D58" s="114">
        <f t="shared" si="13"/>
        <v>0.35334368973270053</v>
      </c>
      <c r="E58" s="114">
        <f t="shared" si="13"/>
        <v>0.30627460763743153</v>
      </c>
      <c r="F58" s="114">
        <f t="shared" si="13"/>
        <v>0.31028779801324513</v>
      </c>
      <c r="G58" s="114">
        <f t="shared" si="13"/>
        <v>0.31687131369958016</v>
      </c>
      <c r="H58" s="114">
        <f t="shared" si="13"/>
        <v>0.30264037989711118</v>
      </c>
      <c r="I58" s="114">
        <f t="shared" si="13"/>
        <v>0.3226335499887158</v>
      </c>
      <c r="J58" s="114">
        <f t="shared" si="13"/>
        <v>0.31922525922571865</v>
      </c>
      <c r="K58" s="114">
        <f t="shared" si="13"/>
        <v>0.34948551206784079</v>
      </c>
      <c r="L58" s="114">
        <f t="shared" si="13"/>
        <v>0.33882629085116633</v>
      </c>
      <c r="M58" s="114">
        <f t="shared" si="13"/>
        <v>0.33550531175703519</v>
      </c>
      <c r="N58" s="114">
        <f t="shared" si="13"/>
        <v>0.31635819643599183</v>
      </c>
      <c r="O58" s="114">
        <f t="shared" si="13"/>
        <v>0.31943702841505106</v>
      </c>
      <c r="P58" s="114">
        <f t="shared" si="13"/>
        <v>0.30858816713707343</v>
      </c>
      <c r="Q58" s="114">
        <f t="shared" si="13"/>
        <v>0.31339365472594921</v>
      </c>
    </row>
    <row r="59" spans="1:17" x14ac:dyDescent="0.25">
      <c r="A59" s="110" t="s">
        <v>46</v>
      </c>
      <c r="B59" s="113">
        <f t="shared" ref="B59:Q59" si="14">IF(B$47=0,"",B$47/B$8)</f>
        <v>0.41498552828693752</v>
      </c>
      <c r="C59" s="113">
        <f t="shared" si="14"/>
        <v>0.41771398329060616</v>
      </c>
      <c r="D59" s="113">
        <f t="shared" si="14"/>
        <v>0.42522660041734434</v>
      </c>
      <c r="E59" s="113">
        <f t="shared" si="14"/>
        <v>0.38778858937261451</v>
      </c>
      <c r="F59" s="113">
        <f t="shared" si="14"/>
        <v>0.40260334567167255</v>
      </c>
      <c r="G59" s="113">
        <f t="shared" si="14"/>
        <v>0.40755110030853559</v>
      </c>
      <c r="H59" s="113">
        <f t="shared" si="14"/>
        <v>0.39518263960572447</v>
      </c>
      <c r="I59" s="113">
        <f t="shared" si="14"/>
        <v>0.41383690843690935</v>
      </c>
      <c r="J59" s="113">
        <f t="shared" si="14"/>
        <v>0.40548720234181584</v>
      </c>
      <c r="K59" s="113">
        <f t="shared" si="14"/>
        <v>0.44034417330294462</v>
      </c>
      <c r="L59" s="113">
        <f t="shared" si="14"/>
        <v>0.44286166845327407</v>
      </c>
      <c r="M59" s="113">
        <f t="shared" si="14"/>
        <v>0.44213620182995594</v>
      </c>
      <c r="N59" s="113">
        <f t="shared" si="14"/>
        <v>0.44608168727245523</v>
      </c>
      <c r="O59" s="113">
        <f t="shared" si="14"/>
        <v>0.44150239593377816</v>
      </c>
      <c r="P59" s="113">
        <f t="shared" si="14"/>
        <v>0.40964848182336772</v>
      </c>
      <c r="Q59" s="113">
        <f t="shared" si="14"/>
        <v>0.42053181626274266</v>
      </c>
    </row>
    <row r="60" spans="1:17" x14ac:dyDescent="0.25">
      <c r="A60" s="108" t="s">
        <v>45</v>
      </c>
      <c r="B60" s="112">
        <f t="shared" ref="B60:Q60" si="15">IF(B$48=0,"",B$48/B$9)</f>
        <v>0.10647578717594616</v>
      </c>
      <c r="C60" s="112">
        <f t="shared" si="15"/>
        <v>0.10696986664519524</v>
      </c>
      <c r="D60" s="112">
        <f t="shared" si="15"/>
        <v>0.10832429703559406</v>
      </c>
      <c r="E60" s="112">
        <f t="shared" si="15"/>
        <v>0.10149851055914212</v>
      </c>
      <c r="F60" s="112">
        <f t="shared" si="15"/>
        <v>0.10422961571480215</v>
      </c>
      <c r="G60" s="112">
        <f t="shared" si="15"/>
        <v>0.10513624545995023</v>
      </c>
      <c r="H60" s="112">
        <f t="shared" si="15"/>
        <v>0.1028647767511421</v>
      </c>
      <c r="I60" s="112">
        <f t="shared" si="15"/>
        <v>0.10628585723147133</v>
      </c>
      <c r="J60" s="112">
        <f t="shared" si="15"/>
        <v>0.1047618647381842</v>
      </c>
      <c r="K60" s="112">
        <f t="shared" si="15"/>
        <v>0.11106207478423494</v>
      </c>
      <c r="L60" s="112">
        <f t="shared" si="15"/>
        <v>0.11151104682569142</v>
      </c>
      <c r="M60" s="112">
        <f t="shared" si="15"/>
        <v>0.11138144249801119</v>
      </c>
      <c r="N60" s="112">
        <f t="shared" si="15"/>
        <v>0.11208812422158808</v>
      </c>
      <c r="O60" s="112">
        <f t="shared" si="15"/>
        <v>0.11126862857734483</v>
      </c>
      <c r="P60" s="112">
        <f t="shared" si="15"/>
        <v>0.10550886284255957</v>
      </c>
      <c r="Q60" s="112">
        <f t="shared" si="15"/>
        <v>0.1074921608362274</v>
      </c>
    </row>
    <row r="61" spans="1:17" x14ac:dyDescent="0.25">
      <c r="A61" s="39" t="s">
        <v>102</v>
      </c>
      <c r="B61" s="114">
        <f>IF(SUM(ISI_ued!B$5,ISI_ued!B$53)=0,"",SUM(ISI_ued!B$5,ISI_ued!B$53)/B$7)</f>
        <v>0.19015706082275596</v>
      </c>
      <c r="C61" s="114">
        <f>IF(SUM(ISI_ued!C$5,ISI_ued!C$53)=0,"",SUM(ISI_ued!C$5,ISI_ued!C$53)/C$7)</f>
        <v>0.19548388414912282</v>
      </c>
      <c r="D61" s="114">
        <f>IF(SUM(ISI_ued!D$5,ISI_ued!D$53)=0,"",SUM(ISI_ued!D$5,ISI_ued!D$53)/D$7)</f>
        <v>0.1967928610713032</v>
      </c>
      <c r="E61" s="114">
        <f>IF(SUM(ISI_ued!E$5,ISI_ued!E$53)=0,"",SUM(ISI_ued!E$5,ISI_ued!E$53)/E$7)</f>
        <v>0.17246012246542125</v>
      </c>
      <c r="F61" s="114">
        <f>IF(SUM(ISI_ued!F$5,ISI_ued!F$53)=0,"",SUM(ISI_ued!F$5,ISI_ued!F$53)/F$7)</f>
        <v>0.17499330285874676</v>
      </c>
      <c r="G61" s="114">
        <f>IF(SUM(ISI_ued!G$5,ISI_ued!G$53)=0,"",SUM(ISI_ued!G$5,ISI_ued!G$53)/G$7)</f>
        <v>0.17898380123272625</v>
      </c>
      <c r="H61" s="114">
        <f>IF(SUM(ISI_ued!H$5,ISI_ued!H$53)=0,"",SUM(ISI_ued!H$5,ISI_ued!H$53)/H$7)</f>
        <v>0.17433970573511748</v>
      </c>
      <c r="I61" s="114">
        <f>IF(SUM(ISI_ued!I$5,ISI_ued!I$53)=0,"",SUM(ISI_ued!I$5,ISI_ued!I$53)/I$7)</f>
        <v>0.18706073063401038</v>
      </c>
      <c r="J61" s="114">
        <f>IF(SUM(ISI_ued!J$5,ISI_ued!J$53)=0,"",SUM(ISI_ued!J$5,ISI_ued!J$53)/J$7)</f>
        <v>0.18462475979836498</v>
      </c>
      <c r="K61" s="114">
        <f>IF(SUM(ISI_ued!K$5,ISI_ued!K$53)=0,"",SUM(ISI_ued!K$5,ISI_ued!K$53)/K$7)</f>
        <v>0.20402840241112036</v>
      </c>
      <c r="L61" s="114">
        <f>IF(SUM(ISI_ued!L$5,ISI_ued!L$53)=0,"",SUM(ISI_ued!L$5,ISI_ued!L$53)/L$7)</f>
        <v>0.19683833882558346</v>
      </c>
      <c r="M61" s="114">
        <f>IF(SUM(ISI_ued!M$5,ISI_ued!M$53)=0,"",SUM(ISI_ued!M$5,ISI_ued!M$53)/M$7)</f>
        <v>0.1958809803376905</v>
      </c>
      <c r="N61" s="114">
        <f>IF(SUM(ISI_ued!N$5,ISI_ued!N$53)=0,"",SUM(ISI_ued!N$5,ISI_ued!N$53)/N$7)</f>
        <v>0.18611656650510919</v>
      </c>
      <c r="O61" s="114">
        <f>IF(SUM(ISI_ued!O$5,ISI_ued!O$53)=0,"",SUM(ISI_ued!O$5,ISI_ued!O$53)/O$7)</f>
        <v>0.19104643401115837</v>
      </c>
      <c r="P61" s="114">
        <f>IF(SUM(ISI_ued!P$5,ISI_ued!P$53)=0,"",SUM(ISI_ued!P$5,ISI_ued!P$53)/P$7)</f>
        <v>0.18598308341145936</v>
      </c>
      <c r="Q61" s="114">
        <f>IF(SUM(ISI_ued!Q$5,ISI_ued!Q$53)=0,"",SUM(ISI_ued!Q$5,ISI_ued!Q$53)/Q$7)</f>
        <v>0.18874583976105758</v>
      </c>
    </row>
    <row r="62" spans="1:17" x14ac:dyDescent="0.25">
      <c r="A62" s="110" t="s">
        <v>46</v>
      </c>
      <c r="B62" s="113">
        <f>IF(ISI_ued!B$5=0,"",ISI_ued!B$5/B$8)</f>
        <v>0.22872107977711162</v>
      </c>
      <c r="C62" s="113">
        <f>IF(ISI_ued!C$5=0,"",ISI_ued!C$5/C$8)</f>
        <v>0.23172220967159662</v>
      </c>
      <c r="D62" s="113">
        <f>IF(ISI_ued!D$5=0,"",ISI_ued!D$5/D$8)</f>
        <v>0.23506962256591107</v>
      </c>
      <c r="E62" s="113">
        <f>IF(ISI_ued!E$5=0,"",ISI_ued!E$5/E$8)</f>
        <v>0.21552363570773062</v>
      </c>
      <c r="F62" s="113">
        <f>IF(ISI_ued!F$5=0,"",ISI_ued!F$5/F$8)</f>
        <v>0.22352432595586891</v>
      </c>
      <c r="G62" s="113">
        <f>IF(ISI_ued!G$5=0,"",ISI_ued!G$5/G$8)</f>
        <v>0.22680421106410611</v>
      </c>
      <c r="H62" s="113">
        <f>IF(ISI_ued!H$5=0,"",ISI_ued!H$5/H$8)</f>
        <v>0.22410068514044901</v>
      </c>
      <c r="I62" s="113">
        <f>IF(ISI_ued!I$5=0,"",ISI_ued!I$5/I$8)</f>
        <v>0.23664695860394502</v>
      </c>
      <c r="J62" s="113">
        <f>IF(ISI_ued!J$5=0,"",ISI_ued!J$5/J$8)</f>
        <v>0.23138254114422493</v>
      </c>
      <c r="K62" s="113">
        <f>IF(ISI_ued!K$5=0,"",ISI_ued!K$5/K$8)</f>
        <v>0.25401793943019796</v>
      </c>
      <c r="L62" s="113">
        <f>IF(ISI_ued!L$5=0,"",ISI_ued!L$5/L$8)</f>
        <v>0.25358584399886896</v>
      </c>
      <c r="M62" s="113">
        <f>IF(ISI_ued!M$5=0,"",ISI_ued!M$5/M$8)</f>
        <v>0.25435789010992793</v>
      </c>
      <c r="N62" s="113">
        <f>IF(ISI_ued!N$5=0,"",ISI_ued!N$5/N$8)</f>
        <v>0.2576132420523774</v>
      </c>
      <c r="O62" s="113">
        <f>IF(ISI_ued!O$5=0,"",ISI_ued!O$5/O$8)</f>
        <v>0.25976639785148942</v>
      </c>
      <c r="P62" s="113">
        <f>IF(ISI_ued!P$5=0,"",ISI_ued!P$5/P$8)</f>
        <v>0.24352220727696305</v>
      </c>
      <c r="Q62" s="113">
        <f>IF(ISI_ued!Q$5=0,"",ISI_ued!Q$5/Q$8)</f>
        <v>0.24963324937955736</v>
      </c>
    </row>
    <row r="63" spans="1:17" x14ac:dyDescent="0.25">
      <c r="A63" s="108" t="s">
        <v>45</v>
      </c>
      <c r="B63" s="112">
        <f>IF(ISI_ued!B$53=0,"",ISI_ued!B$53/B$9)</f>
        <v>6.5033803469297324E-2</v>
      </c>
      <c r="C63" s="112">
        <f>IF(ISI_ued!C$53=0,"",ISI_ued!C$53/C$9)</f>
        <v>6.5591213271710941E-2</v>
      </c>
      <c r="D63" s="112">
        <f>IF(ISI_ued!D$53=0,"",ISI_ued!D$53/D$9)</f>
        <v>6.6323062804991201E-2</v>
      </c>
      <c r="E63" s="112">
        <f>IF(ISI_ued!E$53=0,"",ISI_ued!E$53/E$9)</f>
        <v>6.4277722581093683E-2</v>
      </c>
      <c r="F63" s="112">
        <f>IF(ISI_ued!F$53=0,"",ISI_ued!F$53/F$9)</f>
        <v>6.6666865350320945E-2</v>
      </c>
      <c r="G63" s="112">
        <f>IF(ISI_ued!G$53=0,"",ISI_ued!G$53/G$9)</f>
        <v>6.7324322119060975E-2</v>
      </c>
      <c r="H63" s="112">
        <f>IF(ISI_ued!H$53=0,"",ISI_ued!H$53/H$9)</f>
        <v>6.6918191443858008E-2</v>
      </c>
      <c r="I63" s="112">
        <f>IF(ISI_ued!I$53=0,"",ISI_ued!I$53/I$9)</f>
        <v>6.9434952413092374E-2</v>
      </c>
      <c r="J63" s="112">
        <f>IF(ISI_ued!J$53=0,"",ISI_ued!J$53/J$9)</f>
        <v>6.8376132142912133E-2</v>
      </c>
      <c r="K63" s="112">
        <f>IF(ISI_ued!K$53=0,"",ISI_ued!K$53/K$9)</f>
        <v>7.2850184701484078E-2</v>
      </c>
      <c r="L63" s="112">
        <f>IF(ISI_ued!L$53=0,"",ISI_ued!L$53/L$9)</f>
        <v>7.2846161514151783E-2</v>
      </c>
      <c r="M63" s="112">
        <f>IF(ISI_ued!M$53=0,"",ISI_ued!M$53/M$9)</f>
        <v>7.2970337169449645E-2</v>
      </c>
      <c r="N63" s="112">
        <f>IF(ISI_ued!N$53=0,"",ISI_ued!N$53/N$9)</f>
        <v>7.3533787681020382E-2</v>
      </c>
      <c r="O63" s="112">
        <f>IF(ISI_ued!O$53=0,"",ISI_ued!O$53/O$9)</f>
        <v>7.3852464908070778E-2</v>
      </c>
      <c r="P63" s="112">
        <f>IF(ISI_ued!P$53=0,"",ISI_ued!P$53/P$9)</f>
        <v>7.0359009999514346E-2</v>
      </c>
      <c r="Q63" s="112">
        <f>IF(ISI_ued!Q$53=0,"",ISI_ued!Q$53/Q$9)</f>
        <v>7.1730497891306325E-2</v>
      </c>
    </row>
    <row r="64" spans="1:17" x14ac:dyDescent="0.25">
      <c r="A64" s="39" t="s">
        <v>60</v>
      </c>
      <c r="B64" s="111">
        <f t="shared" ref="B64:Q64" si="16">IF(B$46=0,"",B$53/B$46)</f>
        <v>4.2904383381805378</v>
      </c>
      <c r="C64" s="111">
        <f t="shared" si="16"/>
        <v>4.1340726045472858</v>
      </c>
      <c r="D64" s="111">
        <f t="shared" si="16"/>
        <v>4.0449510524372316</v>
      </c>
      <c r="E64" s="111">
        <f t="shared" si="16"/>
        <v>4.1116883651783311</v>
      </c>
      <c r="F64" s="111">
        <f t="shared" si="16"/>
        <v>4.0423404298101531</v>
      </c>
      <c r="G64" s="111">
        <f t="shared" si="16"/>
        <v>3.9879872950829864</v>
      </c>
      <c r="H64" s="111">
        <f t="shared" si="16"/>
        <v>4.0280944686891207</v>
      </c>
      <c r="I64" s="111">
        <f t="shared" si="16"/>
        <v>4.056791527404946</v>
      </c>
      <c r="J64" s="111">
        <f t="shared" si="16"/>
        <v>4.0335423604741285</v>
      </c>
      <c r="K64" s="111">
        <f t="shared" si="16"/>
        <v>3.8976067127579976</v>
      </c>
      <c r="L64" s="111">
        <f t="shared" si="16"/>
        <v>3.9191440729364619</v>
      </c>
      <c r="M64" s="111">
        <f t="shared" si="16"/>
        <v>3.8959310098892459</v>
      </c>
      <c r="N64" s="111">
        <f t="shared" si="16"/>
        <v>3.738841736765707</v>
      </c>
      <c r="O64" s="111">
        <f t="shared" si="16"/>
        <v>3.6913501834941305</v>
      </c>
      <c r="P64" s="111">
        <f t="shared" si="16"/>
        <v>3.5929887777781158</v>
      </c>
      <c r="Q64" s="111">
        <f t="shared" si="16"/>
        <v>3.4845169029854914</v>
      </c>
    </row>
    <row r="65" spans="1:17" x14ac:dyDescent="0.25">
      <c r="A65" s="110" t="s">
        <v>101</v>
      </c>
      <c r="B65" s="109">
        <f t="shared" ref="B65:Q65" si="17">IF(B$47=0,"",B$54/B$47)</f>
        <v>4.5649216417926981</v>
      </c>
      <c r="C65" s="109">
        <f t="shared" si="17"/>
        <v>4.3744947000951866</v>
      </c>
      <c r="D65" s="109">
        <f t="shared" si="17"/>
        <v>4.291104536158481</v>
      </c>
      <c r="E65" s="109">
        <f t="shared" si="17"/>
        <v>4.4528645764342407</v>
      </c>
      <c r="F65" s="109">
        <f t="shared" si="17"/>
        <v>4.4150697119229356</v>
      </c>
      <c r="G65" s="109">
        <f t="shared" si="17"/>
        <v>4.3399986676219129</v>
      </c>
      <c r="H65" s="109">
        <f t="shared" si="17"/>
        <v>4.4129130919673667</v>
      </c>
      <c r="I65" s="109">
        <f t="shared" si="17"/>
        <v>4.4137586169285052</v>
      </c>
      <c r="J65" s="109">
        <f t="shared" si="17"/>
        <v>4.3725704935705716</v>
      </c>
      <c r="K65" s="109">
        <f t="shared" si="17"/>
        <v>4.2058949251545927</v>
      </c>
      <c r="L65" s="109">
        <f t="shared" si="17"/>
        <v>4.2868834361998704</v>
      </c>
      <c r="M65" s="109">
        <f t="shared" si="17"/>
        <v>4.2786198960466857</v>
      </c>
      <c r="N65" s="109">
        <f t="shared" si="17"/>
        <v>4.2297802760347256</v>
      </c>
      <c r="O65" s="109">
        <f t="shared" si="17"/>
        <v>4.156523197943458</v>
      </c>
      <c r="P65" s="109">
        <f t="shared" si="17"/>
        <v>3.9878809065911742</v>
      </c>
      <c r="Q65" s="109">
        <f t="shared" si="17"/>
        <v>3.8859552867858924</v>
      </c>
    </row>
    <row r="66" spans="1:17" x14ac:dyDescent="0.25">
      <c r="A66" s="108" t="s">
        <v>100</v>
      </c>
      <c r="B66" s="107">
        <f t="shared" ref="B66:Q66" si="18">IF(B$48=0,"",B$55/B$48)</f>
        <v>0.81944501054201657</v>
      </c>
      <c r="C66" s="107">
        <f t="shared" si="18"/>
        <v>0.76889133703438928</v>
      </c>
      <c r="D66" s="107">
        <f t="shared" si="18"/>
        <v>0.75131705872191734</v>
      </c>
      <c r="E66" s="107">
        <f t="shared" si="18"/>
        <v>0.83706578424860811</v>
      </c>
      <c r="F66" s="107">
        <f t="shared" si="18"/>
        <v>0.82871859241957824</v>
      </c>
      <c r="G66" s="107">
        <f t="shared" si="18"/>
        <v>0.80181978636230022</v>
      </c>
      <c r="H66" s="107">
        <f t="shared" si="18"/>
        <v>0.83663302539258122</v>
      </c>
      <c r="I66" s="107">
        <f t="shared" si="18"/>
        <v>0.75975805110372774</v>
      </c>
      <c r="J66" s="107">
        <f t="shared" si="18"/>
        <v>0.77109428086899634</v>
      </c>
      <c r="K66" s="107">
        <f t="shared" si="18"/>
        <v>0.69011160535173932</v>
      </c>
      <c r="L66" s="107">
        <f t="shared" si="18"/>
        <v>0.72806304451248571</v>
      </c>
      <c r="M66" s="107">
        <f t="shared" si="18"/>
        <v>0.70296595871370282</v>
      </c>
      <c r="N66" s="107">
        <f t="shared" si="18"/>
        <v>0.66226299432602553</v>
      </c>
      <c r="O66" s="107">
        <f t="shared" si="18"/>
        <v>0.54362228794788026</v>
      </c>
      <c r="P66" s="107">
        <f t="shared" si="18"/>
        <v>0.51202987447974402</v>
      </c>
      <c r="Q66" s="107">
        <f t="shared" si="18"/>
        <v>0.46625953849887353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127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1299.3196890664015</v>
      </c>
      <c r="C5" s="96">
        <v>1286.141354551776</v>
      </c>
      <c r="D5" s="96">
        <v>1316.0763282916805</v>
      </c>
      <c r="E5" s="96">
        <v>1321.9713011712427</v>
      </c>
      <c r="F5" s="96">
        <v>1343.4873645063713</v>
      </c>
      <c r="G5" s="96">
        <v>1352.2545508237208</v>
      </c>
      <c r="H5" s="96">
        <v>1364.9608371981724</v>
      </c>
      <c r="I5" s="96">
        <v>1289.9296435978461</v>
      </c>
      <c r="J5" s="96">
        <v>1277.2846873767198</v>
      </c>
      <c r="K5" s="96">
        <v>977.56406473253696</v>
      </c>
      <c r="L5" s="96">
        <v>1224.0696516048495</v>
      </c>
      <c r="M5" s="96">
        <v>1195.094153546371</v>
      </c>
      <c r="N5" s="96">
        <v>1025.5417990393748</v>
      </c>
      <c r="O5" s="96">
        <v>978.81081178518616</v>
      </c>
      <c r="P5" s="96">
        <v>1041.3264407950007</v>
      </c>
      <c r="Q5" s="96">
        <v>1103.1811136020524</v>
      </c>
    </row>
    <row r="6" spans="1:17" x14ac:dyDescent="0.25">
      <c r="A6" s="132" t="s">
        <v>83</v>
      </c>
      <c r="B6" s="160">
        <v>2.0277710628981525</v>
      </c>
      <c r="C6" s="160">
        <v>2.0072044189760936</v>
      </c>
      <c r="D6" s="160">
        <v>2.0539221544411888</v>
      </c>
      <c r="E6" s="160">
        <v>2.0631220884699997</v>
      </c>
      <c r="F6" s="160">
        <v>2.0967009305252651</v>
      </c>
      <c r="G6" s="160">
        <v>2.1103833574652677</v>
      </c>
      <c r="H6" s="160">
        <v>2.1302133038932505</v>
      </c>
      <c r="I6" s="160">
        <v>2.0131165766768935</v>
      </c>
      <c r="J6" s="160">
        <v>1.9933823445763716</v>
      </c>
      <c r="K6" s="160">
        <v>1.5256261713528387</v>
      </c>
      <c r="L6" s="160">
        <v>1.9103327990662717</v>
      </c>
      <c r="M6" s="160">
        <v>1.8651124603071003</v>
      </c>
      <c r="N6" s="160">
        <v>1.6005021715470058</v>
      </c>
      <c r="O6" s="160">
        <v>1.5275718954247426</v>
      </c>
      <c r="P6" s="160">
        <v>1.6251363243729904</v>
      </c>
      <c r="Q6" s="160">
        <v>1.7216692382344716</v>
      </c>
    </row>
    <row r="7" spans="1:17" x14ac:dyDescent="0.25">
      <c r="A7" s="76" t="s">
        <v>82</v>
      </c>
      <c r="B7" s="159">
        <v>1.081477900212348</v>
      </c>
      <c r="C7" s="159">
        <v>1.0705090234539167</v>
      </c>
      <c r="D7" s="159">
        <v>1.0954251490353009</v>
      </c>
      <c r="E7" s="159">
        <v>1.1003317805173332</v>
      </c>
      <c r="F7" s="159">
        <v>1.1182404962801413</v>
      </c>
      <c r="G7" s="159">
        <v>1.125537790648143</v>
      </c>
      <c r="H7" s="159">
        <v>1.1361137620764004</v>
      </c>
      <c r="I7" s="159">
        <v>1.0736621742276766</v>
      </c>
      <c r="J7" s="159">
        <v>1.0631372504407315</v>
      </c>
      <c r="K7" s="159">
        <v>0.81366729138818072</v>
      </c>
      <c r="L7" s="159">
        <v>1.0188441595020117</v>
      </c>
      <c r="M7" s="159">
        <v>0.9947266454971202</v>
      </c>
      <c r="N7" s="159">
        <v>0.85360115815840321</v>
      </c>
      <c r="O7" s="159">
        <v>0.81470501089319625</v>
      </c>
      <c r="P7" s="159">
        <v>0.86673937299892845</v>
      </c>
      <c r="Q7" s="159">
        <v>0.9182235937250518</v>
      </c>
    </row>
    <row r="8" spans="1:17" x14ac:dyDescent="0.25">
      <c r="A8" s="76" t="s">
        <v>81</v>
      </c>
      <c r="B8" s="159">
        <v>27.036947505308703</v>
      </c>
      <c r="C8" s="159">
        <v>26.762725586347919</v>
      </c>
      <c r="D8" s="159">
        <v>27.385628725882523</v>
      </c>
      <c r="E8" s="159">
        <v>27.508294512933332</v>
      </c>
      <c r="F8" s="159">
        <v>27.956012407003538</v>
      </c>
      <c r="G8" s="159">
        <v>28.13844476620358</v>
      </c>
      <c r="H8" s="159">
        <v>28.402844051910009</v>
      </c>
      <c r="I8" s="159">
        <v>26.841554355691919</v>
      </c>
      <c r="J8" s="159">
        <v>26.578431261018292</v>
      </c>
      <c r="K8" s="159">
        <v>20.341682284704522</v>
      </c>
      <c r="L8" s="159">
        <v>25.471103987550293</v>
      </c>
      <c r="M8" s="159">
        <v>24.868166137428005</v>
      </c>
      <c r="N8" s="159">
        <v>21.340028953960083</v>
      </c>
      <c r="O8" s="159">
        <v>20.367625272329906</v>
      </c>
      <c r="P8" s="159">
        <v>21.66848432497321</v>
      </c>
      <c r="Q8" s="159">
        <v>22.955589843126294</v>
      </c>
    </row>
    <row r="9" spans="1:17" x14ac:dyDescent="0.25">
      <c r="A9" s="76" t="s">
        <v>80</v>
      </c>
      <c r="B9" s="159">
        <v>0.6759236876327176</v>
      </c>
      <c r="C9" s="159">
        <v>0.66906813965869805</v>
      </c>
      <c r="D9" s="159">
        <v>0.68464071814706307</v>
      </c>
      <c r="E9" s="159">
        <v>0.68770736282333345</v>
      </c>
      <c r="F9" s="159">
        <v>0.69890031017508847</v>
      </c>
      <c r="G9" s="159">
        <v>0.70346111915508946</v>
      </c>
      <c r="H9" s="159">
        <v>0.71007110129775031</v>
      </c>
      <c r="I9" s="159">
        <v>0.67103885889229797</v>
      </c>
      <c r="J9" s="159">
        <v>0.66446078152545729</v>
      </c>
      <c r="K9" s="159">
        <v>0.50854205711761302</v>
      </c>
      <c r="L9" s="159">
        <v>0.63677759968875736</v>
      </c>
      <c r="M9" s="159">
        <v>0.62170415343570018</v>
      </c>
      <c r="N9" s="159">
        <v>0.53350072384900205</v>
      </c>
      <c r="O9" s="159">
        <v>0.50919063180824764</v>
      </c>
      <c r="P9" s="159">
        <v>0.54171210812433024</v>
      </c>
      <c r="Q9" s="159">
        <v>0.57388974607815735</v>
      </c>
    </row>
    <row r="10" spans="1:17" x14ac:dyDescent="0.25">
      <c r="A10" s="129" t="s">
        <v>79</v>
      </c>
      <c r="B10" s="158">
        <v>1.3518473752654354</v>
      </c>
      <c r="C10" s="158">
        <v>1.3381362793173963</v>
      </c>
      <c r="D10" s="158">
        <v>1.3692814362941264</v>
      </c>
      <c r="E10" s="158">
        <v>1.3754147256466667</v>
      </c>
      <c r="F10" s="158">
        <v>1.3978006203501772</v>
      </c>
      <c r="G10" s="158">
        <v>1.4069222383101789</v>
      </c>
      <c r="H10" s="158">
        <v>1.4201422025955006</v>
      </c>
      <c r="I10" s="158">
        <v>1.3420777177845959</v>
      </c>
      <c r="J10" s="158">
        <v>1.3289215630509146</v>
      </c>
      <c r="K10" s="158">
        <v>1.017084114235226</v>
      </c>
      <c r="L10" s="158">
        <v>1.2735551993775147</v>
      </c>
      <c r="M10" s="158">
        <v>1.2434083068714004</v>
      </c>
      <c r="N10" s="158">
        <v>1.0670014476980041</v>
      </c>
      <c r="O10" s="158">
        <v>1.0183812636164955</v>
      </c>
      <c r="P10" s="158">
        <v>1.0834242162486607</v>
      </c>
      <c r="Q10" s="158">
        <v>1.1477794921563147</v>
      </c>
    </row>
    <row r="11" spans="1:17" x14ac:dyDescent="0.25">
      <c r="A11" s="92" t="s">
        <v>125</v>
      </c>
      <c r="B11" s="91">
        <v>0.27036947505308701</v>
      </c>
      <c r="C11" s="91">
        <v>0.26762725586347924</v>
      </c>
      <c r="D11" s="91">
        <v>0.27385628725882533</v>
      </c>
      <c r="E11" s="91">
        <v>0.27508294512933334</v>
      </c>
      <c r="F11" s="91">
        <v>0.27956012407003539</v>
      </c>
      <c r="G11" s="91">
        <v>0.2813844476620358</v>
      </c>
      <c r="H11" s="91">
        <v>0.28402844051910014</v>
      </c>
      <c r="I11" s="91">
        <v>0.26841554355691921</v>
      </c>
      <c r="J11" s="91">
        <v>0.26578431261018293</v>
      </c>
      <c r="K11" s="91">
        <v>0.20341682284704521</v>
      </c>
      <c r="L11" s="91">
        <v>0.25471103987550292</v>
      </c>
      <c r="M11" s="91">
        <v>0.24868166137428011</v>
      </c>
      <c r="N11" s="91">
        <v>0.21340028953960083</v>
      </c>
      <c r="O11" s="91">
        <v>0.20367625272329909</v>
      </c>
      <c r="P11" s="91">
        <v>0.21668484324973211</v>
      </c>
      <c r="Q11" s="91">
        <v>0.22955589843126298</v>
      </c>
    </row>
    <row r="12" spans="1:17" x14ac:dyDescent="0.25">
      <c r="A12" s="92" t="s">
        <v>26</v>
      </c>
      <c r="B12" s="91">
        <v>0.40555421257963059</v>
      </c>
      <c r="C12" s="91">
        <v>0.40144088379521886</v>
      </c>
      <c r="D12" s="91">
        <v>0.41078443088823785</v>
      </c>
      <c r="E12" s="91">
        <v>0.41262441769399999</v>
      </c>
      <c r="F12" s="91">
        <v>0.41934018610505308</v>
      </c>
      <c r="G12" s="91">
        <v>0.42207667149305372</v>
      </c>
      <c r="H12" s="91">
        <v>0.42604266077865016</v>
      </c>
      <c r="I12" s="91">
        <v>0.40262331533537882</v>
      </c>
      <c r="J12" s="91">
        <v>0.39867646891527436</v>
      </c>
      <c r="K12" s="91">
        <v>0.30512523427056787</v>
      </c>
      <c r="L12" s="91">
        <v>0.38206655981325438</v>
      </c>
      <c r="M12" s="91">
        <v>0.37302249206142007</v>
      </c>
      <c r="N12" s="91">
        <v>0.32010043430940122</v>
      </c>
      <c r="O12" s="91">
        <v>0.30551437908494855</v>
      </c>
      <c r="P12" s="91">
        <v>0.32502726487459815</v>
      </c>
      <c r="Q12" s="91">
        <v>0.3443338476468944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0.67592368763271771</v>
      </c>
      <c r="C14" s="157">
        <v>0.66906813965869805</v>
      </c>
      <c r="D14" s="157">
        <v>0.68464071814706318</v>
      </c>
      <c r="E14" s="157">
        <v>0.68770736282333333</v>
      </c>
      <c r="F14" s="157">
        <v>0.69890031017508858</v>
      </c>
      <c r="G14" s="157">
        <v>0.70346111915508946</v>
      </c>
      <c r="H14" s="157">
        <v>0.71007110129775042</v>
      </c>
      <c r="I14" s="157">
        <v>0.67103885889229797</v>
      </c>
      <c r="J14" s="157">
        <v>0.6644607815254574</v>
      </c>
      <c r="K14" s="157">
        <v>0.50854205711761291</v>
      </c>
      <c r="L14" s="157">
        <v>0.63677759968875747</v>
      </c>
      <c r="M14" s="157">
        <v>0.62170415343570018</v>
      </c>
      <c r="N14" s="157">
        <v>0.53350072384900205</v>
      </c>
      <c r="O14" s="157">
        <v>0.50919063180824775</v>
      </c>
      <c r="P14" s="157">
        <v>0.54171210812433035</v>
      </c>
      <c r="Q14" s="157">
        <v>0.57388974607815724</v>
      </c>
    </row>
    <row r="15" spans="1:17" x14ac:dyDescent="0.25">
      <c r="A15" s="156" t="s">
        <v>117</v>
      </c>
      <c r="B15" s="155">
        <v>194.08238886556569</v>
      </c>
      <c r="C15" s="155">
        <v>192.11391054156996</v>
      </c>
      <c r="D15" s="155">
        <v>196.58536684517082</v>
      </c>
      <c r="E15" s="155">
        <v>197.46591258644659</v>
      </c>
      <c r="F15" s="155">
        <v>200.67981675968747</v>
      </c>
      <c r="G15" s="155">
        <v>201.989391669095</v>
      </c>
      <c r="H15" s="155">
        <v>203.88735906997056</v>
      </c>
      <c r="I15" s="155">
        <v>192.6797760433102</v>
      </c>
      <c r="J15" s="155">
        <v>190.7909696693682</v>
      </c>
      <c r="K15" s="155">
        <v>146.02100664598441</v>
      </c>
      <c r="L15" s="155">
        <v>182.84211662490145</v>
      </c>
      <c r="M15" s="155">
        <v>178.51397942427164</v>
      </c>
      <c r="N15" s="155">
        <v>153.18755185035906</v>
      </c>
      <c r="O15" s="155">
        <v>146.20723613848389</v>
      </c>
      <c r="P15" s="155">
        <v>155.54534031850756</v>
      </c>
      <c r="Q15" s="155">
        <v>171.78471594092744</v>
      </c>
    </row>
    <row r="16" spans="1:17" x14ac:dyDescent="0.25">
      <c r="A16" s="84" t="s">
        <v>33</v>
      </c>
      <c r="B16" s="153">
        <v>0.47596290291614751</v>
      </c>
      <c r="C16" s="153">
        <v>0.4988597127878272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5.7294998533721841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155.36794461919879</v>
      </c>
      <c r="C17" s="153">
        <v>134.76174883882697</v>
      </c>
      <c r="D17" s="153">
        <v>158.63457348397279</v>
      </c>
      <c r="E17" s="153">
        <v>174.35368394689573</v>
      </c>
      <c r="F17" s="153">
        <v>180.08279026002145</v>
      </c>
      <c r="G17" s="153">
        <v>166.07868617205924</v>
      </c>
      <c r="H17" s="153">
        <v>166.43978549088823</v>
      </c>
      <c r="I17" s="153">
        <v>122.53698290850166</v>
      </c>
      <c r="J17" s="153">
        <v>125.67380852131978</v>
      </c>
      <c r="K17" s="153">
        <v>65.672154013060236</v>
      </c>
      <c r="L17" s="153">
        <v>115.68936826651861</v>
      </c>
      <c r="M17" s="153">
        <v>94.78957014696374</v>
      </c>
      <c r="N17" s="153">
        <v>60.474453942315847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10.562775956958006</v>
      </c>
      <c r="C18" s="153">
        <v>17.671015280273991</v>
      </c>
      <c r="D18" s="153">
        <v>11.60809505800259</v>
      </c>
      <c r="E18" s="153">
        <v>5.1987695147554405</v>
      </c>
      <c r="F18" s="153">
        <v>3.2715320426952417</v>
      </c>
      <c r="G18" s="153">
        <v>6.2030480495151892</v>
      </c>
      <c r="H18" s="153">
        <v>4.0959077068140743</v>
      </c>
      <c r="I18" s="153">
        <v>21.361787847828637</v>
      </c>
      <c r="J18" s="153">
        <v>19.061728167412866</v>
      </c>
      <c r="K18" s="153">
        <v>22.482616030616981</v>
      </c>
      <c r="L18" s="153">
        <v>20.937513838623261</v>
      </c>
      <c r="M18" s="153">
        <v>22.924803188131605</v>
      </c>
      <c r="N18" s="153">
        <v>25.363561660537528</v>
      </c>
      <c r="O18" s="153">
        <v>26.522365183257264</v>
      </c>
      <c r="P18" s="153">
        <v>2.4802824381331448</v>
      </c>
      <c r="Q18" s="153">
        <v>4.7650080703744493</v>
      </c>
    </row>
    <row r="19" spans="1:17" x14ac:dyDescent="0.25">
      <c r="A19" s="84" t="s">
        <v>25</v>
      </c>
      <c r="B19" s="153">
        <v>18.14957142323783</v>
      </c>
      <c r="C19" s="153">
        <v>3.0263997118586872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9.5261339632549227</v>
      </c>
      <c r="C20" s="153">
        <v>36.155886997822478</v>
      </c>
      <c r="D20" s="153">
        <v>26.342698303195448</v>
      </c>
      <c r="E20" s="153">
        <v>17.913459124795423</v>
      </c>
      <c r="F20" s="153">
        <v>17.325494456970777</v>
      </c>
      <c r="G20" s="153">
        <v>29.707657447520578</v>
      </c>
      <c r="H20" s="153">
        <v>33.351665872268242</v>
      </c>
      <c r="I20" s="153">
        <v>48.781005286979919</v>
      </c>
      <c r="J20" s="153">
        <v>46.055432980635544</v>
      </c>
      <c r="K20" s="153">
        <v>57.866236602307197</v>
      </c>
      <c r="L20" s="153">
        <v>46.215234519759584</v>
      </c>
      <c r="M20" s="153">
        <v>60.799606089176294</v>
      </c>
      <c r="N20" s="153">
        <v>61.620036394133493</v>
      </c>
      <c r="O20" s="153">
        <v>119.68487095522663</v>
      </c>
      <c r="P20" s="153">
        <v>153.06505788037441</v>
      </c>
      <c r="Q20" s="153">
        <v>167.01970787055299</v>
      </c>
    </row>
    <row r="21" spans="1:17" x14ac:dyDescent="0.25">
      <c r="A21" s="156" t="s">
        <v>116</v>
      </c>
      <c r="B21" s="155">
        <v>719.6574979135172</v>
      </c>
      <c r="C21" s="155">
        <v>712.35838028814135</v>
      </c>
      <c r="D21" s="155">
        <v>728.93854026189319</v>
      </c>
      <c r="E21" s="155">
        <v>732.20360387054359</v>
      </c>
      <c r="F21" s="155">
        <v>744.1207605449207</v>
      </c>
      <c r="G21" s="155">
        <v>748.97666430900438</v>
      </c>
      <c r="H21" s="155">
        <v>756.01432743145017</v>
      </c>
      <c r="I21" s="155">
        <v>714.45660956859422</v>
      </c>
      <c r="J21" s="155">
        <v>707.45291553401785</v>
      </c>
      <c r="K21" s="155">
        <v>541.44589264330955</v>
      </c>
      <c r="L21" s="155">
        <v>677.9785684451349</v>
      </c>
      <c r="M21" s="155">
        <v>661.92983570519959</v>
      </c>
      <c r="N21" s="155">
        <v>568.01944226113096</v>
      </c>
      <c r="O21" s="155">
        <v>542.13643160149718</v>
      </c>
      <c r="P21" s="155">
        <v>576.76212190102558</v>
      </c>
      <c r="Q21" s="155">
        <v>604.02172670895948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0.48061341243440292</v>
      </c>
      <c r="E22" s="153">
        <v>0.49296114822995379</v>
      </c>
      <c r="F22" s="153">
        <v>0.49561059663459561</v>
      </c>
      <c r="G22" s="153">
        <v>0.53449590724692486</v>
      </c>
      <c r="H22" s="153">
        <v>0.53513024608929127</v>
      </c>
      <c r="I22" s="153">
        <v>0.73954159332434544</v>
      </c>
      <c r="J22" s="153">
        <v>0</v>
      </c>
      <c r="K22" s="153">
        <v>0.8582743867665612</v>
      </c>
      <c r="L22" s="153">
        <v>1.6024498522640516</v>
      </c>
      <c r="M22" s="153">
        <v>0.79528321893942322</v>
      </c>
      <c r="N22" s="153">
        <v>5.5190131132309261</v>
      </c>
      <c r="O22" s="153">
        <v>26.555469108870007</v>
      </c>
      <c r="P22" s="153">
        <v>33.224866941743599</v>
      </c>
      <c r="Q22" s="153">
        <v>31.280918570719905</v>
      </c>
    </row>
    <row r="23" spans="1:17" x14ac:dyDescent="0.25">
      <c r="A23" s="84" t="s">
        <v>47</v>
      </c>
      <c r="B23" s="153">
        <v>459.8384956682566</v>
      </c>
      <c r="C23" s="153">
        <v>461.06218000000001</v>
      </c>
      <c r="D23" s="153">
        <v>439.71109000000001</v>
      </c>
      <c r="E23" s="153">
        <v>448.09624000000002</v>
      </c>
      <c r="F23" s="153">
        <v>422.31533000000002</v>
      </c>
      <c r="G23" s="153">
        <v>429.51440379663393</v>
      </c>
      <c r="H23" s="153">
        <v>416.90385000000003</v>
      </c>
      <c r="I23" s="153">
        <v>406.44166000000001</v>
      </c>
      <c r="J23" s="153">
        <v>398.20308999999997</v>
      </c>
      <c r="K23" s="153">
        <v>375.79984000000002</v>
      </c>
      <c r="L23" s="153">
        <v>415.10174758710866</v>
      </c>
      <c r="M23" s="153">
        <v>400.76698263172977</v>
      </c>
      <c r="N23" s="153">
        <v>375.17010191333793</v>
      </c>
      <c r="O23" s="153">
        <v>299.34335626002667</v>
      </c>
      <c r="P23" s="153">
        <v>313.79373639499062</v>
      </c>
      <c r="Q23" s="153">
        <v>264.917663239013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7.5034368494587707</v>
      </c>
      <c r="E24" s="153">
        <v>48.435152722313589</v>
      </c>
      <c r="F24" s="153">
        <v>76.243329948286103</v>
      </c>
      <c r="G24" s="153">
        <v>77.478447704387705</v>
      </c>
      <c r="H24" s="153">
        <v>113.76566718536085</v>
      </c>
      <c r="I24" s="153">
        <v>92.972067975269866</v>
      </c>
      <c r="J24" s="153">
        <v>109.22703553401789</v>
      </c>
      <c r="K24" s="153">
        <v>30.875568256542984</v>
      </c>
      <c r="L24" s="153">
        <v>39.1524153419412</v>
      </c>
      <c r="M24" s="153">
        <v>53.789486630161129</v>
      </c>
      <c r="N24" s="153">
        <v>0</v>
      </c>
      <c r="O24" s="153">
        <v>13.354108085815582</v>
      </c>
      <c r="P24" s="153">
        <v>11.541731751012144</v>
      </c>
      <c r="Q24" s="153">
        <v>64.945906882323342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10.281560509596325</v>
      </c>
      <c r="P25" s="153">
        <v>45.50951101075713</v>
      </c>
      <c r="Q25" s="153">
        <v>42.916893714245887</v>
      </c>
    </row>
    <row r="26" spans="1:17" x14ac:dyDescent="0.25">
      <c r="A26" s="84" t="s">
        <v>25</v>
      </c>
      <c r="B26" s="153">
        <v>259.81900224526061</v>
      </c>
      <c r="C26" s="153">
        <v>251.29620028814134</v>
      </c>
      <c r="D26" s="153">
        <v>281.24340000000001</v>
      </c>
      <c r="E26" s="153">
        <v>235.17925000000002</v>
      </c>
      <c r="F26" s="153">
        <v>245.06648999999999</v>
      </c>
      <c r="G26" s="153">
        <v>241.44931690073582</v>
      </c>
      <c r="H26" s="153">
        <v>224.80967999999999</v>
      </c>
      <c r="I26" s="153">
        <v>214.30333999999999</v>
      </c>
      <c r="J26" s="153">
        <v>200.02278999999999</v>
      </c>
      <c r="K26" s="153">
        <v>133.91220999999999</v>
      </c>
      <c r="L26" s="153">
        <v>222.12195566382098</v>
      </c>
      <c r="M26" s="153">
        <v>206.57808322436927</v>
      </c>
      <c r="N26" s="153">
        <v>187.33032723456211</v>
      </c>
      <c r="O26" s="153">
        <v>192.6019376371886</v>
      </c>
      <c r="P26" s="153">
        <v>172.69227580252209</v>
      </c>
      <c r="Q26" s="153">
        <v>199.96034430265735</v>
      </c>
    </row>
    <row r="27" spans="1:17" x14ac:dyDescent="0.25">
      <c r="A27" s="156" t="s">
        <v>113</v>
      </c>
      <c r="B27" s="155">
        <v>258.77651848742079</v>
      </c>
      <c r="C27" s="155">
        <v>256.15188072209321</v>
      </c>
      <c r="D27" s="155">
        <v>262.11382246022765</v>
      </c>
      <c r="E27" s="155">
        <v>263.28788344859532</v>
      </c>
      <c r="F27" s="155">
        <v>267.5730890129164</v>
      </c>
      <c r="G27" s="155">
        <v>269.3191888921267</v>
      </c>
      <c r="H27" s="155">
        <v>271.84981209329385</v>
      </c>
      <c r="I27" s="155">
        <v>256.90636805774693</v>
      </c>
      <c r="J27" s="155">
        <v>254.38795955915779</v>
      </c>
      <c r="K27" s="155">
        <v>194.69467552797897</v>
      </c>
      <c r="L27" s="155">
        <v>243.78948883320209</v>
      </c>
      <c r="M27" s="155">
        <v>238.01863923236232</v>
      </c>
      <c r="N27" s="155">
        <v>204.25006913381191</v>
      </c>
      <c r="O27" s="155">
        <v>194.9429815179781</v>
      </c>
      <c r="P27" s="155">
        <v>187.39378709134326</v>
      </c>
      <c r="Q27" s="155">
        <v>199.7129545879034</v>
      </c>
    </row>
    <row r="28" spans="1:17" x14ac:dyDescent="0.25">
      <c r="A28" s="152" t="s">
        <v>123</v>
      </c>
      <c r="B28" s="151">
        <v>153.67108326234762</v>
      </c>
      <c r="C28" s="151">
        <v>154.14320067724881</v>
      </c>
      <c r="D28" s="151">
        <v>156.70401031525677</v>
      </c>
      <c r="E28" s="151">
        <v>159.5331152949301</v>
      </c>
      <c r="F28" s="151">
        <v>162.22458967250313</v>
      </c>
      <c r="G28" s="151">
        <v>168.76115401983637</v>
      </c>
      <c r="H28" s="151">
        <v>171.42110256828022</v>
      </c>
      <c r="I28" s="151">
        <v>168.73338772190655</v>
      </c>
      <c r="J28" s="151">
        <v>170.19528105128356</v>
      </c>
      <c r="K28" s="151">
        <v>136.38480380289707</v>
      </c>
      <c r="L28" s="151">
        <v>164.82445411513962</v>
      </c>
      <c r="M28" s="151">
        <v>158.09987555286676</v>
      </c>
      <c r="N28" s="151">
        <v>144.16137324897863</v>
      </c>
      <c r="O28" s="151">
        <v>138.12532263783478</v>
      </c>
      <c r="P28" s="151">
        <v>138.01077935525299</v>
      </c>
      <c r="Q28" s="151">
        <v>147.42204280252767</v>
      </c>
    </row>
    <row r="29" spans="1:17" x14ac:dyDescent="0.25">
      <c r="A29" s="154" t="s">
        <v>30</v>
      </c>
      <c r="B29" s="153">
        <v>35.024053286292691</v>
      </c>
      <c r="C29" s="153">
        <v>39.241147462539892</v>
      </c>
      <c r="D29" s="153">
        <v>38.145737967418306</v>
      </c>
      <c r="E29" s="153">
        <v>42.347905262692073</v>
      </c>
      <c r="F29" s="153">
        <v>44.661097997755562</v>
      </c>
      <c r="G29" s="153">
        <v>55.912052613978439</v>
      </c>
      <c r="H29" s="153">
        <v>58.709081442393639</v>
      </c>
      <c r="I29" s="153">
        <v>68.795759153101841</v>
      </c>
      <c r="J29" s="153">
        <v>74.018052735255367</v>
      </c>
      <c r="K29" s="153">
        <v>69.71691780377401</v>
      </c>
      <c r="L29" s="153">
        <v>71.887572898118592</v>
      </c>
      <c r="M29" s="153">
        <v>67.855522205402565</v>
      </c>
      <c r="N29" s="153">
        <v>74.887636220280172</v>
      </c>
      <c r="O29" s="153">
        <v>73.216873559231175</v>
      </c>
      <c r="P29" s="153">
        <v>81.036168934494086</v>
      </c>
      <c r="Q29" s="153">
        <v>87.181679168511138</v>
      </c>
    </row>
    <row r="30" spans="1:17" x14ac:dyDescent="0.25">
      <c r="A30" s="154" t="s">
        <v>125</v>
      </c>
      <c r="B30" s="153">
        <v>2.4778647272898495</v>
      </c>
      <c r="C30" s="153">
        <v>2.1556173756703725</v>
      </c>
      <c r="D30" s="153">
        <v>2.0526905033969611</v>
      </c>
      <c r="E30" s="153">
        <v>2.5088873360817119</v>
      </c>
      <c r="F30" s="153">
        <v>1.1256766142907779</v>
      </c>
      <c r="G30" s="153">
        <v>1.7060102312212415</v>
      </c>
      <c r="H30" s="153">
        <v>1.7118684929767474</v>
      </c>
      <c r="I30" s="153">
        <v>2.4832818818231868</v>
      </c>
      <c r="J30" s="153">
        <v>3.1221625967987503</v>
      </c>
      <c r="K30" s="153">
        <v>2.2201330398219929</v>
      </c>
      <c r="L30" s="153">
        <v>5.659737581267775</v>
      </c>
      <c r="M30" s="153">
        <v>1.9130882280217272</v>
      </c>
      <c r="N30" s="153">
        <v>2.8599152612511616</v>
      </c>
      <c r="O30" s="153">
        <v>2.1099840005504658</v>
      </c>
      <c r="P30" s="153">
        <v>2.3933913440275387</v>
      </c>
      <c r="Q30" s="153">
        <v>2.4451453449170724</v>
      </c>
    </row>
    <row r="31" spans="1:17" x14ac:dyDescent="0.25">
      <c r="A31" s="154" t="s">
        <v>29</v>
      </c>
      <c r="B31" s="153">
        <v>110.63730023691913</v>
      </c>
      <c r="C31" s="153">
        <v>107.37755794194149</v>
      </c>
      <c r="D31" s="153">
        <v>110.9576969947062</v>
      </c>
      <c r="E31" s="153">
        <v>109.21554542491077</v>
      </c>
      <c r="F31" s="153">
        <v>110.89315720043506</v>
      </c>
      <c r="G31" s="153">
        <v>105.85056302346351</v>
      </c>
      <c r="H31" s="153">
        <v>105.71443107896174</v>
      </c>
      <c r="I31" s="153">
        <v>92.813663511410965</v>
      </c>
      <c r="J31" s="153">
        <v>88.62387211355184</v>
      </c>
      <c r="K31" s="153">
        <v>61.378812342191488</v>
      </c>
      <c r="L31" s="153">
        <v>83.121089176907844</v>
      </c>
      <c r="M31" s="153">
        <v>84.125014399469009</v>
      </c>
      <c r="N31" s="153">
        <v>63.251258826140287</v>
      </c>
      <c r="O31" s="153">
        <v>59.80806197909822</v>
      </c>
      <c r="P31" s="153">
        <v>51.982113406410818</v>
      </c>
      <c r="Q31" s="153">
        <v>55.043065037237611</v>
      </c>
    </row>
    <row r="32" spans="1:17" x14ac:dyDescent="0.25">
      <c r="A32" s="154" t="s">
        <v>26</v>
      </c>
      <c r="B32" s="153">
        <v>5.531865011845956</v>
      </c>
      <c r="C32" s="153">
        <v>5.3688778970970743</v>
      </c>
      <c r="D32" s="153">
        <v>5.5478848497353157</v>
      </c>
      <c r="E32" s="153">
        <v>5.4607772712455489</v>
      </c>
      <c r="F32" s="153">
        <v>5.5446578600217524</v>
      </c>
      <c r="G32" s="153">
        <v>5.2925281511731797</v>
      </c>
      <c r="H32" s="153">
        <v>5.2857215539480871</v>
      </c>
      <c r="I32" s="153">
        <v>4.6406831755705529</v>
      </c>
      <c r="J32" s="153">
        <v>4.4311936056775956</v>
      </c>
      <c r="K32" s="153">
        <v>3.0689406171095794</v>
      </c>
      <c r="L32" s="153">
        <v>4.1560544588453991</v>
      </c>
      <c r="M32" s="153">
        <v>4.2062507199734593</v>
      </c>
      <c r="N32" s="153">
        <v>3.1625629413070118</v>
      </c>
      <c r="O32" s="153">
        <v>2.9904030989549129</v>
      </c>
      <c r="P32" s="153">
        <v>2.5991056703205455</v>
      </c>
      <c r="Q32" s="153">
        <v>2.7521532518618796</v>
      </c>
    </row>
    <row r="33" spans="1:17" x14ac:dyDescent="0.25">
      <c r="A33" s="152" t="s">
        <v>122</v>
      </c>
      <c r="B33" s="151">
        <v>105.10543522507318</v>
      </c>
      <c r="C33" s="151">
        <v>102.00868004484443</v>
      </c>
      <c r="D33" s="151">
        <v>105.40981214497089</v>
      </c>
      <c r="E33" s="151">
        <v>103.75476815366522</v>
      </c>
      <c r="F33" s="151">
        <v>105.3484993404133</v>
      </c>
      <c r="G33" s="151">
        <v>100.55803487229034</v>
      </c>
      <c r="H33" s="151">
        <v>100.42870952501364</v>
      </c>
      <c r="I33" s="151">
        <v>88.172980335840407</v>
      </c>
      <c r="J33" s="151">
        <v>84.192678507874234</v>
      </c>
      <c r="K33" s="151">
        <v>58.309871725081905</v>
      </c>
      <c r="L33" s="151">
        <v>78.965034718062455</v>
      </c>
      <c r="M33" s="151">
        <v>79.918763679495555</v>
      </c>
      <c r="N33" s="151">
        <v>60.088695884833278</v>
      </c>
      <c r="O33" s="151">
        <v>56.817658880143306</v>
      </c>
      <c r="P33" s="151">
        <v>49.383007736090271</v>
      </c>
      <c r="Q33" s="151">
        <v>52.290911785375727</v>
      </c>
    </row>
    <row r="34" spans="1:17" x14ac:dyDescent="0.25">
      <c r="A34" s="156" t="s">
        <v>112</v>
      </c>
      <c r="B34" s="155">
        <v>94.629316268580482</v>
      </c>
      <c r="C34" s="155">
        <v>93.669539552217728</v>
      </c>
      <c r="D34" s="155">
        <v>95.849700540588842</v>
      </c>
      <c r="E34" s="155">
        <v>96.279030795266664</v>
      </c>
      <c r="F34" s="155">
        <v>97.846043424512388</v>
      </c>
      <c r="G34" s="155">
        <v>98.484556681712547</v>
      </c>
      <c r="H34" s="155">
        <v>99.409954181685038</v>
      </c>
      <c r="I34" s="155">
        <v>93.945440244921713</v>
      </c>
      <c r="J34" s="155">
        <v>93.024509413564019</v>
      </c>
      <c r="K34" s="155">
        <v>71.195887996465814</v>
      </c>
      <c r="L34" s="155">
        <v>89.148863956426055</v>
      </c>
      <c r="M34" s="155">
        <v>87.038581480998019</v>
      </c>
      <c r="N34" s="155">
        <v>74.690101338860288</v>
      </c>
      <c r="O34" s="155">
        <v>71.286688453154682</v>
      </c>
      <c r="P34" s="155">
        <v>95.839695137406238</v>
      </c>
      <c r="Q34" s="155">
        <v>100.34456445094203</v>
      </c>
    </row>
    <row r="35" spans="1:17" x14ac:dyDescent="0.25">
      <c r="A35" s="152" t="s">
        <v>121</v>
      </c>
      <c r="B35" s="151">
        <v>5.4104547369617508</v>
      </c>
      <c r="C35" s="151">
        <v>5.9276524573925471</v>
      </c>
      <c r="D35" s="151">
        <v>5.9399145849377932</v>
      </c>
      <c r="E35" s="151">
        <v>6.5717500851311055</v>
      </c>
      <c r="F35" s="151">
        <v>6.8247741676322882</v>
      </c>
      <c r="G35" s="151">
        <v>8.3088628760814895</v>
      </c>
      <c r="H35" s="151">
        <v>8.7920265225186327</v>
      </c>
      <c r="I35" s="151">
        <v>11.110348350635695</v>
      </c>
      <c r="J35" s="151">
        <v>11.847154310340345</v>
      </c>
      <c r="K35" s="151">
        <v>11.290320820812257</v>
      </c>
      <c r="L35" s="151">
        <v>12.255348453638494</v>
      </c>
      <c r="M35" s="151">
        <v>11.165311253039491</v>
      </c>
      <c r="N35" s="151">
        <v>12.211189435310613</v>
      </c>
      <c r="O35" s="151">
        <v>11.765803826970744</v>
      </c>
      <c r="P35" s="151">
        <v>4.9141863084719262</v>
      </c>
      <c r="Q35" s="151">
        <v>3.513474914934104</v>
      </c>
    </row>
    <row r="36" spans="1:17" x14ac:dyDescent="0.25">
      <c r="A36" s="154" t="s">
        <v>30</v>
      </c>
      <c r="B36" s="153">
        <v>3.901853731365502</v>
      </c>
      <c r="C36" s="153">
        <v>4.4616864481659677</v>
      </c>
      <c r="D36" s="153">
        <v>4.4173109900982865</v>
      </c>
      <c r="E36" s="153">
        <v>4.9893886118639434</v>
      </c>
      <c r="F36" s="153">
        <v>5.3590516882136159</v>
      </c>
      <c r="G36" s="153">
        <v>6.8115004723580244</v>
      </c>
      <c r="H36" s="153">
        <v>7.2708043640626192</v>
      </c>
      <c r="I36" s="153">
        <v>9.4878473686765137</v>
      </c>
      <c r="J36" s="153">
        <v>10.196241352845895</v>
      </c>
      <c r="K36" s="153">
        <v>10.081678557956334</v>
      </c>
      <c r="L36" s="153">
        <v>10.261043710048353</v>
      </c>
      <c r="M36" s="153">
        <v>9.6906785732079541</v>
      </c>
      <c r="N36" s="153">
        <v>10.87710229909324</v>
      </c>
      <c r="O36" s="153">
        <v>10.595008284696215</v>
      </c>
      <c r="P36" s="153">
        <v>4.4932510949288718</v>
      </c>
      <c r="Q36" s="153">
        <v>3.2198780727748288</v>
      </c>
    </row>
    <row r="37" spans="1:17" x14ac:dyDescent="0.25">
      <c r="A37" s="154" t="s">
        <v>125</v>
      </c>
      <c r="B37" s="153">
        <v>0.27604645450270354</v>
      </c>
      <c r="C37" s="153">
        <v>0.24509193676461066</v>
      </c>
      <c r="D37" s="153">
        <v>0.23770341860132729</v>
      </c>
      <c r="E37" s="153">
        <v>0.29559464217758563</v>
      </c>
      <c r="F37" s="153">
        <v>0.13507413455219455</v>
      </c>
      <c r="G37" s="153">
        <v>0.20783514381129872</v>
      </c>
      <c r="H37" s="153">
        <v>0.21200571706524668</v>
      </c>
      <c r="I37" s="153">
        <v>0.3424774980054256</v>
      </c>
      <c r="J37" s="153">
        <v>0.43008863653373591</v>
      </c>
      <c r="K37" s="153">
        <v>0.32105073443410542</v>
      </c>
      <c r="L37" s="153">
        <v>0.80785610596559576</v>
      </c>
      <c r="M37" s="153">
        <v>0.27321465515846355</v>
      </c>
      <c r="N37" s="153">
        <v>0.41539020903082885</v>
      </c>
      <c r="O37" s="153">
        <v>0.30532986290822156</v>
      </c>
      <c r="P37" s="153">
        <v>0.1327075109614097</v>
      </c>
      <c r="Q37" s="153">
        <v>9.0306472138811184E-2</v>
      </c>
    </row>
    <row r="38" spans="1:17" x14ac:dyDescent="0.25">
      <c r="A38" s="154" t="s">
        <v>26</v>
      </c>
      <c r="B38" s="153">
        <v>1.2325545510935454</v>
      </c>
      <c r="C38" s="153">
        <v>1.2208740724619689</v>
      </c>
      <c r="D38" s="153">
        <v>1.2849001762381789</v>
      </c>
      <c r="E38" s="153">
        <v>1.2867668310895768</v>
      </c>
      <c r="F38" s="153">
        <v>1.3306483448664777</v>
      </c>
      <c r="G38" s="153">
        <v>1.2895272599121665</v>
      </c>
      <c r="H38" s="153">
        <v>1.3092164413907672</v>
      </c>
      <c r="I38" s="153">
        <v>1.2800234839537548</v>
      </c>
      <c r="J38" s="153">
        <v>1.2208243209607148</v>
      </c>
      <c r="K38" s="153">
        <v>0.88759152842181643</v>
      </c>
      <c r="L38" s="153">
        <v>1.1864486376245436</v>
      </c>
      <c r="M38" s="153">
        <v>1.2014180246730721</v>
      </c>
      <c r="N38" s="153">
        <v>0.91869692718654528</v>
      </c>
      <c r="O38" s="153">
        <v>0.86546567936630814</v>
      </c>
      <c r="P38" s="153">
        <v>0.2882277025816441</v>
      </c>
      <c r="Q38" s="153">
        <v>0.20329037002046382</v>
      </c>
    </row>
    <row r="39" spans="1:17" x14ac:dyDescent="0.25">
      <c r="A39" s="152" t="s">
        <v>120</v>
      </c>
      <c r="B39" s="151">
        <v>65.800325060841402</v>
      </c>
      <c r="C39" s="151">
        <v>64.545279718047823</v>
      </c>
      <c r="D39" s="151">
        <v>65.496682607125678</v>
      </c>
      <c r="E39" s="151">
        <v>65.258710919433597</v>
      </c>
      <c r="F39" s="151">
        <v>65.73895070441705</v>
      </c>
      <c r="G39" s="151">
        <v>65.674675867299896</v>
      </c>
      <c r="H39" s="151">
        <v>65.742815272741879</v>
      </c>
      <c r="I39" s="151">
        <v>58.514645699164703</v>
      </c>
      <c r="J39" s="151">
        <v>57.98169300497014</v>
      </c>
      <c r="K39" s="151">
        <v>43.041328135639091</v>
      </c>
      <c r="L39" s="151">
        <v>54.350991387921226</v>
      </c>
      <c r="M39" s="151">
        <v>53.046327759170168</v>
      </c>
      <c r="N39" s="151">
        <v>45.023670287005316</v>
      </c>
      <c r="O39" s="151">
        <v>43.077036718224093</v>
      </c>
      <c r="P39" s="151">
        <v>85.449182479883078</v>
      </c>
      <c r="Q39" s="151">
        <v>92.968572505619107</v>
      </c>
    </row>
    <row r="40" spans="1:17" x14ac:dyDescent="0.25">
      <c r="A40" s="150" t="s">
        <v>33</v>
      </c>
      <c r="B40" s="87">
        <v>0.4007951534119068</v>
      </c>
      <c r="C40" s="87">
        <v>0.37499588837886877</v>
      </c>
      <c r="D40" s="87">
        <v>0.39096039424606988</v>
      </c>
      <c r="E40" s="87">
        <v>0.36957790258471118</v>
      </c>
      <c r="F40" s="87">
        <v>0.36338580317199504</v>
      </c>
      <c r="G40" s="87">
        <v>0.33690648041206195</v>
      </c>
      <c r="H40" s="87">
        <v>0.32656194245129605</v>
      </c>
      <c r="I40" s="87">
        <v>0.14544807746429173</v>
      </c>
      <c r="J40" s="87">
        <v>0</v>
      </c>
      <c r="K40" s="87">
        <v>3.8157593969962045E-2</v>
      </c>
      <c r="L40" s="87">
        <v>0.16989902637002058</v>
      </c>
      <c r="M40" s="87">
        <v>0.10060128424593121</v>
      </c>
      <c r="N40" s="87">
        <v>0.39409945502501331</v>
      </c>
      <c r="O40" s="87">
        <v>1.1939590025064668</v>
      </c>
      <c r="P40" s="87">
        <v>8.8281899182940424E-2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34.590183651003983</v>
      </c>
      <c r="C42" s="87">
        <v>34.493500420516575</v>
      </c>
      <c r="D42" s="87">
        <v>36.434815461018722</v>
      </c>
      <c r="E42" s="87">
        <v>38.079479724922393</v>
      </c>
      <c r="F42" s="87">
        <v>39.657302105169627</v>
      </c>
      <c r="G42" s="87">
        <v>42.600425294653334</v>
      </c>
      <c r="H42" s="87">
        <v>43.672177190694789</v>
      </c>
      <c r="I42" s="87">
        <v>16.572051615382026</v>
      </c>
      <c r="J42" s="87">
        <v>19.189192502266906</v>
      </c>
      <c r="K42" s="87">
        <v>3.7887722266744133</v>
      </c>
      <c r="L42" s="87">
        <v>9.4188587561163022</v>
      </c>
      <c r="M42" s="87">
        <v>10.640003559641627</v>
      </c>
      <c r="N42" s="87">
        <v>3.3438496716846595</v>
      </c>
      <c r="O42" s="87">
        <v>4.161930783075074</v>
      </c>
      <c r="P42" s="87">
        <v>0.25203294245588903</v>
      </c>
      <c r="Q42" s="87">
        <v>0</v>
      </c>
    </row>
    <row r="43" spans="1:17" x14ac:dyDescent="0.25">
      <c r="A43" s="150" t="s">
        <v>125</v>
      </c>
      <c r="B43" s="87">
        <v>2.7104734190605013</v>
      </c>
      <c r="C43" s="87">
        <v>2.1244405479223456</v>
      </c>
      <c r="D43" s="87">
        <v>2.2163457869721661</v>
      </c>
      <c r="E43" s="87">
        <v>2.5047649577140749</v>
      </c>
      <c r="F43" s="87">
        <v>1.2515854961450728</v>
      </c>
      <c r="G43" s="87">
        <v>1.5159873634733361</v>
      </c>
      <c r="H43" s="87">
        <v>1.4881064870904059</v>
      </c>
      <c r="I43" s="87">
        <v>0.66229433360502787</v>
      </c>
      <c r="J43" s="87">
        <v>0.87745289496399559</v>
      </c>
      <c r="K43" s="87">
        <v>0.13141729747216627</v>
      </c>
      <c r="L43" s="87">
        <v>0.77471563197520865</v>
      </c>
      <c r="M43" s="87">
        <v>0.33889923236798131</v>
      </c>
      <c r="N43" s="87">
        <v>0.1375376008997774</v>
      </c>
      <c r="O43" s="87">
        <v>0.13177556816461816</v>
      </c>
      <c r="P43" s="87">
        <v>8.1655647273212451E-3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28.098872837365008</v>
      </c>
      <c r="C46" s="87">
        <v>27.552342861230031</v>
      </c>
      <c r="D46" s="87">
        <v>26.454560964888707</v>
      </c>
      <c r="E46" s="87">
        <v>24.304888334212421</v>
      </c>
      <c r="F46" s="87">
        <v>24.466677299930346</v>
      </c>
      <c r="G46" s="87">
        <v>21.199790194159551</v>
      </c>
      <c r="H46" s="87">
        <v>20.255969652505385</v>
      </c>
      <c r="I46" s="87">
        <v>8.7425553207525244</v>
      </c>
      <c r="J46" s="87">
        <v>8.7627314256119302</v>
      </c>
      <c r="K46" s="87">
        <v>1.5959752856550122</v>
      </c>
      <c r="L46" s="87">
        <v>4.6210202962501645</v>
      </c>
      <c r="M46" s="87">
        <v>5.5595562619866223</v>
      </c>
      <c r="N46" s="87">
        <v>1.5958245952861485</v>
      </c>
      <c r="O46" s="87">
        <v>2.0479745453805247</v>
      </c>
      <c r="P46" s="87">
        <v>0.13807412942432298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2.1566534601621497E-2</v>
      </c>
      <c r="H48" s="87">
        <v>0</v>
      </c>
      <c r="I48" s="87">
        <v>0</v>
      </c>
      <c r="J48" s="87">
        <v>0</v>
      </c>
      <c r="K48" s="87">
        <v>0</v>
      </c>
      <c r="L48" s="87">
        <v>2.1476687069479205E-2</v>
      </c>
      <c r="M48" s="87">
        <v>2.1390827064512008E-2</v>
      </c>
      <c r="N48" s="87">
        <v>2.0675514059047374E-2</v>
      </c>
      <c r="O48" s="87">
        <v>2.0881793717110009E-2</v>
      </c>
      <c r="P48" s="87">
        <v>2.2399718778814554E-2</v>
      </c>
      <c r="Q48" s="87">
        <v>2.1148490862222768E-2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32.39229635196083</v>
      </c>
      <c r="J49" s="87">
        <v>29.152316182127311</v>
      </c>
      <c r="K49" s="87">
        <v>37.487005731867534</v>
      </c>
      <c r="L49" s="87">
        <v>39.34502099014005</v>
      </c>
      <c r="M49" s="87">
        <v>36.3858765938635</v>
      </c>
      <c r="N49" s="87">
        <v>39.531683450050672</v>
      </c>
      <c r="O49" s="87">
        <v>35.520515025380298</v>
      </c>
      <c r="P49" s="87">
        <v>84.940228225313788</v>
      </c>
      <c r="Q49" s="87">
        <v>92.947424014756891</v>
      </c>
    </row>
    <row r="50" spans="1:17" x14ac:dyDescent="0.25">
      <c r="A50" s="149" t="s">
        <v>119</v>
      </c>
      <c r="B50" s="148">
        <v>23.418536470777326</v>
      </c>
      <c r="C50" s="148">
        <v>23.196607376777354</v>
      </c>
      <c r="D50" s="148">
        <v>24.413103348525372</v>
      </c>
      <c r="E50" s="148">
        <v>24.44856979070196</v>
      </c>
      <c r="F50" s="148">
        <v>25.28231855246305</v>
      </c>
      <c r="G50" s="148">
        <v>24.501017938331152</v>
      </c>
      <c r="H50" s="148">
        <v>24.875112386424526</v>
      </c>
      <c r="I50" s="148">
        <v>24.320446195121313</v>
      </c>
      <c r="J50" s="148">
        <v>23.195662098253536</v>
      </c>
      <c r="K50" s="148">
        <v>16.864239040014464</v>
      </c>
      <c r="L50" s="148">
        <v>22.542524114866332</v>
      </c>
      <c r="M50" s="148">
        <v>22.82694246878836</v>
      </c>
      <c r="N50" s="148">
        <v>17.455241616544352</v>
      </c>
      <c r="O50" s="148">
        <v>16.443847907959842</v>
      </c>
      <c r="P50" s="148">
        <v>5.4763263490512371</v>
      </c>
      <c r="Q50" s="148">
        <v>3.8625170303888159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102.74913462478801</v>
      </c>
      <c r="C53" s="96">
        <v>91.887115448222758</v>
      </c>
      <c r="D53" s="96">
        <v>98.35846170831941</v>
      </c>
      <c r="E53" s="96">
        <v>137.73347882875595</v>
      </c>
      <c r="F53" s="96">
        <v>155.82327549362921</v>
      </c>
      <c r="G53" s="96">
        <v>149.39860479858933</v>
      </c>
      <c r="H53" s="96">
        <v>164.58364280182735</v>
      </c>
      <c r="I53" s="96">
        <v>139.65961640215338</v>
      </c>
      <c r="J53" s="96">
        <v>132.73328262327936</v>
      </c>
      <c r="K53" s="96">
        <v>93.958515267462786</v>
      </c>
      <c r="L53" s="96">
        <v>141.06147423449968</v>
      </c>
      <c r="M53" s="96">
        <v>143.23653505244238</v>
      </c>
      <c r="N53" s="96">
        <v>163.64866136351861</v>
      </c>
      <c r="O53" s="96">
        <v>144.64921715054834</v>
      </c>
      <c r="P53" s="96">
        <v>133.46871149583788</v>
      </c>
      <c r="Q53" s="96">
        <v>146.72679954145036</v>
      </c>
    </row>
    <row r="54" spans="1:17" x14ac:dyDescent="0.25">
      <c r="A54" s="132" t="s">
        <v>83</v>
      </c>
      <c r="B54" s="160">
        <v>0.3173711412283402</v>
      </c>
      <c r="C54" s="160">
        <v>0.28382057718029019</v>
      </c>
      <c r="D54" s="160">
        <v>0.30380924720997582</v>
      </c>
      <c r="E54" s="160">
        <v>0.42543065224693466</v>
      </c>
      <c r="F54" s="160">
        <v>0.48130634826213425</v>
      </c>
      <c r="G54" s="160">
        <v>0.46146184954253933</v>
      </c>
      <c r="H54" s="160">
        <v>0.50836533791041827</v>
      </c>
      <c r="I54" s="160">
        <v>0.43138009875141581</v>
      </c>
      <c r="J54" s="160">
        <v>0.40998606498211054</v>
      </c>
      <c r="K54" s="160">
        <v>0.29021870916430204</v>
      </c>
      <c r="L54" s="160">
        <v>0.43571015196029528</v>
      </c>
      <c r="M54" s="160">
        <v>0.44242847164787502</v>
      </c>
      <c r="N54" s="160">
        <v>0.50547737075442245</v>
      </c>
      <c r="O54" s="160">
        <v>0.44679195880819011</v>
      </c>
      <c r="P54" s="160">
        <v>0.41225765492229338</v>
      </c>
      <c r="Q54" s="160">
        <v>0.45320918749633776</v>
      </c>
    </row>
    <row r="55" spans="1:17" x14ac:dyDescent="0.25">
      <c r="A55" s="76" t="s">
        <v>82</v>
      </c>
      <c r="B55" s="159">
        <v>0.23450364373352151</v>
      </c>
      <c r="C55" s="159">
        <v>0.20971333202423503</v>
      </c>
      <c r="D55" s="159">
        <v>0.22448284111446393</v>
      </c>
      <c r="E55" s="159">
        <v>0.31434817205404508</v>
      </c>
      <c r="F55" s="159">
        <v>0.35563439064656532</v>
      </c>
      <c r="G55" s="159">
        <v>0.34097140887765254</v>
      </c>
      <c r="H55" s="159">
        <v>0.37562811674185936</v>
      </c>
      <c r="I55" s="159">
        <v>0.3187441825989823</v>
      </c>
      <c r="J55" s="159">
        <v>0.30293625862189155</v>
      </c>
      <c r="K55" s="159">
        <v>0.21444087359443487</v>
      </c>
      <c r="L55" s="159">
        <v>0.32194363309442497</v>
      </c>
      <c r="M55" s="159">
        <v>0.32690775944947603</v>
      </c>
      <c r="N55" s="159">
        <v>0.37349421503156977</v>
      </c>
      <c r="O55" s="159">
        <v>0.33013191409226372</v>
      </c>
      <c r="P55" s="159">
        <v>0.30461472288294422</v>
      </c>
      <c r="Q55" s="159">
        <v>0.33487356610327357</v>
      </c>
    </row>
    <row r="56" spans="1:17" x14ac:dyDescent="0.25">
      <c r="A56" s="76" t="s">
        <v>81</v>
      </c>
      <c r="B56" s="159">
        <v>5.8625910933380396</v>
      </c>
      <c r="C56" s="159">
        <v>5.2428333006058736</v>
      </c>
      <c r="D56" s="159">
        <v>5.6120710278615995</v>
      </c>
      <c r="E56" s="159">
        <v>7.8587043013511249</v>
      </c>
      <c r="F56" s="159">
        <v>8.8908597661641373</v>
      </c>
      <c r="G56" s="159">
        <v>8.5242852219413088</v>
      </c>
      <c r="H56" s="159">
        <v>9.3907029185464808</v>
      </c>
      <c r="I56" s="159">
        <v>7.9686045649745552</v>
      </c>
      <c r="J56" s="159">
        <v>7.5734064655472899</v>
      </c>
      <c r="K56" s="159">
        <v>5.361021839860868</v>
      </c>
      <c r="L56" s="159">
        <v>8.048590827360627</v>
      </c>
      <c r="M56" s="159">
        <v>8.1726939862369008</v>
      </c>
      <c r="N56" s="159">
        <v>9.3373553757892402</v>
      </c>
      <c r="O56" s="159">
        <v>8.2532978523065985</v>
      </c>
      <c r="P56" s="159">
        <v>7.6153680720736041</v>
      </c>
      <c r="Q56" s="159">
        <v>8.3718391525818419</v>
      </c>
    </row>
    <row r="57" spans="1:17" x14ac:dyDescent="0.25">
      <c r="A57" s="76" t="s">
        <v>80</v>
      </c>
      <c r="B57" s="159">
        <v>0.14656477733345097</v>
      </c>
      <c r="C57" s="159">
        <v>0.13107083251514684</v>
      </c>
      <c r="D57" s="159">
        <v>0.14030177569654012</v>
      </c>
      <c r="E57" s="159">
        <v>0.19646760753377801</v>
      </c>
      <c r="F57" s="159">
        <v>0.22227149415410341</v>
      </c>
      <c r="G57" s="159">
        <v>0.21310713054853281</v>
      </c>
      <c r="H57" s="159">
        <v>0.23476757296366202</v>
      </c>
      <c r="I57" s="159">
        <v>0.19921511412436388</v>
      </c>
      <c r="J57" s="159">
        <v>0.18933516163868225</v>
      </c>
      <c r="K57" s="159">
        <v>0.13402554599652172</v>
      </c>
      <c r="L57" s="159">
        <v>0.20121477068401561</v>
      </c>
      <c r="M57" s="159">
        <v>0.20431734965592241</v>
      </c>
      <c r="N57" s="159">
        <v>0.23343388439473101</v>
      </c>
      <c r="O57" s="159">
        <v>0.2063324463076649</v>
      </c>
      <c r="P57" s="159">
        <v>0.19038420180184012</v>
      </c>
      <c r="Q57" s="159">
        <v>0.20929597881454609</v>
      </c>
    </row>
    <row r="58" spans="1:17" x14ac:dyDescent="0.25">
      <c r="A58" s="129" t="s">
        <v>79</v>
      </c>
      <c r="B58" s="158">
        <v>0.21158076081889332</v>
      </c>
      <c r="C58" s="158">
        <v>0.18921371812019333</v>
      </c>
      <c r="D58" s="158">
        <v>0.20253949813998395</v>
      </c>
      <c r="E58" s="158">
        <v>0.28362043483128963</v>
      </c>
      <c r="F58" s="158">
        <v>0.32087089884142261</v>
      </c>
      <c r="G58" s="158">
        <v>0.30764123302835927</v>
      </c>
      <c r="H58" s="158">
        <v>0.33891022527361203</v>
      </c>
      <c r="I58" s="158">
        <v>0.28758673250094408</v>
      </c>
      <c r="J58" s="158">
        <v>0.27332404332140703</v>
      </c>
      <c r="K58" s="158">
        <v>0.19347913944286785</v>
      </c>
      <c r="L58" s="158">
        <v>0.29047343464019698</v>
      </c>
      <c r="M58" s="158">
        <v>0.29495231443191683</v>
      </c>
      <c r="N58" s="158">
        <v>0.33698491383628171</v>
      </c>
      <c r="O58" s="158">
        <v>0.29786130587212667</v>
      </c>
      <c r="P58" s="158">
        <v>0.27483843661486218</v>
      </c>
      <c r="Q58" s="158">
        <v>0.30213945833089162</v>
      </c>
    </row>
    <row r="59" spans="1:17" x14ac:dyDescent="0.25">
      <c r="A59" s="92" t="s">
        <v>125</v>
      </c>
      <c r="B59" s="91">
        <v>4.2316152163778709E-2</v>
      </c>
      <c r="C59" s="91">
        <v>3.7842743624038666E-2</v>
      </c>
      <c r="D59" s="91">
        <v>4.050789962799678E-2</v>
      </c>
      <c r="E59" s="91">
        <v>5.6724086966257914E-2</v>
      </c>
      <c r="F59" s="91">
        <v>6.4174179768284545E-2</v>
      </c>
      <c r="G59" s="91">
        <v>6.1528246605671855E-2</v>
      </c>
      <c r="H59" s="91">
        <v>6.7782045054722406E-2</v>
      </c>
      <c r="I59" s="91">
        <v>5.7517346500188804E-2</v>
      </c>
      <c r="J59" s="91">
        <v>5.4664808664281417E-2</v>
      </c>
      <c r="K59" s="91">
        <v>3.8695827888573592E-2</v>
      </c>
      <c r="L59" s="91">
        <v>5.809468692803943E-2</v>
      </c>
      <c r="M59" s="91">
        <v>5.8990462886383377E-2</v>
      </c>
      <c r="N59" s="91">
        <v>6.7396982767256364E-2</v>
      </c>
      <c r="O59" s="91">
        <v>5.9572261174425323E-2</v>
      </c>
      <c r="P59" s="91">
        <v>5.4967687322972442E-2</v>
      </c>
      <c r="Q59" s="91">
        <v>6.0427891666178318E-2</v>
      </c>
    </row>
    <row r="60" spans="1:17" x14ac:dyDescent="0.25">
      <c r="A60" s="92" t="s">
        <v>26</v>
      </c>
      <c r="B60" s="91">
        <v>6.3474228245667952E-2</v>
      </c>
      <c r="C60" s="91">
        <v>5.6764115436057971E-2</v>
      </c>
      <c r="D60" s="91">
        <v>6.0761849441995197E-2</v>
      </c>
      <c r="E60" s="91">
        <v>8.5086130449386899E-2</v>
      </c>
      <c r="F60" s="91">
        <v>9.6261269652426762E-2</v>
      </c>
      <c r="G60" s="91">
        <v>9.2292369908507754E-2</v>
      </c>
      <c r="H60" s="91">
        <v>0.10167306758208361</v>
      </c>
      <c r="I60" s="91">
        <v>8.6276019750283151E-2</v>
      </c>
      <c r="J60" s="91">
        <v>8.1997212996422097E-2</v>
      </c>
      <c r="K60" s="91">
        <v>5.8043741832860318E-2</v>
      </c>
      <c r="L60" s="91">
        <v>8.7142030392059089E-2</v>
      </c>
      <c r="M60" s="91">
        <v>8.8485694329575038E-2</v>
      </c>
      <c r="N60" s="91">
        <v>0.10109547415088449</v>
      </c>
      <c r="O60" s="91">
        <v>8.9358391761638012E-2</v>
      </c>
      <c r="P60" s="91">
        <v>8.2451530984458621E-2</v>
      </c>
      <c r="Q60" s="91">
        <v>9.0641837499267464E-2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0.10579038040944666</v>
      </c>
      <c r="C62" s="157">
        <v>9.4606859060096693E-2</v>
      </c>
      <c r="D62" s="157">
        <v>0.10126974906999198</v>
      </c>
      <c r="E62" s="157">
        <v>0.14181021741564481</v>
      </c>
      <c r="F62" s="157">
        <v>0.16043544942071131</v>
      </c>
      <c r="G62" s="157">
        <v>0.15382061651417966</v>
      </c>
      <c r="H62" s="157">
        <v>0.16945511263680602</v>
      </c>
      <c r="I62" s="157">
        <v>0.14379336625047212</v>
      </c>
      <c r="J62" s="157">
        <v>0.13666202166070351</v>
      </c>
      <c r="K62" s="157">
        <v>9.6739569721433938E-2</v>
      </c>
      <c r="L62" s="157">
        <v>0.14523671732009846</v>
      </c>
      <c r="M62" s="157">
        <v>0.14747615721595841</v>
      </c>
      <c r="N62" s="157">
        <v>0.16849245691814085</v>
      </c>
      <c r="O62" s="157">
        <v>0.14893065293606333</v>
      </c>
      <c r="P62" s="157">
        <v>0.13741921830743109</v>
      </c>
      <c r="Q62" s="157">
        <v>0.15106972916544581</v>
      </c>
    </row>
    <row r="63" spans="1:17" x14ac:dyDescent="0.25">
      <c r="A63" s="156" t="s">
        <v>115</v>
      </c>
      <c r="B63" s="155">
        <v>15.972677059420759</v>
      </c>
      <c r="C63" s="155">
        <v>14.284141918428364</v>
      </c>
      <c r="D63" s="155">
        <v>15.290133105893574</v>
      </c>
      <c r="E63" s="155">
        <v>21.411103710371748</v>
      </c>
      <c r="F63" s="155">
        <v>24.223219659121551</v>
      </c>
      <c r="G63" s="155">
        <v>23.224484335464204</v>
      </c>
      <c r="H63" s="155">
        <v>25.585046388336611</v>
      </c>
      <c r="I63" s="155">
        <v>21.710527871404722</v>
      </c>
      <c r="J63" s="155">
        <v>20.63380743906518</v>
      </c>
      <c r="K63" s="155">
        <v>14.606147553750617</v>
      </c>
      <c r="L63" s="155">
        <v>21.928451093055735</v>
      </c>
      <c r="M63" s="155">
        <v>22.266571157584394</v>
      </c>
      <c r="N63" s="155">
        <v>25.439700574717946</v>
      </c>
      <c r="O63" s="155">
        <v>22.486177045488702</v>
      </c>
      <c r="P63" s="155">
        <v>20.748132176927484</v>
      </c>
      <c r="Q63" s="155">
        <v>19.809143781076259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15.188691133086941</v>
      </c>
      <c r="C66" s="153">
        <v>11.595862763589114</v>
      </c>
      <c r="D66" s="153">
        <v>13.241235113697218</v>
      </c>
      <c r="E66" s="153">
        <v>19.468758694420753</v>
      </c>
      <c r="F66" s="153">
        <v>22.131931832022033</v>
      </c>
      <c r="G66" s="153">
        <v>19.808735521469227</v>
      </c>
      <c r="H66" s="153">
        <v>21.399873151689565</v>
      </c>
      <c r="I66" s="153">
        <v>16.214043514686018</v>
      </c>
      <c r="J66" s="153">
        <v>15.652969314011202</v>
      </c>
      <c r="K66" s="153">
        <v>8.8179201636829205</v>
      </c>
      <c r="L66" s="153">
        <v>16.38580846439001</v>
      </c>
      <c r="M66" s="153">
        <v>14.682858331821933</v>
      </c>
      <c r="N66" s="153">
        <v>15.206523946885426</v>
      </c>
      <c r="O66" s="153">
        <v>4.079049812629961</v>
      </c>
      <c r="P66" s="153">
        <v>0.33084390543054099</v>
      </c>
      <c r="Q66" s="153">
        <v>0.54947106014073199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0.78398592633381803</v>
      </c>
      <c r="C68" s="153">
        <v>2.6882791548392504</v>
      </c>
      <c r="D68" s="153">
        <v>2.0488979921963555</v>
      </c>
      <c r="E68" s="153">
        <v>1.9423450159509947</v>
      </c>
      <c r="F68" s="153">
        <v>2.0912878270995172</v>
      </c>
      <c r="G68" s="153">
        <v>3.415748813994977</v>
      </c>
      <c r="H68" s="153">
        <v>4.1851732366470458</v>
      </c>
      <c r="I68" s="153">
        <v>5.4964843567187032</v>
      </c>
      <c r="J68" s="153">
        <v>4.9808381250539782</v>
      </c>
      <c r="K68" s="153">
        <v>5.7882273900676964</v>
      </c>
      <c r="L68" s="153">
        <v>5.5426426286657247</v>
      </c>
      <c r="M68" s="153">
        <v>7.5837128257624613</v>
      </c>
      <c r="N68" s="153">
        <v>10.23317662783252</v>
      </c>
      <c r="O68" s="153">
        <v>18.407127232858741</v>
      </c>
      <c r="P68" s="153">
        <v>20.417288271496943</v>
      </c>
      <c r="Q68" s="153">
        <v>19.259672720935527</v>
      </c>
    </row>
    <row r="69" spans="1:17" x14ac:dyDescent="0.25">
      <c r="A69" s="156" t="s">
        <v>114</v>
      </c>
      <c r="B69" s="155">
        <v>59.044793976526329</v>
      </c>
      <c r="C69" s="155">
        <v>52.802934258764246</v>
      </c>
      <c r="D69" s="155">
        <v>56.52169362421774</v>
      </c>
      <c r="E69" s="155">
        <v>79.148548655048259</v>
      </c>
      <c r="F69" s="155">
        <v>89.543850971268654</v>
      </c>
      <c r="G69" s="155">
        <v>85.851913720985053</v>
      </c>
      <c r="H69" s="155">
        <v>94.57799636587589</v>
      </c>
      <c r="I69" s="155">
        <v>80.255403682168492</v>
      </c>
      <c r="J69" s="155">
        <v>76.2751857223804</v>
      </c>
      <c r="K69" s="155">
        <v>53.993264240779844</v>
      </c>
      <c r="L69" s="155">
        <v>81.060981336885789</v>
      </c>
      <c r="M69" s="155">
        <v>82.31088011560368</v>
      </c>
      <c r="N69" s="155">
        <v>94.040709248097102</v>
      </c>
      <c r="O69" s="155">
        <v>83.122677935036279</v>
      </c>
      <c r="P69" s="155">
        <v>76.69779995093981</v>
      </c>
      <c r="Q69" s="155">
        <v>84.316560732084</v>
      </c>
    </row>
    <row r="70" spans="1:17" x14ac:dyDescent="0.25">
      <c r="A70" s="156" t="s">
        <v>113</v>
      </c>
      <c r="B70" s="155">
        <v>13.839472503720565</v>
      </c>
      <c r="C70" s="155">
        <v>12.376446890143377</v>
      </c>
      <c r="D70" s="155">
        <v>13.248084582817963</v>
      </c>
      <c r="E70" s="155">
        <v>18.551579047873489</v>
      </c>
      <c r="F70" s="155">
        <v>20.98812748651126</v>
      </c>
      <c r="G70" s="155">
        <v>20.122776612714112</v>
      </c>
      <c r="H70" s="155">
        <v>22.168077691708007</v>
      </c>
      <c r="I70" s="155">
        <v>18.811014108643178</v>
      </c>
      <c r="J70" s="155">
        <v>17.878093298805119</v>
      </c>
      <c r="K70" s="155">
        <v>12.655447593626349</v>
      </c>
      <c r="L70" s="155">
        <v>18.999832953645942</v>
      </c>
      <c r="M70" s="155">
        <v>19.292795950305347</v>
      </c>
      <c r="N70" s="155">
        <v>22.042143298642578</v>
      </c>
      <c r="O70" s="155">
        <v>19.483072735843507</v>
      </c>
      <c r="P70" s="155">
        <v>17.977149584752283</v>
      </c>
      <c r="Q70" s="155">
        <v>19.762906181430189</v>
      </c>
    </row>
    <row r="71" spans="1:17" x14ac:dyDescent="0.25">
      <c r="A71" s="152" t="s">
        <v>123</v>
      </c>
      <c r="B71" s="151">
        <v>8.2183914671129443</v>
      </c>
      <c r="C71" s="151">
        <v>7.4477108318734286</v>
      </c>
      <c r="D71" s="151">
        <v>7.9203300445489146</v>
      </c>
      <c r="E71" s="151">
        <v>11.240894037287687</v>
      </c>
      <c r="F71" s="151">
        <v>12.724711524816739</v>
      </c>
      <c r="G71" s="151">
        <v>12.609361468874845</v>
      </c>
      <c r="H71" s="151">
        <v>13.978587259158246</v>
      </c>
      <c r="I71" s="151">
        <v>12.354875284066482</v>
      </c>
      <c r="J71" s="151">
        <v>11.96112865925013</v>
      </c>
      <c r="K71" s="151">
        <v>8.8652179748312392</v>
      </c>
      <c r="L71" s="151">
        <v>12.845660860325957</v>
      </c>
      <c r="M71" s="151">
        <v>12.814915036264976</v>
      </c>
      <c r="N71" s="151">
        <v>15.557525442996564</v>
      </c>
      <c r="O71" s="151">
        <v>13.804578583233614</v>
      </c>
      <c r="P71" s="151">
        <v>13.239715485168494</v>
      </c>
      <c r="Q71" s="151">
        <v>14.588377639262113</v>
      </c>
    </row>
    <row r="72" spans="1:17" x14ac:dyDescent="0.25">
      <c r="A72" s="154" t="s">
        <v>30</v>
      </c>
      <c r="B72" s="153">
        <v>1.8731004855374991</v>
      </c>
      <c r="C72" s="153">
        <v>1.8960078532678182</v>
      </c>
      <c r="D72" s="153">
        <v>1.9280095888230022</v>
      </c>
      <c r="E72" s="153">
        <v>2.9838840348537161</v>
      </c>
      <c r="F72" s="153">
        <v>3.5031655160927571</v>
      </c>
      <c r="G72" s="153">
        <v>4.1775922069929337</v>
      </c>
      <c r="H72" s="153">
        <v>4.7874503520979204</v>
      </c>
      <c r="I72" s="153">
        <v>5.037313811360761</v>
      </c>
      <c r="J72" s="153">
        <v>5.2019036391894957</v>
      </c>
      <c r="K72" s="153">
        <v>4.5317048207002699</v>
      </c>
      <c r="L72" s="153">
        <v>5.6025872282040865</v>
      </c>
      <c r="M72" s="153">
        <v>5.5000849859167289</v>
      </c>
      <c r="N72" s="153">
        <v>8.0816815184655155</v>
      </c>
      <c r="O72" s="153">
        <v>7.3174713033410939</v>
      </c>
      <c r="P72" s="153">
        <v>7.7740001593572288</v>
      </c>
      <c r="Q72" s="153">
        <v>8.6271987197929718</v>
      </c>
    </row>
    <row r="73" spans="1:17" x14ac:dyDescent="0.25">
      <c r="A73" s="154" t="s">
        <v>125</v>
      </c>
      <c r="B73" s="153">
        <v>0.13251720427227953</v>
      </c>
      <c r="C73" s="153">
        <v>0.10415259841249958</v>
      </c>
      <c r="D73" s="153">
        <v>0.1037496502706432</v>
      </c>
      <c r="E73" s="153">
        <v>0.17677920126018964</v>
      </c>
      <c r="F73" s="153">
        <v>8.8296787903729523E-2</v>
      </c>
      <c r="G73" s="153">
        <v>0.12746831342797571</v>
      </c>
      <c r="H73" s="153">
        <v>0.13959485003165018</v>
      </c>
      <c r="I73" s="153">
        <v>0.18182908764727035</v>
      </c>
      <c r="J73" s="153">
        <v>0.21942199739460255</v>
      </c>
      <c r="K73" s="153">
        <v>0.14431199651532278</v>
      </c>
      <c r="L73" s="153">
        <v>0.44109395003134644</v>
      </c>
      <c r="M73" s="153">
        <v>0.15506693482993472</v>
      </c>
      <c r="N73" s="153">
        <v>0.30863471565913603</v>
      </c>
      <c r="O73" s="153">
        <v>0.2108769006921114</v>
      </c>
      <c r="P73" s="153">
        <v>0.22960395258708122</v>
      </c>
      <c r="Q73" s="153">
        <v>0.24196316233600879</v>
      </c>
    </row>
    <row r="74" spans="1:17" x14ac:dyDescent="0.25">
      <c r="A74" s="154" t="s">
        <v>29</v>
      </c>
      <c r="B74" s="153">
        <v>5.916927406955395</v>
      </c>
      <c r="C74" s="153">
        <v>5.1881432192315344</v>
      </c>
      <c r="D74" s="153">
        <v>5.6081626718621607</v>
      </c>
      <c r="E74" s="153">
        <v>7.6954579058797918</v>
      </c>
      <c r="F74" s="153">
        <v>8.6983325912573832</v>
      </c>
      <c r="G74" s="153">
        <v>7.9088580461466051</v>
      </c>
      <c r="H74" s="153">
        <v>8.620516244789215</v>
      </c>
      <c r="I74" s="153">
        <v>6.7959356048175721</v>
      </c>
      <c r="J74" s="153">
        <v>6.2283838311105058</v>
      </c>
      <c r="K74" s="153">
        <v>3.9897153882053757</v>
      </c>
      <c r="L74" s="153">
        <v>6.4780758877052591</v>
      </c>
      <c r="M74" s="153">
        <v>6.818822014779343</v>
      </c>
      <c r="N74" s="153">
        <v>6.8259135322589657</v>
      </c>
      <c r="O74" s="153">
        <v>5.9773622659051497</v>
      </c>
      <c r="P74" s="153">
        <v>4.9867727364039851</v>
      </c>
      <c r="Q74" s="153">
        <v>5.4468721496506021</v>
      </c>
    </row>
    <row r="75" spans="1:17" x14ac:dyDescent="0.25">
      <c r="A75" s="154" t="s">
        <v>26</v>
      </c>
      <c r="B75" s="153">
        <v>0.29584637034777028</v>
      </c>
      <c r="C75" s="153">
        <v>0.2594071609615769</v>
      </c>
      <c r="D75" s="153">
        <v>0.28040813359310857</v>
      </c>
      <c r="E75" s="153">
        <v>0.38477289529398995</v>
      </c>
      <c r="F75" s="153">
        <v>0.43491662956286881</v>
      </c>
      <c r="G75" s="153">
        <v>0.39544290230733026</v>
      </c>
      <c r="H75" s="153">
        <v>0.43102581223946057</v>
      </c>
      <c r="I75" s="153">
        <v>0.33979678024087967</v>
      </c>
      <c r="J75" s="153">
        <v>0.311419191555526</v>
      </c>
      <c r="K75" s="153">
        <v>0.19948576941026941</v>
      </c>
      <c r="L75" s="153">
        <v>0.32390379438526384</v>
      </c>
      <c r="M75" s="153">
        <v>0.34094110073896822</v>
      </c>
      <c r="N75" s="153">
        <v>0.34129567661294802</v>
      </c>
      <c r="O75" s="153">
        <v>0.29886811329525775</v>
      </c>
      <c r="P75" s="153">
        <v>0.24933863682019997</v>
      </c>
      <c r="Q75" s="153">
        <v>0.27234360748253028</v>
      </c>
    </row>
    <row r="76" spans="1:17" x14ac:dyDescent="0.25">
      <c r="A76" s="152" t="s">
        <v>122</v>
      </c>
      <c r="B76" s="151">
        <v>5.6210810366076203</v>
      </c>
      <c r="C76" s="151">
        <v>4.9287360582699478</v>
      </c>
      <c r="D76" s="151">
        <v>5.3277545382690477</v>
      </c>
      <c r="E76" s="151">
        <v>7.3106850105858001</v>
      </c>
      <c r="F76" s="151">
        <v>8.2634159616945198</v>
      </c>
      <c r="G76" s="151">
        <v>7.5134151438392678</v>
      </c>
      <c r="H76" s="151">
        <v>8.1894904325497606</v>
      </c>
      <c r="I76" s="151">
        <v>6.4561388245766977</v>
      </c>
      <c r="J76" s="151">
        <v>5.9169646395549904</v>
      </c>
      <c r="K76" s="151">
        <v>3.7902296187951094</v>
      </c>
      <c r="L76" s="151">
        <v>6.1541720933199855</v>
      </c>
      <c r="M76" s="151">
        <v>6.4778809140403695</v>
      </c>
      <c r="N76" s="151">
        <v>6.4846178556460146</v>
      </c>
      <c r="O76" s="151">
        <v>5.6784941526098933</v>
      </c>
      <c r="P76" s="151">
        <v>4.7374340995837869</v>
      </c>
      <c r="Q76" s="151">
        <v>5.1745285421680762</v>
      </c>
    </row>
    <row r="77" spans="1:17" x14ac:dyDescent="0.25">
      <c r="A77" s="156" t="s">
        <v>112</v>
      </c>
      <c r="B77" s="155">
        <v>7.1195796686681199</v>
      </c>
      <c r="C77" s="155">
        <v>6.3669406204410226</v>
      </c>
      <c r="D77" s="155">
        <v>6.8153460053675765</v>
      </c>
      <c r="E77" s="155">
        <v>9.5436762474452195</v>
      </c>
      <c r="F77" s="155">
        <v>10.797134478659403</v>
      </c>
      <c r="G77" s="155">
        <v>10.351963285487511</v>
      </c>
      <c r="H77" s="155">
        <v>11.404148184470845</v>
      </c>
      <c r="I77" s="155">
        <v>9.6771400469866684</v>
      </c>
      <c r="J77" s="155">
        <v>9.1972081689172533</v>
      </c>
      <c r="K77" s="155">
        <v>6.5104697712470054</v>
      </c>
      <c r="L77" s="155">
        <v>9.7742760331726561</v>
      </c>
      <c r="M77" s="155">
        <v>9.9249879475268621</v>
      </c>
      <c r="N77" s="155">
        <v>11.339362482254728</v>
      </c>
      <c r="O77" s="155">
        <v>10.022873956792974</v>
      </c>
      <c r="P77" s="155">
        <v>9.248166694922741</v>
      </c>
      <c r="Q77" s="155">
        <v>13.166831503533039</v>
      </c>
    </row>
    <row r="78" spans="1:17" x14ac:dyDescent="0.25">
      <c r="A78" s="152" t="s">
        <v>121</v>
      </c>
      <c r="B78" s="151">
        <v>0.38610333246258582</v>
      </c>
      <c r="C78" s="151">
        <v>0.38277176328398349</v>
      </c>
      <c r="D78" s="151">
        <v>0.40179422431527279</v>
      </c>
      <c r="E78" s="151">
        <v>0.62050900603350889</v>
      </c>
      <c r="F78" s="151">
        <v>0.71831475869714057</v>
      </c>
      <c r="G78" s="151">
        <v>0.8339265879740092</v>
      </c>
      <c r="H78" s="151">
        <v>0.96417426693128938</v>
      </c>
      <c r="I78" s="151">
        <v>1.1018153100547328</v>
      </c>
      <c r="J78" s="151">
        <v>1.1275898868878251</v>
      </c>
      <c r="K78" s="151">
        <v>0.99683000253928833</v>
      </c>
      <c r="L78" s="151">
        <v>1.2963291509193109</v>
      </c>
      <c r="M78" s="151">
        <v>1.2283544568767297</v>
      </c>
      <c r="N78" s="151">
        <v>1.790413981888908</v>
      </c>
      <c r="O78" s="151">
        <v>1.5972771720804237</v>
      </c>
      <c r="P78" s="151">
        <v>1.6942266358916171</v>
      </c>
      <c r="Q78" s="151">
        <v>0.54166989244620334</v>
      </c>
    </row>
    <row r="79" spans="1:17" x14ac:dyDescent="0.25">
      <c r="A79" s="154" t="s">
        <v>30</v>
      </c>
      <c r="B79" s="153">
        <v>0.27844586115284331</v>
      </c>
      <c r="C79" s="153">
        <v>0.28810858957408758</v>
      </c>
      <c r="D79" s="153">
        <v>0.29880060015113141</v>
      </c>
      <c r="E79" s="153">
        <v>0.47110138519530143</v>
      </c>
      <c r="F79" s="153">
        <v>0.56404590477462868</v>
      </c>
      <c r="G79" s="153">
        <v>0.68364244694043386</v>
      </c>
      <c r="H79" s="153">
        <v>0.79735001364766855</v>
      </c>
      <c r="I79" s="153">
        <v>0.94091158623952253</v>
      </c>
      <c r="J79" s="153">
        <v>0.97045909359867011</v>
      </c>
      <c r="K79" s="153">
        <v>0.8901181659960038</v>
      </c>
      <c r="L79" s="153">
        <v>1.0853783660670846</v>
      </c>
      <c r="M79" s="153">
        <v>1.0661223808086273</v>
      </c>
      <c r="N79" s="153">
        <v>1.5948091004483835</v>
      </c>
      <c r="O79" s="153">
        <v>1.4383347810334275</v>
      </c>
      <c r="P79" s="153">
        <v>1.5491040039840929</v>
      </c>
      <c r="Q79" s="153">
        <v>0.49640627913876578</v>
      </c>
    </row>
    <row r="80" spans="1:17" x14ac:dyDescent="0.25">
      <c r="A80" s="154" t="s">
        <v>125</v>
      </c>
      <c r="B80" s="153">
        <v>1.9699352675451254E-2</v>
      </c>
      <c r="C80" s="153">
        <v>1.582654743617401E-2</v>
      </c>
      <c r="D80" s="153">
        <v>1.6078995636771259E-2</v>
      </c>
      <c r="E80" s="153">
        <v>2.7910242360165038E-2</v>
      </c>
      <c r="F80" s="153">
        <v>1.4216696697049225E-2</v>
      </c>
      <c r="G80" s="153">
        <v>2.0859563447433171E-2</v>
      </c>
      <c r="H80" s="153">
        <v>2.3249526865402326E-2</v>
      </c>
      <c r="I80" s="153">
        <v>3.3963557103952269E-2</v>
      </c>
      <c r="J80" s="153">
        <v>4.0935028304436905E-2</v>
      </c>
      <c r="K80" s="153">
        <v>2.8345784809874486E-2</v>
      </c>
      <c r="L80" s="153">
        <v>8.5452276112185421E-2</v>
      </c>
      <c r="M80" s="153">
        <v>3.0057777319604684E-2</v>
      </c>
      <c r="N80" s="153">
        <v>6.0904831763396006E-2</v>
      </c>
      <c r="O80" s="153">
        <v>4.1450327334185355E-2</v>
      </c>
      <c r="P80" s="153">
        <v>4.5752559170596924E-2</v>
      </c>
      <c r="Q80" s="153">
        <v>1.3922483647942407E-2</v>
      </c>
    </row>
    <row r="81" spans="1:17" x14ac:dyDescent="0.25">
      <c r="A81" s="154" t="s">
        <v>26</v>
      </c>
      <c r="B81" s="153">
        <v>8.795811863429126E-2</v>
      </c>
      <c r="C81" s="153">
        <v>7.8836626273721899E-2</v>
      </c>
      <c r="D81" s="153">
        <v>8.6914628527370086E-2</v>
      </c>
      <c r="E81" s="153">
        <v>0.12149737847804243</v>
      </c>
      <c r="F81" s="153">
        <v>0.14005215722546271</v>
      </c>
      <c r="G81" s="153">
        <v>0.12942457758614223</v>
      </c>
      <c r="H81" s="153">
        <v>0.14357472641821856</v>
      </c>
      <c r="I81" s="153">
        <v>0.12694016671125796</v>
      </c>
      <c r="J81" s="153">
        <v>0.11619576498471806</v>
      </c>
      <c r="K81" s="153">
        <v>7.8366051733410047E-2</v>
      </c>
      <c r="L81" s="153">
        <v>0.12549850874004087</v>
      </c>
      <c r="M81" s="153">
        <v>0.13217429874849773</v>
      </c>
      <c r="N81" s="153">
        <v>0.13470004967712845</v>
      </c>
      <c r="O81" s="153">
        <v>0.11749206371281085</v>
      </c>
      <c r="P81" s="153">
        <v>9.9370072736927439E-2</v>
      </c>
      <c r="Q81" s="153">
        <v>3.1341129659495176E-2</v>
      </c>
    </row>
    <row r="82" spans="1:17" x14ac:dyDescent="0.25">
      <c r="A82" s="152" t="s">
        <v>120</v>
      </c>
      <c r="B82" s="151">
        <v>5.0622720821540064</v>
      </c>
      <c r="C82" s="151">
        <v>4.4862729579563254</v>
      </c>
      <c r="D82" s="151">
        <v>4.7621738390322736</v>
      </c>
      <c r="E82" s="151">
        <v>6.6147170503289061</v>
      </c>
      <c r="F82" s="151">
        <v>7.4178287326784744</v>
      </c>
      <c r="G82" s="151">
        <v>7.0589697233768005</v>
      </c>
      <c r="H82" s="151">
        <v>7.7120541155934088</v>
      </c>
      <c r="I82" s="151">
        <v>6.1634615694180352</v>
      </c>
      <c r="J82" s="151">
        <v>5.8618987473197883</v>
      </c>
      <c r="K82" s="151">
        <v>4.0246847857729282</v>
      </c>
      <c r="L82" s="151">
        <v>6.0934752161925658</v>
      </c>
      <c r="M82" s="151">
        <v>6.1853218144286792</v>
      </c>
      <c r="N82" s="151">
        <v>6.9896475565003779</v>
      </c>
      <c r="O82" s="151">
        <v>6.1932475741691473</v>
      </c>
      <c r="P82" s="151">
        <v>5.6659086770295017</v>
      </c>
      <c r="Q82" s="151">
        <v>12.029680147556428</v>
      </c>
    </row>
    <row r="83" spans="1:17" x14ac:dyDescent="0.25">
      <c r="A83" s="150" t="s">
        <v>33</v>
      </c>
      <c r="B83" s="87">
        <v>3.0834712653831142E-2</v>
      </c>
      <c r="C83" s="87">
        <v>2.6064398833312741E-2</v>
      </c>
      <c r="D83" s="87">
        <v>2.8426193319504467E-2</v>
      </c>
      <c r="E83" s="87">
        <v>3.7460949185312287E-2</v>
      </c>
      <c r="F83" s="87">
        <v>4.1003600193386613E-2</v>
      </c>
      <c r="G83" s="87">
        <v>3.6212019525509676E-2</v>
      </c>
      <c r="H83" s="87">
        <v>3.8307811459389884E-2</v>
      </c>
      <c r="I83" s="87">
        <v>1.5320329211353262E-2</v>
      </c>
      <c r="J83" s="87">
        <v>0</v>
      </c>
      <c r="K83" s="87">
        <v>3.5680192634540558E-3</v>
      </c>
      <c r="L83" s="87">
        <v>1.9047959936036141E-2</v>
      </c>
      <c r="M83" s="87">
        <v>1.1730337316296677E-2</v>
      </c>
      <c r="N83" s="87">
        <v>6.1181513529978693E-2</v>
      </c>
      <c r="O83" s="87">
        <v>0.17165720437780929</v>
      </c>
      <c r="P83" s="87">
        <v>5.8537386091789129E-3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2.6611558658889436</v>
      </c>
      <c r="C85" s="87">
        <v>2.3974992259356327</v>
      </c>
      <c r="D85" s="87">
        <v>2.6491253924905678</v>
      </c>
      <c r="E85" s="87">
        <v>3.8597909804725887</v>
      </c>
      <c r="F85" s="87">
        <v>4.4748367879938229</v>
      </c>
      <c r="G85" s="87">
        <v>4.5788594825431375</v>
      </c>
      <c r="H85" s="87">
        <v>5.123026637103365</v>
      </c>
      <c r="I85" s="87">
        <v>1.7455664652392713</v>
      </c>
      <c r="J85" s="87">
        <v>1.9400106768437162</v>
      </c>
      <c r="K85" s="87">
        <v>0.3542784248990074</v>
      </c>
      <c r="L85" s="87">
        <v>1.055980414148765</v>
      </c>
      <c r="M85" s="87">
        <v>1.2406484841294816</v>
      </c>
      <c r="N85" s="87">
        <v>0.51911207011794813</v>
      </c>
      <c r="O85" s="87">
        <v>0.59836677937586469</v>
      </c>
      <c r="P85" s="87">
        <v>1.6711636017047726E-2</v>
      </c>
      <c r="Q85" s="87">
        <v>0</v>
      </c>
    </row>
    <row r="86" spans="1:17" x14ac:dyDescent="0.25">
      <c r="A86" s="150" t="s">
        <v>125</v>
      </c>
      <c r="B86" s="87">
        <v>0.20852714490457958</v>
      </c>
      <c r="C86" s="87">
        <v>0.14766099430606383</v>
      </c>
      <c r="D86" s="87">
        <v>0.16114745823508292</v>
      </c>
      <c r="E86" s="87">
        <v>0.2538865883102166</v>
      </c>
      <c r="F86" s="87">
        <v>0.14122596657273334</v>
      </c>
      <c r="G86" s="87">
        <v>0.16294422101759287</v>
      </c>
      <c r="H86" s="87">
        <v>0.17456444039695862</v>
      </c>
      <c r="I86" s="87">
        <v>6.9760751757849127E-2</v>
      </c>
      <c r="J86" s="87">
        <v>8.8709724729504891E-2</v>
      </c>
      <c r="K86" s="87">
        <v>1.2288496211288441E-2</v>
      </c>
      <c r="L86" s="87">
        <v>8.6856014628042599E-2</v>
      </c>
      <c r="M86" s="87">
        <v>3.9516417128355019E-2</v>
      </c>
      <c r="N86" s="87">
        <v>2.1351865583768614E-2</v>
      </c>
      <c r="O86" s="87">
        <v>1.8945563113096336E-2</v>
      </c>
      <c r="P86" s="87">
        <v>5.4143694180184242E-4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2.1617543587066521</v>
      </c>
      <c r="C89" s="87">
        <v>1.9150483388813164</v>
      </c>
      <c r="D89" s="87">
        <v>1.9234747949871185</v>
      </c>
      <c r="E89" s="87">
        <v>2.4635785323607884</v>
      </c>
      <c r="F89" s="87">
        <v>2.7607623779185317</v>
      </c>
      <c r="G89" s="87">
        <v>2.278635945229297</v>
      </c>
      <c r="H89" s="87">
        <v>2.3761552266336956</v>
      </c>
      <c r="I89" s="87">
        <v>0.92087037517068282</v>
      </c>
      <c r="J89" s="87">
        <v>0.88590452787384422</v>
      </c>
      <c r="K89" s="87">
        <v>0.14923557726664849</v>
      </c>
      <c r="L89" s="87">
        <v>0.51807836305596755</v>
      </c>
      <c r="M89" s="87">
        <v>0.64825683658874489</v>
      </c>
      <c r="N89" s="87">
        <v>0.24774194133756278</v>
      </c>
      <c r="O89" s="87">
        <v>0.29444024824883552</v>
      </c>
      <c r="P89" s="87">
        <v>9.1553293463368657E-3</v>
      </c>
      <c r="Q89" s="87">
        <v>0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2.3180550612630392E-3</v>
      </c>
      <c r="H91" s="87">
        <v>0</v>
      </c>
      <c r="I91" s="87">
        <v>0</v>
      </c>
      <c r="J91" s="87">
        <v>0</v>
      </c>
      <c r="K91" s="87">
        <v>0</v>
      </c>
      <c r="L91" s="87">
        <v>2.4078247156477557E-3</v>
      </c>
      <c r="M91" s="87">
        <v>2.4942188245618002E-3</v>
      </c>
      <c r="N91" s="87">
        <v>3.2097462379454093E-3</v>
      </c>
      <c r="O91" s="87">
        <v>3.0022055400129137E-3</v>
      </c>
      <c r="P91" s="87">
        <v>1.4852659476500552E-3</v>
      </c>
      <c r="Q91" s="87">
        <v>2.7365116384967976E-3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3.4119436480388785</v>
      </c>
      <c r="J92" s="87">
        <v>2.9472738178727234</v>
      </c>
      <c r="K92" s="87">
        <v>3.5053142681325298</v>
      </c>
      <c r="L92" s="87">
        <v>4.4111046397081068</v>
      </c>
      <c r="M92" s="87">
        <v>4.2426755204412387</v>
      </c>
      <c r="N92" s="87">
        <v>6.1370504196931748</v>
      </c>
      <c r="O92" s="87">
        <v>5.1068355735135285</v>
      </c>
      <c r="P92" s="87">
        <v>5.6321612701674866</v>
      </c>
      <c r="Q92" s="87">
        <v>12.026943635917931</v>
      </c>
    </row>
    <row r="93" spans="1:17" x14ac:dyDescent="0.25">
      <c r="A93" s="149" t="s">
        <v>119</v>
      </c>
      <c r="B93" s="148">
        <v>1.6712042540515277</v>
      </c>
      <c r="C93" s="148">
        <v>1.4978958992007136</v>
      </c>
      <c r="D93" s="148">
        <v>1.6513779420200301</v>
      </c>
      <c r="E93" s="148">
        <v>2.3084501910828052</v>
      </c>
      <c r="F93" s="148">
        <v>2.6609909872837889</v>
      </c>
      <c r="G93" s="148">
        <v>2.4590669741367002</v>
      </c>
      <c r="H93" s="148">
        <v>2.7279198019461468</v>
      </c>
      <c r="I93" s="148">
        <v>2.4118631675139</v>
      </c>
      <c r="J93" s="148">
        <v>2.2077195347096392</v>
      </c>
      <c r="K93" s="148">
        <v>1.4889549829347892</v>
      </c>
      <c r="L93" s="148">
        <v>2.3844716660607794</v>
      </c>
      <c r="M93" s="148">
        <v>2.5113116762214531</v>
      </c>
      <c r="N93" s="148">
        <v>2.5593009438654413</v>
      </c>
      <c r="O93" s="148">
        <v>2.2323492105434042</v>
      </c>
      <c r="P93" s="148">
        <v>1.8880313820016221</v>
      </c>
      <c r="Q93" s="148">
        <v>0.59548146353040865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1</v>
      </c>
      <c r="C98" s="77">
        <f t="shared" si="0"/>
        <v>1.0000000000000002</v>
      </c>
      <c r="D98" s="77">
        <f t="shared" si="0"/>
        <v>1</v>
      </c>
      <c r="E98" s="77">
        <f t="shared" si="0"/>
        <v>1.0000000000000002</v>
      </c>
      <c r="F98" s="77">
        <f t="shared" si="0"/>
        <v>1</v>
      </c>
      <c r="G98" s="77">
        <f t="shared" si="0"/>
        <v>1</v>
      </c>
      <c r="H98" s="77">
        <f t="shared" si="0"/>
        <v>1.0000000000000002</v>
      </c>
      <c r="I98" s="77">
        <f t="shared" si="0"/>
        <v>1.0000000000000002</v>
      </c>
      <c r="J98" s="77">
        <f t="shared" si="0"/>
        <v>0.99999999999999989</v>
      </c>
      <c r="K98" s="77">
        <f t="shared" si="0"/>
        <v>1</v>
      </c>
      <c r="L98" s="77">
        <f t="shared" si="0"/>
        <v>1</v>
      </c>
      <c r="M98" s="77">
        <f t="shared" si="0"/>
        <v>0.99999999999999978</v>
      </c>
      <c r="N98" s="77">
        <f t="shared" si="0"/>
        <v>0.99999999999999989</v>
      </c>
      <c r="O98" s="77">
        <f t="shared" si="0"/>
        <v>1.0000000000000002</v>
      </c>
      <c r="P98" s="77">
        <f t="shared" si="0"/>
        <v>1.0000000000000002</v>
      </c>
      <c r="Q98" s="77">
        <f t="shared" si="0"/>
        <v>1.0000000000000002</v>
      </c>
    </row>
    <row r="99" spans="1:17" x14ac:dyDescent="0.25">
      <c r="A99" s="132" t="s">
        <v>83</v>
      </c>
      <c r="B99" s="146">
        <f t="shared" ref="B99:Q99" si="1">IF(B$6=0,0,B$6/B$5)</f>
        <v>1.5606406028951692E-3</v>
      </c>
      <c r="C99" s="146">
        <f t="shared" si="1"/>
        <v>1.5606406028951694E-3</v>
      </c>
      <c r="D99" s="146">
        <f t="shared" si="1"/>
        <v>1.5606406028951692E-3</v>
      </c>
      <c r="E99" s="146">
        <f t="shared" si="1"/>
        <v>1.5606406028951694E-3</v>
      </c>
      <c r="F99" s="146">
        <f t="shared" si="1"/>
        <v>1.5606406028951692E-3</v>
      </c>
      <c r="G99" s="146">
        <f t="shared" si="1"/>
        <v>1.5606406028951692E-3</v>
      </c>
      <c r="H99" s="146">
        <f t="shared" si="1"/>
        <v>1.560640602895169E-3</v>
      </c>
      <c r="I99" s="146">
        <f t="shared" si="1"/>
        <v>1.5606406028951694E-3</v>
      </c>
      <c r="J99" s="146">
        <f t="shared" si="1"/>
        <v>1.5606406028951692E-3</v>
      </c>
      <c r="K99" s="146">
        <f t="shared" si="1"/>
        <v>1.5606406028951692E-3</v>
      </c>
      <c r="L99" s="146">
        <f t="shared" si="1"/>
        <v>1.560640602895169E-3</v>
      </c>
      <c r="M99" s="146">
        <f t="shared" si="1"/>
        <v>1.5606406028951692E-3</v>
      </c>
      <c r="N99" s="146">
        <f t="shared" si="1"/>
        <v>1.5606406028951685E-3</v>
      </c>
      <c r="O99" s="146">
        <f t="shared" si="1"/>
        <v>1.5606406028951688E-3</v>
      </c>
      <c r="P99" s="146">
        <f t="shared" si="1"/>
        <v>1.560640602895169E-3</v>
      </c>
      <c r="Q99" s="146">
        <f t="shared" si="1"/>
        <v>1.5606406028951696E-3</v>
      </c>
    </row>
    <row r="100" spans="1:17" x14ac:dyDescent="0.25">
      <c r="A100" s="76" t="s">
        <v>82</v>
      </c>
      <c r="B100" s="145">
        <f t="shared" ref="B100:Q100" si="2">IF(B$7=0,0,B$7/B$5)</f>
        <v>8.3234165487742356E-4</v>
      </c>
      <c r="C100" s="145">
        <f t="shared" si="2"/>
        <v>8.3234165487742389E-4</v>
      </c>
      <c r="D100" s="145">
        <f t="shared" si="2"/>
        <v>8.3234165487742367E-4</v>
      </c>
      <c r="E100" s="145">
        <f t="shared" si="2"/>
        <v>8.3234165487742367E-4</v>
      </c>
      <c r="F100" s="145">
        <f t="shared" si="2"/>
        <v>8.3234165487742345E-4</v>
      </c>
      <c r="G100" s="145">
        <f t="shared" si="2"/>
        <v>8.3234165487742367E-4</v>
      </c>
      <c r="H100" s="145">
        <f t="shared" si="2"/>
        <v>8.3234165487742356E-4</v>
      </c>
      <c r="I100" s="145">
        <f t="shared" si="2"/>
        <v>8.3234165487742378E-4</v>
      </c>
      <c r="J100" s="145">
        <f t="shared" si="2"/>
        <v>8.3234165487742345E-4</v>
      </c>
      <c r="K100" s="145">
        <f t="shared" si="2"/>
        <v>8.3234165487742367E-4</v>
      </c>
      <c r="L100" s="145">
        <f t="shared" si="2"/>
        <v>8.3234165487742356E-4</v>
      </c>
      <c r="M100" s="145">
        <f t="shared" si="2"/>
        <v>8.3234165487742356E-4</v>
      </c>
      <c r="N100" s="145">
        <f t="shared" si="2"/>
        <v>8.3234165487742335E-4</v>
      </c>
      <c r="O100" s="145">
        <f t="shared" si="2"/>
        <v>8.3234165487742356E-4</v>
      </c>
      <c r="P100" s="145">
        <f t="shared" si="2"/>
        <v>8.3234165487742367E-4</v>
      </c>
      <c r="Q100" s="145">
        <f t="shared" si="2"/>
        <v>8.32341654877424E-4</v>
      </c>
    </row>
    <row r="101" spans="1:17" x14ac:dyDescent="0.25">
      <c r="A101" s="76" t="s">
        <v>81</v>
      </c>
      <c r="B101" s="145">
        <f t="shared" ref="B101:Q101" si="3">IF(B$8=0,0,B$8/B$5)</f>
        <v>2.080854137193559E-2</v>
      </c>
      <c r="C101" s="145">
        <f t="shared" si="3"/>
        <v>2.0808541371935597E-2</v>
      </c>
      <c r="D101" s="145">
        <f t="shared" si="3"/>
        <v>2.0808541371935593E-2</v>
      </c>
      <c r="E101" s="145">
        <f t="shared" si="3"/>
        <v>2.0808541371935593E-2</v>
      </c>
      <c r="F101" s="145">
        <f t="shared" si="3"/>
        <v>2.080854137193559E-2</v>
      </c>
      <c r="G101" s="145">
        <f t="shared" si="3"/>
        <v>2.0808541371935597E-2</v>
      </c>
      <c r="H101" s="145">
        <f t="shared" si="3"/>
        <v>2.080854137193559E-2</v>
      </c>
      <c r="I101" s="145">
        <f t="shared" si="3"/>
        <v>2.0808541371935597E-2</v>
      </c>
      <c r="J101" s="145">
        <f t="shared" si="3"/>
        <v>2.080854137193559E-2</v>
      </c>
      <c r="K101" s="145">
        <f t="shared" si="3"/>
        <v>2.0808541371935597E-2</v>
      </c>
      <c r="L101" s="145">
        <f t="shared" si="3"/>
        <v>2.080854137193559E-2</v>
      </c>
      <c r="M101" s="145">
        <f t="shared" si="3"/>
        <v>2.080854137193559E-2</v>
      </c>
      <c r="N101" s="145">
        <f t="shared" si="3"/>
        <v>2.0808541371935586E-2</v>
      </c>
      <c r="O101" s="145">
        <f t="shared" si="3"/>
        <v>2.080854137193559E-2</v>
      </c>
      <c r="P101" s="145">
        <f t="shared" si="3"/>
        <v>2.080854137193559E-2</v>
      </c>
      <c r="Q101" s="145">
        <f t="shared" si="3"/>
        <v>2.08085413719356E-2</v>
      </c>
    </row>
    <row r="102" spans="1:17" x14ac:dyDescent="0.25">
      <c r="A102" s="76" t="s">
        <v>80</v>
      </c>
      <c r="B102" s="145">
        <f t="shared" ref="B102:Q102" si="4">IF(B$9=0,0,B$9/B$5)</f>
        <v>5.2021353429838977E-4</v>
      </c>
      <c r="C102" s="145">
        <f t="shared" si="4"/>
        <v>5.2021353429838998E-4</v>
      </c>
      <c r="D102" s="145">
        <f t="shared" si="4"/>
        <v>5.2021353429838977E-4</v>
      </c>
      <c r="E102" s="145">
        <f t="shared" si="4"/>
        <v>5.2021353429838998E-4</v>
      </c>
      <c r="F102" s="145">
        <f t="shared" si="4"/>
        <v>5.2021353429838977E-4</v>
      </c>
      <c r="G102" s="145">
        <f t="shared" si="4"/>
        <v>5.2021353429838988E-4</v>
      </c>
      <c r="H102" s="145">
        <f t="shared" si="4"/>
        <v>5.2021353429838977E-4</v>
      </c>
      <c r="I102" s="145">
        <f t="shared" si="4"/>
        <v>5.2021353429838988E-4</v>
      </c>
      <c r="J102" s="145">
        <f t="shared" si="4"/>
        <v>5.2021353429838977E-4</v>
      </c>
      <c r="K102" s="145">
        <f t="shared" si="4"/>
        <v>5.2021353429838988E-4</v>
      </c>
      <c r="L102" s="145">
        <f t="shared" si="4"/>
        <v>5.2021353429838977E-4</v>
      </c>
      <c r="M102" s="145">
        <f t="shared" si="4"/>
        <v>5.2021353429838977E-4</v>
      </c>
      <c r="N102" s="145">
        <f t="shared" si="4"/>
        <v>5.2021353429838966E-4</v>
      </c>
      <c r="O102" s="145">
        <f t="shared" si="4"/>
        <v>5.2021353429838977E-4</v>
      </c>
      <c r="P102" s="145">
        <f t="shared" si="4"/>
        <v>5.2021353429838977E-4</v>
      </c>
      <c r="Q102" s="145">
        <f t="shared" si="4"/>
        <v>5.2021353429838998E-4</v>
      </c>
    </row>
    <row r="103" spans="1:17" x14ac:dyDescent="0.25">
      <c r="A103" s="129" t="s">
        <v>79</v>
      </c>
      <c r="B103" s="144">
        <f t="shared" ref="B103:Q103" si="5">IF(B$10=0,0,B$10/B$5)</f>
        <v>1.0404270685967798E-3</v>
      </c>
      <c r="C103" s="144">
        <f t="shared" si="5"/>
        <v>1.0404270685967802E-3</v>
      </c>
      <c r="D103" s="144">
        <f t="shared" si="5"/>
        <v>1.0404270685967798E-3</v>
      </c>
      <c r="E103" s="144">
        <f t="shared" si="5"/>
        <v>1.0404270685967798E-3</v>
      </c>
      <c r="F103" s="144">
        <f t="shared" si="5"/>
        <v>1.0404270685967798E-3</v>
      </c>
      <c r="G103" s="144">
        <f t="shared" si="5"/>
        <v>1.0404270685967798E-3</v>
      </c>
      <c r="H103" s="144">
        <f t="shared" si="5"/>
        <v>1.0404270685967795E-3</v>
      </c>
      <c r="I103" s="144">
        <f t="shared" si="5"/>
        <v>1.0404270685967798E-3</v>
      </c>
      <c r="J103" s="144">
        <f t="shared" si="5"/>
        <v>1.0404270685967795E-3</v>
      </c>
      <c r="K103" s="144">
        <f t="shared" si="5"/>
        <v>1.0404270685967798E-3</v>
      </c>
      <c r="L103" s="144">
        <f t="shared" si="5"/>
        <v>1.0404270685967795E-3</v>
      </c>
      <c r="M103" s="144">
        <f t="shared" si="5"/>
        <v>1.0404270685967795E-3</v>
      </c>
      <c r="N103" s="144">
        <f t="shared" si="5"/>
        <v>1.0404270685967793E-3</v>
      </c>
      <c r="O103" s="144">
        <f t="shared" si="5"/>
        <v>1.0404270685967798E-3</v>
      </c>
      <c r="P103" s="144">
        <f t="shared" si="5"/>
        <v>1.0404270685967798E-3</v>
      </c>
      <c r="Q103" s="144">
        <f t="shared" si="5"/>
        <v>1.04042706859678E-3</v>
      </c>
    </row>
    <row r="104" spans="1:17" x14ac:dyDescent="0.25">
      <c r="A104" s="127" t="s">
        <v>117</v>
      </c>
      <c r="B104" s="143">
        <f t="shared" ref="B104:Q104" si="6">IF(B$15=0,0,B$15/B$5)</f>
        <v>0.14937231421854269</v>
      </c>
      <c r="C104" s="143">
        <f t="shared" si="6"/>
        <v>0.14937231421854266</v>
      </c>
      <c r="D104" s="143">
        <f t="shared" si="6"/>
        <v>0.14937231421854266</v>
      </c>
      <c r="E104" s="143">
        <f t="shared" si="6"/>
        <v>0.14937231421854269</v>
      </c>
      <c r="F104" s="143">
        <f t="shared" si="6"/>
        <v>0.14937231421854269</v>
      </c>
      <c r="G104" s="143">
        <f t="shared" si="6"/>
        <v>0.14937231421854258</v>
      </c>
      <c r="H104" s="143">
        <f t="shared" si="6"/>
        <v>0.14937231421854275</v>
      </c>
      <c r="I104" s="143">
        <f t="shared" si="6"/>
        <v>0.14937231421854266</v>
      </c>
      <c r="J104" s="143">
        <f t="shared" si="6"/>
        <v>0.14937231421854247</v>
      </c>
      <c r="K104" s="143">
        <f t="shared" si="6"/>
        <v>0.1493723142185428</v>
      </c>
      <c r="L104" s="143">
        <f t="shared" si="6"/>
        <v>0.14937231421854252</v>
      </c>
      <c r="M104" s="143">
        <f t="shared" si="6"/>
        <v>0.14937231421854252</v>
      </c>
      <c r="N104" s="143">
        <f t="shared" si="6"/>
        <v>0.14937231421854269</v>
      </c>
      <c r="O104" s="143">
        <f t="shared" si="6"/>
        <v>0.14937231421854291</v>
      </c>
      <c r="P104" s="143">
        <f t="shared" si="6"/>
        <v>0.14937231421854272</v>
      </c>
      <c r="Q104" s="143">
        <f t="shared" si="6"/>
        <v>0.15571760051259806</v>
      </c>
    </row>
    <row r="105" spans="1:17" x14ac:dyDescent="0.25">
      <c r="A105" s="127" t="s">
        <v>116</v>
      </c>
      <c r="B105" s="143">
        <f t="shared" ref="B105:Q105" si="7">IF(B$21=0,0,B$21/B$5)</f>
        <v>0.55387254112235595</v>
      </c>
      <c r="C105" s="143">
        <f t="shared" si="7"/>
        <v>0.55387254112235618</v>
      </c>
      <c r="D105" s="143">
        <f t="shared" si="7"/>
        <v>0.55387254112235607</v>
      </c>
      <c r="E105" s="143">
        <f t="shared" si="7"/>
        <v>0.55387254112235607</v>
      </c>
      <c r="F105" s="143">
        <f t="shared" si="7"/>
        <v>0.55387254112235595</v>
      </c>
      <c r="G105" s="143">
        <f t="shared" si="7"/>
        <v>0.55387254112235607</v>
      </c>
      <c r="H105" s="143">
        <f t="shared" si="7"/>
        <v>0.55387254112235595</v>
      </c>
      <c r="I105" s="143">
        <f t="shared" si="7"/>
        <v>0.55387254112235618</v>
      </c>
      <c r="J105" s="143">
        <f t="shared" si="7"/>
        <v>0.55387254112235595</v>
      </c>
      <c r="K105" s="143">
        <f t="shared" si="7"/>
        <v>0.55387254112235595</v>
      </c>
      <c r="L105" s="143">
        <f t="shared" si="7"/>
        <v>0.55387254112235595</v>
      </c>
      <c r="M105" s="143">
        <f t="shared" si="7"/>
        <v>0.55387254112235595</v>
      </c>
      <c r="N105" s="143">
        <f t="shared" si="7"/>
        <v>0.55387254112235584</v>
      </c>
      <c r="O105" s="143">
        <f t="shared" si="7"/>
        <v>0.55387254112235595</v>
      </c>
      <c r="P105" s="143">
        <f t="shared" si="7"/>
        <v>0.55387254112235595</v>
      </c>
      <c r="Q105" s="143">
        <f t="shared" si="7"/>
        <v>0.54752725482830067</v>
      </c>
    </row>
    <row r="106" spans="1:17" x14ac:dyDescent="0.25">
      <c r="A106" s="127" t="s">
        <v>113</v>
      </c>
      <c r="B106" s="143">
        <f t="shared" ref="B106:Q106" si="8">IF(B$27=0,0,B$27/B$5)</f>
        <v>0.19916308562472346</v>
      </c>
      <c r="C106" s="143">
        <f t="shared" si="8"/>
        <v>0.19916308562472348</v>
      </c>
      <c r="D106" s="143">
        <f t="shared" si="8"/>
        <v>0.19916308562472348</v>
      </c>
      <c r="E106" s="143">
        <f t="shared" si="8"/>
        <v>0.19916308562472348</v>
      </c>
      <c r="F106" s="143">
        <f t="shared" si="8"/>
        <v>0.1991630856247234</v>
      </c>
      <c r="G106" s="143">
        <f t="shared" si="8"/>
        <v>0.19916308562472348</v>
      </c>
      <c r="H106" s="143">
        <f t="shared" si="8"/>
        <v>0.19916308562472348</v>
      </c>
      <c r="I106" s="143">
        <f t="shared" si="8"/>
        <v>0.19916308562472354</v>
      </c>
      <c r="J106" s="143">
        <f t="shared" si="8"/>
        <v>0.19916308562472346</v>
      </c>
      <c r="K106" s="143">
        <f t="shared" si="8"/>
        <v>0.19916308562472346</v>
      </c>
      <c r="L106" s="143">
        <f t="shared" si="8"/>
        <v>0.19916308562472348</v>
      </c>
      <c r="M106" s="143">
        <f t="shared" si="8"/>
        <v>0.19916308562472348</v>
      </c>
      <c r="N106" s="143">
        <f t="shared" si="8"/>
        <v>0.19916308562472343</v>
      </c>
      <c r="O106" s="143">
        <f t="shared" si="8"/>
        <v>0.19916308562472346</v>
      </c>
      <c r="P106" s="143">
        <f t="shared" si="8"/>
        <v>0.17995681253255941</v>
      </c>
      <c r="Q106" s="143">
        <f t="shared" si="8"/>
        <v>0.18103369621313634</v>
      </c>
    </row>
    <row r="107" spans="1:17" x14ac:dyDescent="0.25">
      <c r="A107" s="142" t="s">
        <v>123</v>
      </c>
      <c r="B107" s="141">
        <f t="shared" ref="B107:Q107" si="9">IF(B$28=0,0,B$28/B$5)</f>
        <v>0.11827041840085153</v>
      </c>
      <c r="C107" s="141">
        <f t="shared" si="9"/>
        <v>0.11984934636595071</v>
      </c>
      <c r="D107" s="141">
        <f t="shared" si="9"/>
        <v>0.11906908964669612</v>
      </c>
      <c r="E107" s="141">
        <f t="shared" si="9"/>
        <v>0.12067819865195761</v>
      </c>
      <c r="F107" s="141">
        <f t="shared" si="9"/>
        <v>0.12074887636335027</v>
      </c>
      <c r="G107" s="141">
        <f t="shared" si="9"/>
        <v>0.12479984180274058</v>
      </c>
      <c r="H107" s="141">
        <f t="shared" si="9"/>
        <v>0.12558682849842995</v>
      </c>
      <c r="I107" s="141">
        <f t="shared" si="9"/>
        <v>0.13080821001312812</v>
      </c>
      <c r="J107" s="141">
        <f t="shared" si="9"/>
        <v>0.13324772678581912</v>
      </c>
      <c r="K107" s="141">
        <f t="shared" si="9"/>
        <v>0.13951495224020141</v>
      </c>
      <c r="L107" s="141">
        <f t="shared" si="9"/>
        <v>0.13465283932090144</v>
      </c>
      <c r="M107" s="141">
        <f t="shared" si="9"/>
        <v>0.13229072795956265</v>
      </c>
      <c r="N107" s="141">
        <f t="shared" si="9"/>
        <v>0.14057093858486763</v>
      </c>
      <c r="O107" s="141">
        <f t="shared" si="9"/>
        <v>0.14111544434814471</v>
      </c>
      <c r="P107" s="141">
        <f t="shared" si="9"/>
        <v>0.13253363589796938</v>
      </c>
      <c r="Q107" s="141">
        <f t="shared" si="9"/>
        <v>0.13363358109093484</v>
      </c>
    </row>
    <row r="108" spans="1:17" x14ac:dyDescent="0.25">
      <c r="A108" s="142" t="s">
        <v>122</v>
      </c>
      <c r="B108" s="141">
        <f t="shared" ref="B108:Q108" si="10">IF(B$33=0,0,B$33/B$5)</f>
        <v>8.089266722387195E-2</v>
      </c>
      <c r="C108" s="141">
        <f t="shared" si="10"/>
        <v>7.9313739258772803E-2</v>
      </c>
      <c r="D108" s="141">
        <f t="shared" si="10"/>
        <v>8.0093995978027369E-2</v>
      </c>
      <c r="E108" s="141">
        <f t="shared" si="10"/>
        <v>7.8484886972765885E-2</v>
      </c>
      <c r="F108" s="141">
        <f t="shared" si="10"/>
        <v>7.8414209261373144E-2</v>
      </c>
      <c r="G108" s="141">
        <f t="shared" si="10"/>
        <v>7.4363243821982908E-2</v>
      </c>
      <c r="H108" s="141">
        <f t="shared" si="10"/>
        <v>7.3576257126293551E-2</v>
      </c>
      <c r="I108" s="141">
        <f t="shared" si="10"/>
        <v>6.8354875611595436E-2</v>
      </c>
      <c r="J108" s="141">
        <f t="shared" si="10"/>
        <v>6.5915358838904342E-2</v>
      </c>
      <c r="K108" s="141">
        <f t="shared" si="10"/>
        <v>5.9648133384522045E-2</v>
      </c>
      <c r="L108" s="141">
        <f t="shared" si="10"/>
        <v>6.451024630382203E-2</v>
      </c>
      <c r="M108" s="141">
        <f t="shared" si="10"/>
        <v>6.6872357665160823E-2</v>
      </c>
      <c r="N108" s="141">
        <f t="shared" si="10"/>
        <v>5.8592147039855783E-2</v>
      </c>
      <c r="O108" s="141">
        <f t="shared" si="10"/>
        <v>5.8047641276578729E-2</v>
      </c>
      <c r="P108" s="141">
        <f t="shared" si="10"/>
        <v>4.7423176634590024E-2</v>
      </c>
      <c r="Q108" s="141">
        <f t="shared" si="10"/>
        <v>4.7400115122201492E-2</v>
      </c>
    </row>
    <row r="109" spans="1:17" x14ac:dyDescent="0.25">
      <c r="A109" s="127" t="s">
        <v>112</v>
      </c>
      <c r="B109" s="143">
        <f t="shared" ref="B109:Q109" si="11">IF(B$34=0,0,B$34/B$5)</f>
        <v>7.2829894801774583E-2</v>
      </c>
      <c r="C109" s="143">
        <f t="shared" si="11"/>
        <v>7.2829894801774597E-2</v>
      </c>
      <c r="D109" s="143">
        <f t="shared" si="11"/>
        <v>7.2829894801774583E-2</v>
      </c>
      <c r="E109" s="143">
        <f t="shared" si="11"/>
        <v>7.2829894801774583E-2</v>
      </c>
      <c r="F109" s="143">
        <f t="shared" si="11"/>
        <v>7.282989480177457E-2</v>
      </c>
      <c r="G109" s="143">
        <f t="shared" si="11"/>
        <v>7.2829894801774597E-2</v>
      </c>
      <c r="H109" s="143">
        <f t="shared" si="11"/>
        <v>7.282989480177457E-2</v>
      </c>
      <c r="I109" s="143">
        <f t="shared" si="11"/>
        <v>7.2829894801774583E-2</v>
      </c>
      <c r="J109" s="143">
        <f t="shared" si="11"/>
        <v>7.282989480177457E-2</v>
      </c>
      <c r="K109" s="143">
        <f t="shared" si="11"/>
        <v>7.282989480177457E-2</v>
      </c>
      <c r="L109" s="143">
        <f t="shared" si="11"/>
        <v>7.2829894801774583E-2</v>
      </c>
      <c r="M109" s="143">
        <f t="shared" si="11"/>
        <v>7.282989480177457E-2</v>
      </c>
      <c r="N109" s="143">
        <f t="shared" si="11"/>
        <v>7.2829894801774556E-2</v>
      </c>
      <c r="O109" s="143">
        <f t="shared" si="11"/>
        <v>7.282989480177457E-2</v>
      </c>
      <c r="P109" s="143">
        <f t="shared" si="11"/>
        <v>9.2036167893938634E-2</v>
      </c>
      <c r="Q109" s="143">
        <f t="shared" si="11"/>
        <v>9.0959284213361774E-2</v>
      </c>
    </row>
    <row r="110" spans="1:17" x14ac:dyDescent="0.25">
      <c r="A110" s="142" t="s">
        <v>121</v>
      </c>
      <c r="B110" s="141">
        <f t="shared" ref="B110:Q110" si="12">IF(B$35=0,0,B$35/B$5)</f>
        <v>4.1640673827157337E-3</v>
      </c>
      <c r="C110" s="141">
        <f t="shared" si="12"/>
        <v>4.6088654535631126E-3</v>
      </c>
      <c r="D110" s="141">
        <f t="shared" si="12"/>
        <v>4.5133511311217329E-3</v>
      </c>
      <c r="E110" s="141">
        <f t="shared" si="12"/>
        <v>4.971174547668814E-3</v>
      </c>
      <c r="F110" s="141">
        <f t="shared" si="12"/>
        <v>5.0798945698606332E-3</v>
      </c>
      <c r="G110" s="141">
        <f t="shared" si="12"/>
        <v>6.1444517757549251E-3</v>
      </c>
      <c r="H110" s="141">
        <f t="shared" si="12"/>
        <v>6.441229874818862E-3</v>
      </c>
      <c r="I110" s="141">
        <f t="shared" si="12"/>
        <v>8.6131428995204207E-3</v>
      </c>
      <c r="J110" s="141">
        <f t="shared" si="12"/>
        <v>9.2752652775255334E-3</v>
      </c>
      <c r="K110" s="141">
        <f t="shared" si="12"/>
        <v>1.1549443384972734E-2</v>
      </c>
      <c r="L110" s="141">
        <f t="shared" si="12"/>
        <v>1.0011969856103196E-2</v>
      </c>
      <c r="M110" s="141">
        <f t="shared" si="12"/>
        <v>9.3426205959648376E-3</v>
      </c>
      <c r="N110" s="141">
        <f t="shared" si="12"/>
        <v>1.1907061659260341E-2</v>
      </c>
      <c r="O110" s="141">
        <f t="shared" si="12"/>
        <v>1.2020508647132635E-2</v>
      </c>
      <c r="P110" s="141">
        <f t="shared" si="12"/>
        <v>4.7191602133142708E-3</v>
      </c>
      <c r="Q110" s="141">
        <f t="shared" si="12"/>
        <v>3.1848577460341751E-3</v>
      </c>
    </row>
    <row r="111" spans="1:17" x14ac:dyDescent="0.25">
      <c r="A111" s="142" t="s">
        <v>120</v>
      </c>
      <c r="B111" s="141">
        <f t="shared" ref="B111:Q111" si="13">IF(B$39=0,0,B$39/B$5)</f>
        <v>5.0642136507698755E-2</v>
      </c>
      <c r="C111" s="141">
        <f t="shared" si="13"/>
        <v>5.0185214470879091E-2</v>
      </c>
      <c r="D111" s="141">
        <f t="shared" si="13"/>
        <v>4.976662918338709E-2</v>
      </c>
      <c r="E111" s="141">
        <f t="shared" si="13"/>
        <v>4.9364695634175691E-2</v>
      </c>
      <c r="F111" s="141">
        <f t="shared" si="13"/>
        <v>4.8931573486417627E-2</v>
      </c>
      <c r="G111" s="141">
        <f t="shared" si="13"/>
        <v>4.8566799666005495E-2</v>
      </c>
      <c r="H111" s="141">
        <f t="shared" si="13"/>
        <v>4.8164616508478614E-2</v>
      </c>
      <c r="I111" s="141">
        <f t="shared" si="13"/>
        <v>4.5362664537235392E-2</v>
      </c>
      <c r="J111" s="141">
        <f t="shared" si="13"/>
        <v>4.5394494726193439E-2</v>
      </c>
      <c r="K111" s="141">
        <f t="shared" si="13"/>
        <v>4.402916360005036E-2</v>
      </c>
      <c r="L111" s="141">
        <f t="shared" si="13"/>
        <v>4.4401878044000927E-2</v>
      </c>
      <c r="M111" s="141">
        <f t="shared" si="13"/>
        <v>4.4386735222290509E-2</v>
      </c>
      <c r="N111" s="141">
        <f t="shared" si="13"/>
        <v>4.3902325901468857E-2</v>
      </c>
      <c r="O111" s="141">
        <f t="shared" si="13"/>
        <v>4.4009563645561731E-2</v>
      </c>
      <c r="P111" s="141">
        <f t="shared" si="13"/>
        <v>8.2058016710539777E-2</v>
      </c>
      <c r="Q111" s="141">
        <f t="shared" si="13"/>
        <v>8.4273172699687288E-2</v>
      </c>
    </row>
    <row r="112" spans="1:17" x14ac:dyDescent="0.25">
      <c r="A112" s="140" t="s">
        <v>119</v>
      </c>
      <c r="B112" s="139">
        <f t="shared" ref="B112:Q112" si="14">IF(B$50=0,0,B$50/B$5)</f>
        <v>1.8023690911360097E-2</v>
      </c>
      <c r="C112" s="139">
        <f t="shared" si="14"/>
        <v>1.8035814877332391E-2</v>
      </c>
      <c r="D112" s="139">
        <f t="shared" si="14"/>
        <v>1.854991448726576E-2</v>
      </c>
      <c r="E112" s="139">
        <f t="shared" si="14"/>
        <v>1.8494024619930077E-2</v>
      </c>
      <c r="F112" s="139">
        <f t="shared" si="14"/>
        <v>1.8818426745496313E-2</v>
      </c>
      <c r="G112" s="139">
        <f t="shared" si="14"/>
        <v>1.8118643360014168E-2</v>
      </c>
      <c r="H112" s="139">
        <f t="shared" si="14"/>
        <v>1.8224048418477096E-2</v>
      </c>
      <c r="I112" s="139">
        <f t="shared" si="14"/>
        <v>1.8854087365018771E-2</v>
      </c>
      <c r="J112" s="139">
        <f t="shared" si="14"/>
        <v>1.8160134798055599E-2</v>
      </c>
      <c r="K112" s="139">
        <f t="shared" si="14"/>
        <v>1.7251287816751473E-2</v>
      </c>
      <c r="L112" s="139">
        <f t="shared" si="14"/>
        <v>1.8416046901670462E-2</v>
      </c>
      <c r="M112" s="139">
        <f t="shared" si="14"/>
        <v>1.9100538983519218E-2</v>
      </c>
      <c r="N112" s="139">
        <f t="shared" si="14"/>
        <v>1.7020507241045348E-2</v>
      </c>
      <c r="O112" s="139">
        <f t="shared" si="14"/>
        <v>1.6799822509080208E-2</v>
      </c>
      <c r="P112" s="139">
        <f t="shared" si="14"/>
        <v>5.2589909700845924E-3</v>
      </c>
      <c r="Q112" s="139">
        <f t="shared" si="14"/>
        <v>3.5012537676403074E-3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1</v>
      </c>
      <c r="C115" s="77">
        <f t="shared" si="15"/>
        <v>0.99999999999999989</v>
      </c>
      <c r="D115" s="77">
        <f t="shared" si="15"/>
        <v>1</v>
      </c>
      <c r="E115" s="77">
        <f t="shared" si="15"/>
        <v>0.99999999999999956</v>
      </c>
      <c r="F115" s="77">
        <f t="shared" si="15"/>
        <v>1.0000000000000002</v>
      </c>
      <c r="G115" s="77">
        <f t="shared" si="15"/>
        <v>0.99999999999999956</v>
      </c>
      <c r="H115" s="77">
        <f t="shared" si="15"/>
        <v>1.0000000000000002</v>
      </c>
      <c r="I115" s="77">
        <f t="shared" si="15"/>
        <v>0.99999999999999956</v>
      </c>
      <c r="J115" s="77">
        <f t="shared" si="15"/>
        <v>0.99999999999999978</v>
      </c>
      <c r="K115" s="77">
        <f t="shared" si="15"/>
        <v>1.0000000000000002</v>
      </c>
      <c r="L115" s="77">
        <f t="shared" si="15"/>
        <v>1</v>
      </c>
      <c r="M115" s="77">
        <f t="shared" si="15"/>
        <v>1</v>
      </c>
      <c r="N115" s="77">
        <f t="shared" si="15"/>
        <v>0.99999999999999978</v>
      </c>
      <c r="O115" s="77">
        <f t="shared" si="15"/>
        <v>0.99999999999999989</v>
      </c>
      <c r="P115" s="77">
        <f t="shared" si="15"/>
        <v>0.99999999999999978</v>
      </c>
      <c r="Q115" s="77">
        <f t="shared" si="15"/>
        <v>1.0000000000000002</v>
      </c>
    </row>
    <row r="116" spans="1:17" x14ac:dyDescent="0.25">
      <c r="A116" s="132" t="s">
        <v>83</v>
      </c>
      <c r="B116" s="146">
        <f t="shared" ref="B116:Q116" si="16">IF(B$54=0,0,B$54/B$53)</f>
        <v>3.0887962452169895E-3</v>
      </c>
      <c r="C116" s="146">
        <f t="shared" si="16"/>
        <v>3.0887962452169865E-3</v>
      </c>
      <c r="D116" s="146">
        <f t="shared" si="16"/>
        <v>3.0887962452169873E-3</v>
      </c>
      <c r="E116" s="146">
        <f t="shared" si="16"/>
        <v>3.0887962452169865E-3</v>
      </c>
      <c r="F116" s="146">
        <f t="shared" si="16"/>
        <v>3.0887962452169882E-3</v>
      </c>
      <c r="G116" s="146">
        <f t="shared" si="16"/>
        <v>3.0887962452169873E-3</v>
      </c>
      <c r="H116" s="146">
        <f t="shared" si="16"/>
        <v>3.0887962452169878E-3</v>
      </c>
      <c r="I116" s="146">
        <f t="shared" si="16"/>
        <v>3.0887962452169852E-3</v>
      </c>
      <c r="J116" s="146">
        <f t="shared" si="16"/>
        <v>3.0887962452169878E-3</v>
      </c>
      <c r="K116" s="146">
        <f t="shared" si="16"/>
        <v>3.0887962452169873E-3</v>
      </c>
      <c r="L116" s="146">
        <f t="shared" si="16"/>
        <v>3.0887962452169865E-3</v>
      </c>
      <c r="M116" s="146">
        <f t="shared" si="16"/>
        <v>3.0887962452169847E-3</v>
      </c>
      <c r="N116" s="146">
        <f t="shared" si="16"/>
        <v>3.0887962452169865E-3</v>
      </c>
      <c r="O116" s="146">
        <f t="shared" si="16"/>
        <v>3.0887962452169856E-3</v>
      </c>
      <c r="P116" s="146">
        <f t="shared" si="16"/>
        <v>3.0887962452169873E-3</v>
      </c>
      <c r="Q116" s="146">
        <f t="shared" si="16"/>
        <v>3.0887962452169895E-3</v>
      </c>
    </row>
    <row r="117" spans="1:17" x14ac:dyDescent="0.25">
      <c r="A117" s="76" t="s">
        <v>82</v>
      </c>
      <c r="B117" s="145">
        <f t="shared" ref="B117:Q117" si="17">IF(B$55=0,0,B$55/B$53)</f>
        <v>2.2822931267486119E-3</v>
      </c>
      <c r="C117" s="145">
        <f t="shared" si="17"/>
        <v>2.2822931267486124E-3</v>
      </c>
      <c r="D117" s="145">
        <f t="shared" si="17"/>
        <v>2.2822931267486119E-3</v>
      </c>
      <c r="E117" s="145">
        <f t="shared" si="17"/>
        <v>2.2822931267486115E-3</v>
      </c>
      <c r="F117" s="145">
        <f t="shared" si="17"/>
        <v>2.2822931267486115E-3</v>
      </c>
      <c r="G117" s="145">
        <f t="shared" si="17"/>
        <v>2.2822931267486115E-3</v>
      </c>
      <c r="H117" s="145">
        <f t="shared" si="17"/>
        <v>2.2822931267486128E-3</v>
      </c>
      <c r="I117" s="145">
        <f t="shared" si="17"/>
        <v>2.2822931267486115E-3</v>
      </c>
      <c r="J117" s="145">
        <f t="shared" si="17"/>
        <v>2.2822931267486128E-3</v>
      </c>
      <c r="K117" s="145">
        <f t="shared" si="17"/>
        <v>2.2822931267486124E-3</v>
      </c>
      <c r="L117" s="145">
        <f t="shared" si="17"/>
        <v>2.2822931267486115E-3</v>
      </c>
      <c r="M117" s="145">
        <f t="shared" si="17"/>
        <v>2.2822931267486132E-3</v>
      </c>
      <c r="N117" s="145">
        <f t="shared" si="17"/>
        <v>2.2822931267486124E-3</v>
      </c>
      <c r="O117" s="145">
        <f t="shared" si="17"/>
        <v>2.2822931267486106E-3</v>
      </c>
      <c r="P117" s="145">
        <f t="shared" si="17"/>
        <v>2.2822931267486119E-3</v>
      </c>
      <c r="Q117" s="145">
        <f t="shared" si="17"/>
        <v>2.2822931267486119E-3</v>
      </c>
    </row>
    <row r="118" spans="1:17" x14ac:dyDescent="0.25">
      <c r="A118" s="76" t="s">
        <v>81</v>
      </c>
      <c r="B118" s="145">
        <f t="shared" ref="B118:Q118" si="18">IF(B$56=0,0,B$56/B$53)</f>
        <v>5.7057328168715317E-2</v>
      </c>
      <c r="C118" s="145">
        <f t="shared" si="18"/>
        <v>5.7057328168715282E-2</v>
      </c>
      <c r="D118" s="145">
        <f t="shared" si="18"/>
        <v>5.705732816871531E-2</v>
      </c>
      <c r="E118" s="145">
        <f t="shared" si="18"/>
        <v>5.7057328168715268E-2</v>
      </c>
      <c r="F118" s="145">
        <f t="shared" si="18"/>
        <v>5.7057328168715317E-2</v>
      </c>
      <c r="G118" s="145">
        <f t="shared" si="18"/>
        <v>5.7057328168715254E-2</v>
      </c>
      <c r="H118" s="145">
        <f t="shared" si="18"/>
        <v>5.7057328168715296E-2</v>
      </c>
      <c r="I118" s="145">
        <f t="shared" si="18"/>
        <v>5.7057328168715268E-2</v>
      </c>
      <c r="J118" s="145">
        <f t="shared" si="18"/>
        <v>5.7057328168715324E-2</v>
      </c>
      <c r="K118" s="145">
        <f t="shared" si="18"/>
        <v>5.7057328168715268E-2</v>
      </c>
      <c r="L118" s="145">
        <f t="shared" si="18"/>
        <v>5.7057328168715303E-2</v>
      </c>
      <c r="M118" s="145">
        <f t="shared" si="18"/>
        <v>5.7057328168715324E-2</v>
      </c>
      <c r="N118" s="145">
        <f t="shared" si="18"/>
        <v>5.7057328168715289E-2</v>
      </c>
      <c r="O118" s="145">
        <f t="shared" si="18"/>
        <v>5.7057328168715303E-2</v>
      </c>
      <c r="P118" s="145">
        <f t="shared" si="18"/>
        <v>5.7057328168715282E-2</v>
      </c>
      <c r="Q118" s="145">
        <f t="shared" si="18"/>
        <v>5.7057328168715317E-2</v>
      </c>
    </row>
    <row r="119" spans="1:17" x14ac:dyDescent="0.25">
      <c r="A119" s="76" t="s">
        <v>80</v>
      </c>
      <c r="B119" s="145">
        <f t="shared" ref="B119:Q119" si="19">IF(B$57=0,0,B$57/B$53)</f>
        <v>1.4264332042178828E-3</v>
      </c>
      <c r="C119" s="145">
        <f t="shared" si="19"/>
        <v>1.4264332042178821E-3</v>
      </c>
      <c r="D119" s="145">
        <f t="shared" si="19"/>
        <v>1.4264332042178841E-3</v>
      </c>
      <c r="E119" s="145">
        <f t="shared" si="19"/>
        <v>1.4264332042178808E-3</v>
      </c>
      <c r="F119" s="145">
        <f t="shared" si="19"/>
        <v>1.4264332042178828E-3</v>
      </c>
      <c r="G119" s="145">
        <f t="shared" si="19"/>
        <v>1.4264332042178819E-3</v>
      </c>
      <c r="H119" s="145">
        <f t="shared" si="19"/>
        <v>1.4264332042178826E-3</v>
      </c>
      <c r="I119" s="145">
        <f t="shared" si="19"/>
        <v>1.4264332042178817E-3</v>
      </c>
      <c r="J119" s="145">
        <f t="shared" si="19"/>
        <v>1.426433204217883E-3</v>
      </c>
      <c r="K119" s="145">
        <f t="shared" si="19"/>
        <v>1.4264332042178819E-3</v>
      </c>
      <c r="L119" s="145">
        <f t="shared" si="19"/>
        <v>1.4264332042178821E-3</v>
      </c>
      <c r="M119" s="145">
        <f t="shared" si="19"/>
        <v>1.4264332042178824E-3</v>
      </c>
      <c r="N119" s="145">
        <f t="shared" si="19"/>
        <v>1.4264332042178824E-3</v>
      </c>
      <c r="O119" s="145">
        <f t="shared" si="19"/>
        <v>1.4264332042178821E-3</v>
      </c>
      <c r="P119" s="145">
        <f t="shared" si="19"/>
        <v>1.4264332042178824E-3</v>
      </c>
      <c r="Q119" s="145">
        <f t="shared" si="19"/>
        <v>1.4264332042178832E-3</v>
      </c>
    </row>
    <row r="120" spans="1:17" x14ac:dyDescent="0.25">
      <c r="A120" s="129" t="s">
        <v>79</v>
      </c>
      <c r="B120" s="144">
        <f t="shared" ref="B120:Q120" si="20">IF(B$58=0,0,B$58/B$53)</f>
        <v>2.0591974968113252E-3</v>
      </c>
      <c r="C120" s="144">
        <f t="shared" si="20"/>
        <v>2.0591974968113226E-3</v>
      </c>
      <c r="D120" s="144">
        <f t="shared" si="20"/>
        <v>2.0591974968113256E-3</v>
      </c>
      <c r="E120" s="144">
        <f t="shared" si="20"/>
        <v>2.059197496811323E-3</v>
      </c>
      <c r="F120" s="144">
        <f t="shared" si="20"/>
        <v>2.0591974968113243E-3</v>
      </c>
      <c r="G120" s="144">
        <f t="shared" si="20"/>
        <v>2.059197496811323E-3</v>
      </c>
      <c r="H120" s="144">
        <f t="shared" si="20"/>
        <v>2.0591974968113243E-3</v>
      </c>
      <c r="I120" s="144">
        <f t="shared" si="20"/>
        <v>2.0591974968113247E-3</v>
      </c>
      <c r="J120" s="144">
        <f t="shared" si="20"/>
        <v>2.0591974968113252E-3</v>
      </c>
      <c r="K120" s="144">
        <f t="shared" si="20"/>
        <v>2.059197496811323E-3</v>
      </c>
      <c r="L120" s="144">
        <f t="shared" si="20"/>
        <v>2.0591974968113252E-3</v>
      </c>
      <c r="M120" s="144">
        <f t="shared" si="20"/>
        <v>2.0591974968113243E-3</v>
      </c>
      <c r="N120" s="144">
        <f t="shared" si="20"/>
        <v>2.0591974968113247E-3</v>
      </c>
      <c r="O120" s="144">
        <f t="shared" si="20"/>
        <v>2.0591974968113234E-3</v>
      </c>
      <c r="P120" s="144">
        <f t="shared" si="20"/>
        <v>2.0591974968113243E-3</v>
      </c>
      <c r="Q120" s="144">
        <f t="shared" si="20"/>
        <v>2.0591974968113247E-3</v>
      </c>
    </row>
    <row r="121" spans="1:17" x14ac:dyDescent="0.25">
      <c r="A121" s="127" t="s">
        <v>115</v>
      </c>
      <c r="B121" s="143">
        <f t="shared" ref="B121:Q121" si="21">IF(B$63=0,0,B$63/B$53)</f>
        <v>0.15545315410926472</v>
      </c>
      <c r="C121" s="143">
        <f t="shared" si="21"/>
        <v>0.15545315410926464</v>
      </c>
      <c r="D121" s="143">
        <f t="shared" si="21"/>
        <v>0.15545315410926455</v>
      </c>
      <c r="E121" s="143">
        <f t="shared" si="21"/>
        <v>0.15545315410926472</v>
      </c>
      <c r="F121" s="143">
        <f t="shared" si="21"/>
        <v>0.15545315410926469</v>
      </c>
      <c r="G121" s="143">
        <f t="shared" si="21"/>
        <v>0.15545315410926447</v>
      </c>
      <c r="H121" s="143">
        <f t="shared" si="21"/>
        <v>0.15545315410926452</v>
      </c>
      <c r="I121" s="143">
        <f t="shared" si="21"/>
        <v>0.15545315410926455</v>
      </c>
      <c r="J121" s="143">
        <f t="shared" si="21"/>
        <v>0.1554531541092643</v>
      </c>
      <c r="K121" s="143">
        <f t="shared" si="21"/>
        <v>0.15545315410926497</v>
      </c>
      <c r="L121" s="143">
        <f t="shared" si="21"/>
        <v>0.15545315410926458</v>
      </c>
      <c r="M121" s="143">
        <f t="shared" si="21"/>
        <v>0.15545315410926452</v>
      </c>
      <c r="N121" s="143">
        <f t="shared" si="21"/>
        <v>0.1554531541092648</v>
      </c>
      <c r="O121" s="143">
        <f t="shared" si="21"/>
        <v>0.15545315410926483</v>
      </c>
      <c r="P121" s="143">
        <f t="shared" si="21"/>
        <v>0.15545315410926477</v>
      </c>
      <c r="Q121" s="143">
        <f t="shared" si="21"/>
        <v>0.13500699151745738</v>
      </c>
    </row>
    <row r="122" spans="1:17" x14ac:dyDescent="0.25">
      <c r="A122" s="127" t="s">
        <v>114</v>
      </c>
      <c r="B122" s="143">
        <f t="shared" ref="B122:Q122" si="22">IF(B$69=0,0,B$69/B$53)</f>
        <v>0.57465003663672609</v>
      </c>
      <c r="C122" s="143">
        <f t="shared" si="22"/>
        <v>0.57465003663672565</v>
      </c>
      <c r="D122" s="143">
        <f t="shared" si="22"/>
        <v>0.57465003663672576</v>
      </c>
      <c r="E122" s="143">
        <f t="shared" si="22"/>
        <v>0.57465003663672543</v>
      </c>
      <c r="F122" s="143">
        <f t="shared" si="22"/>
        <v>0.57465003663672587</v>
      </c>
      <c r="G122" s="143">
        <f t="shared" si="22"/>
        <v>0.57465003663672565</v>
      </c>
      <c r="H122" s="143">
        <f t="shared" si="22"/>
        <v>0.57465003663672587</v>
      </c>
      <c r="I122" s="143">
        <f t="shared" si="22"/>
        <v>0.57465003663672565</v>
      </c>
      <c r="J122" s="143">
        <f t="shared" si="22"/>
        <v>0.57465003663672609</v>
      </c>
      <c r="K122" s="143">
        <f t="shared" si="22"/>
        <v>0.57465003663672576</v>
      </c>
      <c r="L122" s="143">
        <f t="shared" si="22"/>
        <v>0.57465003663672576</v>
      </c>
      <c r="M122" s="143">
        <f t="shared" si="22"/>
        <v>0.57465003663672587</v>
      </c>
      <c r="N122" s="143">
        <f t="shared" si="22"/>
        <v>0.57465003663672576</v>
      </c>
      <c r="O122" s="143">
        <f t="shared" si="22"/>
        <v>0.57465003663672565</v>
      </c>
      <c r="P122" s="143">
        <f t="shared" si="22"/>
        <v>0.57465003663672565</v>
      </c>
      <c r="Q122" s="143">
        <f t="shared" si="22"/>
        <v>0.57465003663672598</v>
      </c>
    </row>
    <row r="123" spans="1:17" x14ac:dyDescent="0.25">
      <c r="A123" s="127" t="s">
        <v>113</v>
      </c>
      <c r="B123" s="143">
        <f t="shared" ref="B123:Q123" si="23">IF(B$70=0,0,B$70/B$53)</f>
        <v>0.13469186435738428</v>
      </c>
      <c r="C123" s="143">
        <f t="shared" si="23"/>
        <v>0.13469186435738481</v>
      </c>
      <c r="D123" s="143">
        <f t="shared" si="23"/>
        <v>0.13469186435738459</v>
      </c>
      <c r="E123" s="143">
        <f t="shared" si="23"/>
        <v>0.13469186435738451</v>
      </c>
      <c r="F123" s="143">
        <f t="shared" si="23"/>
        <v>0.13469186435738448</v>
      </c>
      <c r="G123" s="143">
        <f t="shared" si="23"/>
        <v>0.13469186435738467</v>
      </c>
      <c r="H123" s="143">
        <f t="shared" si="23"/>
        <v>0.13469186435738484</v>
      </c>
      <c r="I123" s="143">
        <f t="shared" si="23"/>
        <v>0.13469186435738439</v>
      </c>
      <c r="J123" s="143">
        <f t="shared" si="23"/>
        <v>0.13469186435738445</v>
      </c>
      <c r="K123" s="143">
        <f t="shared" si="23"/>
        <v>0.13469186435738462</v>
      </c>
      <c r="L123" s="143">
        <f t="shared" si="23"/>
        <v>0.13469186435738464</v>
      </c>
      <c r="M123" s="143">
        <f t="shared" si="23"/>
        <v>0.1346918643573847</v>
      </c>
      <c r="N123" s="143">
        <f t="shared" si="23"/>
        <v>0.13469186435738437</v>
      </c>
      <c r="O123" s="143">
        <f t="shared" si="23"/>
        <v>0.13469186435738445</v>
      </c>
      <c r="P123" s="143">
        <f t="shared" si="23"/>
        <v>0.13469186435738451</v>
      </c>
      <c r="Q123" s="143">
        <f t="shared" si="23"/>
        <v>0.13469186435738456</v>
      </c>
    </row>
    <row r="124" spans="1:17" x14ac:dyDescent="0.25">
      <c r="A124" s="142" t="s">
        <v>123</v>
      </c>
      <c r="B124" s="141">
        <f t="shared" ref="B124:Q124" si="24">IF(B$71=0,0,B$71/B$53)</f>
        <v>7.9985018823995765E-2</v>
      </c>
      <c r="C124" s="141">
        <f t="shared" si="24"/>
        <v>8.1052830916975738E-2</v>
      </c>
      <c r="D124" s="141">
        <f t="shared" si="24"/>
        <v>8.0525151644161921E-2</v>
      </c>
      <c r="E124" s="141">
        <f t="shared" si="24"/>
        <v>8.161337485175621E-2</v>
      </c>
      <c r="F124" s="141">
        <f t="shared" si="24"/>
        <v>8.1661173431930481E-2</v>
      </c>
      <c r="G124" s="141">
        <f t="shared" si="24"/>
        <v>8.4400798025350138E-2</v>
      </c>
      <c r="H124" s="141">
        <f t="shared" si="24"/>
        <v>8.4933028709235997E-2</v>
      </c>
      <c r="I124" s="141">
        <f t="shared" si="24"/>
        <v>8.8464193174427094E-2</v>
      </c>
      <c r="J124" s="141">
        <f t="shared" si="24"/>
        <v>9.0114012272249286E-2</v>
      </c>
      <c r="K124" s="141">
        <f t="shared" si="24"/>
        <v>9.435246980644027E-2</v>
      </c>
      <c r="L124" s="141">
        <f t="shared" si="24"/>
        <v>9.1064274849215129E-2</v>
      </c>
      <c r="M124" s="141">
        <f t="shared" si="24"/>
        <v>8.9466804203083547E-2</v>
      </c>
      <c r="N124" s="141">
        <f t="shared" si="24"/>
        <v>9.5066622075435606E-2</v>
      </c>
      <c r="O124" s="141">
        <f t="shared" si="24"/>
        <v>9.5434865498553331E-2</v>
      </c>
      <c r="P124" s="141">
        <f t="shared" si="24"/>
        <v>9.9197147681922171E-2</v>
      </c>
      <c r="Q124" s="141">
        <f t="shared" si="24"/>
        <v>9.9425447054346014E-2</v>
      </c>
    </row>
    <row r="125" spans="1:17" x14ac:dyDescent="0.25">
      <c r="A125" s="142" t="s">
        <v>122</v>
      </c>
      <c r="B125" s="141">
        <f t="shared" ref="B125:Q125" si="25">IF(B$76=0,0,B$76/B$53)</f>
        <v>5.4706845533388525E-2</v>
      </c>
      <c r="C125" s="141">
        <f t="shared" si="25"/>
        <v>5.3639033440409052E-2</v>
      </c>
      <c r="D125" s="141">
        <f t="shared" si="25"/>
        <v>5.4166712713222646E-2</v>
      </c>
      <c r="E125" s="141">
        <f t="shared" si="25"/>
        <v>5.3078489505628296E-2</v>
      </c>
      <c r="F125" s="141">
        <f t="shared" si="25"/>
        <v>5.303069092545399E-2</v>
      </c>
      <c r="G125" s="141">
        <f t="shared" si="25"/>
        <v>5.0291066332034527E-2</v>
      </c>
      <c r="H125" s="141">
        <f t="shared" si="25"/>
        <v>4.9758835648148834E-2</v>
      </c>
      <c r="I125" s="141">
        <f t="shared" si="25"/>
        <v>4.6227671182957314E-2</v>
      </c>
      <c r="J125" s="141">
        <f t="shared" si="25"/>
        <v>4.4577852085135171E-2</v>
      </c>
      <c r="K125" s="141">
        <f t="shared" si="25"/>
        <v>4.0339394550944346E-2</v>
      </c>
      <c r="L125" s="141">
        <f t="shared" si="25"/>
        <v>4.3627589508169536E-2</v>
      </c>
      <c r="M125" s="141">
        <f t="shared" si="25"/>
        <v>4.5225060154301132E-2</v>
      </c>
      <c r="N125" s="141">
        <f t="shared" si="25"/>
        <v>3.9625242281948775E-2</v>
      </c>
      <c r="O125" s="141">
        <f t="shared" si="25"/>
        <v>3.9256998858831139E-2</v>
      </c>
      <c r="P125" s="141">
        <f t="shared" si="25"/>
        <v>3.5494716675462328E-2</v>
      </c>
      <c r="Q125" s="141">
        <f t="shared" si="25"/>
        <v>3.5266417303038568E-2</v>
      </c>
    </row>
    <row r="126" spans="1:17" x14ac:dyDescent="0.25">
      <c r="A126" s="127" t="s">
        <v>112</v>
      </c>
      <c r="B126" s="143">
        <f t="shared" ref="B126:Q126" si="26">IF(B$77=0,0,B$77/B$53)</f>
        <v>6.9290896654914849E-2</v>
      </c>
      <c r="C126" s="143">
        <f t="shared" si="26"/>
        <v>6.9290896654914738E-2</v>
      </c>
      <c r="D126" s="143">
        <f t="shared" si="26"/>
        <v>6.9290896654915016E-2</v>
      </c>
      <c r="E126" s="143">
        <f t="shared" si="26"/>
        <v>6.9290896654914766E-2</v>
      </c>
      <c r="F126" s="143">
        <f t="shared" si="26"/>
        <v>6.9290896654914946E-2</v>
      </c>
      <c r="G126" s="143">
        <f t="shared" si="26"/>
        <v>6.9290896654914794E-2</v>
      </c>
      <c r="H126" s="143">
        <f t="shared" si="26"/>
        <v>6.9290896654914891E-2</v>
      </c>
      <c r="I126" s="143">
        <f t="shared" si="26"/>
        <v>6.9290896654914905E-2</v>
      </c>
      <c r="J126" s="143">
        <f t="shared" si="26"/>
        <v>6.9290896654914835E-2</v>
      </c>
      <c r="K126" s="143">
        <f t="shared" si="26"/>
        <v>6.9290896654914877E-2</v>
      </c>
      <c r="L126" s="143">
        <f t="shared" si="26"/>
        <v>6.9290896654914877E-2</v>
      </c>
      <c r="M126" s="143">
        <f t="shared" si="26"/>
        <v>6.9290896654914766E-2</v>
      </c>
      <c r="N126" s="143">
        <f t="shared" si="26"/>
        <v>6.9290896654914863E-2</v>
      </c>
      <c r="O126" s="143">
        <f t="shared" si="26"/>
        <v>6.9290896654914794E-2</v>
      </c>
      <c r="P126" s="143">
        <f t="shared" si="26"/>
        <v>6.9290896654914794E-2</v>
      </c>
      <c r="Q126" s="143">
        <f t="shared" si="26"/>
        <v>8.973705924672204E-2</v>
      </c>
    </row>
    <row r="127" spans="1:17" x14ac:dyDescent="0.25">
      <c r="A127" s="142" t="s">
        <v>121</v>
      </c>
      <c r="B127" s="141">
        <f t="shared" ref="B127:Q127" si="27">IF(B$78=0,0,B$78/B$53)</f>
        <v>3.757728314428443E-3</v>
      </c>
      <c r="C127" s="141">
        <f t="shared" si="27"/>
        <v>4.165673951313344E-3</v>
      </c>
      <c r="D127" s="141">
        <f t="shared" si="27"/>
        <v>4.0849990670532013E-3</v>
      </c>
      <c r="E127" s="141">
        <f t="shared" si="27"/>
        <v>4.5051429130385052E-3</v>
      </c>
      <c r="F127" s="141">
        <f t="shared" si="27"/>
        <v>4.6098040002150297E-3</v>
      </c>
      <c r="G127" s="141">
        <f t="shared" si="27"/>
        <v>5.5818900658293393E-3</v>
      </c>
      <c r="H127" s="141">
        <f t="shared" si="27"/>
        <v>5.858263011545059E-3</v>
      </c>
      <c r="I127" s="141">
        <f t="shared" si="27"/>
        <v>7.8892906800060794E-3</v>
      </c>
      <c r="J127" s="141">
        <f t="shared" si="27"/>
        <v>8.4951555827043439E-3</v>
      </c>
      <c r="K127" s="141">
        <f t="shared" si="27"/>
        <v>1.0609256645890018E-2</v>
      </c>
      <c r="L127" s="141">
        <f t="shared" si="27"/>
        <v>9.1898171201890439E-3</v>
      </c>
      <c r="M127" s="141">
        <f t="shared" si="27"/>
        <v>8.5757063058457764E-3</v>
      </c>
      <c r="N127" s="141">
        <f t="shared" si="27"/>
        <v>1.0940596561995686E-2</v>
      </c>
      <c r="O127" s="141">
        <f t="shared" si="27"/>
        <v>1.1042418365928701E-2</v>
      </c>
      <c r="P127" s="141">
        <f t="shared" si="27"/>
        <v>1.2693811282837253E-2</v>
      </c>
      <c r="Q127" s="141">
        <f t="shared" si="27"/>
        <v>3.6916902306806019E-3</v>
      </c>
    </row>
    <row r="128" spans="1:17" x14ac:dyDescent="0.25">
      <c r="A128" s="142" t="s">
        <v>120</v>
      </c>
      <c r="B128" s="141">
        <f t="shared" ref="B128:Q128" si="28">IF(B$82=0,0,B$82/B$53)</f>
        <v>4.9268269758573166E-2</v>
      </c>
      <c r="C128" s="141">
        <f t="shared" si="28"/>
        <v>4.8823743525655501E-2</v>
      </c>
      <c r="D128" s="141">
        <f t="shared" si="28"/>
        <v>4.8416514007248619E-2</v>
      </c>
      <c r="E128" s="141">
        <f t="shared" si="28"/>
        <v>4.8025484483354877E-2</v>
      </c>
      <c r="F128" s="141">
        <f t="shared" si="28"/>
        <v>4.7604112474081257E-2</v>
      </c>
      <c r="G128" s="141">
        <f t="shared" si="28"/>
        <v>4.7249234575472109E-2</v>
      </c>
      <c r="H128" s="141">
        <f t="shared" si="28"/>
        <v>4.6857962214868307E-2</v>
      </c>
      <c r="I128" s="141">
        <f t="shared" si="28"/>
        <v>4.4132024189943303E-2</v>
      </c>
      <c r="J128" s="141">
        <f t="shared" si="28"/>
        <v>4.4162990860076128E-2</v>
      </c>
      <c r="K128" s="141">
        <f t="shared" si="28"/>
        <v>4.2834699700354355E-2</v>
      </c>
      <c r="L128" s="141">
        <f t="shared" si="28"/>
        <v>4.3197302801917498E-2</v>
      </c>
      <c r="M128" s="141">
        <f t="shared" si="28"/>
        <v>4.3182570788689367E-2</v>
      </c>
      <c r="N128" s="141">
        <f t="shared" si="28"/>
        <v>4.2711302972249947E-2</v>
      </c>
      <c r="O128" s="141">
        <f t="shared" si="28"/>
        <v>4.281563147157115E-2</v>
      </c>
      <c r="P128" s="141">
        <f t="shared" si="28"/>
        <v>4.2451212823809939E-2</v>
      </c>
      <c r="Q128" s="141">
        <f t="shared" si="28"/>
        <v>8.1986932074791422E-2</v>
      </c>
    </row>
    <row r="129" spans="1:17" x14ac:dyDescent="0.25">
      <c r="A129" s="140" t="s">
        <v>119</v>
      </c>
      <c r="B129" s="139">
        <f t="shared" ref="B129:Q129" si="29">IF(B$93=0,0,B$93/B$53)</f>
        <v>1.6264898581913247E-2</v>
      </c>
      <c r="C129" s="139">
        <f t="shared" si="29"/>
        <v>1.6301479177945891E-2</v>
      </c>
      <c r="D129" s="139">
        <f t="shared" si="29"/>
        <v>1.6789383580613201E-2</v>
      </c>
      <c r="E129" s="139">
        <f t="shared" si="29"/>
        <v>1.6760269258521393E-2</v>
      </c>
      <c r="F129" s="139">
        <f t="shared" si="29"/>
        <v>1.7076980180618671E-2</v>
      </c>
      <c r="G129" s="139">
        <f t="shared" si="29"/>
        <v>1.6459772013613341E-2</v>
      </c>
      <c r="H129" s="139">
        <f t="shared" si="29"/>
        <v>1.6574671428501515E-2</v>
      </c>
      <c r="I129" s="139">
        <f t="shared" si="29"/>
        <v>1.7269581784965522E-2</v>
      </c>
      <c r="J129" s="139">
        <f t="shared" si="29"/>
        <v>1.6632750212134357E-2</v>
      </c>
      <c r="K129" s="139">
        <f t="shared" si="29"/>
        <v>1.5846940308670506E-2</v>
      </c>
      <c r="L129" s="139">
        <f t="shared" si="29"/>
        <v>1.6903776732808344E-2</v>
      </c>
      <c r="M129" s="139">
        <f t="shared" si="29"/>
        <v>1.7532619560379627E-2</v>
      </c>
      <c r="N129" s="139">
        <f t="shared" si="29"/>
        <v>1.563899712066923E-2</v>
      </c>
      <c r="O129" s="139">
        <f t="shared" si="29"/>
        <v>1.5432846817414952E-2</v>
      </c>
      <c r="P129" s="139">
        <f t="shared" si="29"/>
        <v>1.4145872548267607E-2</v>
      </c>
      <c r="Q129" s="139">
        <f t="shared" si="29"/>
        <v>4.0584369412500201E-3</v>
      </c>
    </row>
    <row r="130" spans="1:17" hidden="1" x14ac:dyDescent="0.25">
      <c r="A130" s="138"/>
    </row>
    <row r="131" spans="1:17" x14ac:dyDescent="0.25">
      <c r="A131" s="138"/>
    </row>
    <row r="132" spans="1:17" ht="12.75" x14ac:dyDescent="0.25">
      <c r="A132" s="137" t="s">
        <v>118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33">
        <f t="shared" ref="B134:Q134" si="30">SUM(B$135:B$143)</f>
        <v>414.98552828693761</v>
      </c>
      <c r="C134" s="133">
        <f t="shared" si="30"/>
        <v>417.71398329060617</v>
      </c>
      <c r="D134" s="133">
        <f t="shared" si="30"/>
        <v>425.22660041734434</v>
      </c>
      <c r="E134" s="133">
        <f t="shared" si="30"/>
        <v>387.78858937261447</v>
      </c>
      <c r="F134" s="133">
        <f t="shared" si="30"/>
        <v>402.60334567167251</v>
      </c>
      <c r="G134" s="133">
        <f t="shared" si="30"/>
        <v>407.55110030853558</v>
      </c>
      <c r="H134" s="133">
        <f t="shared" si="30"/>
        <v>395.18263960572449</v>
      </c>
      <c r="I134" s="133">
        <f t="shared" si="30"/>
        <v>413.83690843690931</v>
      </c>
      <c r="J134" s="133">
        <f t="shared" si="30"/>
        <v>405.48720234181576</v>
      </c>
      <c r="K134" s="133">
        <f t="shared" si="30"/>
        <v>440.34417330294463</v>
      </c>
      <c r="L134" s="133">
        <f t="shared" si="30"/>
        <v>442.86166845327398</v>
      </c>
      <c r="M134" s="133">
        <f t="shared" si="30"/>
        <v>442.13620182995595</v>
      </c>
      <c r="N134" s="133">
        <f t="shared" si="30"/>
        <v>446.08168727245527</v>
      </c>
      <c r="O134" s="133">
        <f t="shared" si="30"/>
        <v>441.5023959337783</v>
      </c>
      <c r="P134" s="133">
        <f t="shared" si="30"/>
        <v>409.64848182336772</v>
      </c>
      <c r="Q134" s="133">
        <f t="shared" si="30"/>
        <v>420.53181626274255</v>
      </c>
    </row>
    <row r="135" spans="1:17" x14ac:dyDescent="0.25">
      <c r="A135" s="132" t="s">
        <v>83</v>
      </c>
      <c r="B135" s="131">
        <f>IF(B$6=0,0,B$6/ISI!B$8*1000)</f>
        <v>0.64764326505849645</v>
      </c>
      <c r="C135" s="131">
        <f>IF(C$6=0,0,C$6/ISI!C$8*1000)</f>
        <v>0.6519014027203941</v>
      </c>
      <c r="D135" s="131">
        <f>IF(D$6=0,0,D$6/ISI!D$8*1000)</f>
        <v>0.66362589804238736</v>
      </c>
      <c r="E135" s="131">
        <f>IF(E$6=0,0,E$6/ISI!E$8*1000)</f>
        <v>0.60519861791434426</v>
      </c>
      <c r="F135" s="131">
        <f>IF(F$6=0,0,F$6/ISI!F$8*1000)</f>
        <v>0.62831912811665125</v>
      </c>
      <c r="G135" s="131">
        <f>IF(G$6=0,0,G$6/ISI!G$8*1000)</f>
        <v>0.63604079489610243</v>
      </c>
      <c r="H135" s="131">
        <f>IF(H$6=0,0,H$6/ISI!H$8*1000)</f>
        <v>0.61673807292798211</v>
      </c>
      <c r="I135" s="131">
        <f>IF(I$6=0,0,I$6/ISI!I$8*1000)</f>
        <v>0.64585068228325104</v>
      </c>
      <c r="J135" s="131">
        <f>IF(J$6=0,0,J$6/ISI!J$8*1000)</f>
        <v>0.63281979192900695</v>
      </c>
      <c r="K135" s="131">
        <f>IF(K$6=0,0,K$6/ISI!K$8*1000)</f>
        <v>0.68721899610488235</v>
      </c>
      <c r="L135" s="131">
        <f>IF(L$6=0,0,L$6/ISI!L$8*1000)</f>
        <v>0.69114790125407799</v>
      </c>
      <c r="M135" s="131">
        <f>IF(M$6=0,0,M$6/ISI!M$8*1000)</f>
        <v>0.69001570858568273</v>
      </c>
      <c r="N135" s="131">
        <f>IF(N$6=0,0,N$6/ISI!N$8*1000)</f>
        <v>0.69617319336537875</v>
      </c>
      <c r="O135" s="131">
        <f>IF(O$6=0,0,O$6/ISI!O$8*1000)</f>
        <v>0.68902656536975315</v>
      </c>
      <c r="P135" s="131">
        <f>IF(P$6=0,0,P$6/ISI!P$8*1000)</f>
        <v>0.63931405364791127</v>
      </c>
      <c r="Q135" s="131">
        <f>IF(Q$6=0,0,Q$6/ISI!Q$8*1000)</f>
        <v>0.65629902726888711</v>
      </c>
    </row>
    <row r="136" spans="1:17" x14ac:dyDescent="0.25">
      <c r="A136" s="76" t="s">
        <v>82</v>
      </c>
      <c r="B136" s="130">
        <f>IF(B$7=0,0,B$7/ISI!B$8*1000)</f>
        <v>0.34540974136453145</v>
      </c>
      <c r="C136" s="130">
        <f>IF(C$7=0,0,C$7/ISI!C$8*1000)</f>
        <v>0.34768074811754363</v>
      </c>
      <c r="D136" s="130">
        <f>IF(D$7=0,0,D$7/ISI!D$8*1000)</f>
        <v>0.35393381228927329</v>
      </c>
      <c r="E136" s="130">
        <f>IF(E$7=0,0,E$7/ISI!E$8*1000)</f>
        <v>0.32277259622098364</v>
      </c>
      <c r="F136" s="130">
        <f>IF(F$7=0,0,F$7/ISI!F$8*1000)</f>
        <v>0.33510353499554729</v>
      </c>
      <c r="G136" s="130">
        <f>IF(G$7=0,0,G$7/ISI!G$8*1000)</f>
        <v>0.33922175727792131</v>
      </c>
      <c r="H136" s="130">
        <f>IF(H$7=0,0,H$7/ISI!H$8*1000)</f>
        <v>0.32892697222825723</v>
      </c>
      <c r="I136" s="130">
        <f>IF(I$7=0,0,I$7/ISI!I$8*1000)</f>
        <v>0.34445369721773389</v>
      </c>
      <c r="J136" s="130">
        <f>IF(J$7=0,0,J$7/ISI!J$8*1000)</f>
        <v>0.33750388902880368</v>
      </c>
      <c r="K136" s="130">
        <f>IF(K$7=0,0,K$7/ISI!K$8*1000)</f>
        <v>0.36651679792260389</v>
      </c>
      <c r="L136" s="130">
        <f>IF(L$7=0,0,L$7/ISI!L$8*1000)</f>
        <v>0.36861221400217503</v>
      </c>
      <c r="M136" s="130">
        <f>IF(M$7=0,0,M$7/ISI!M$8*1000)</f>
        <v>0.36800837791236413</v>
      </c>
      <c r="N136" s="130">
        <f>IF(N$7=0,0,N$7/ISI!N$8*1000)</f>
        <v>0.37129236979486874</v>
      </c>
      <c r="O136" s="130">
        <f>IF(O$7=0,0,O$7/ISI!O$8*1000)</f>
        <v>0.3674808348638684</v>
      </c>
      <c r="P136" s="130">
        <f>IF(P$7=0,0,P$7/ISI!P$8*1000)</f>
        <v>0.34096749527888609</v>
      </c>
      <c r="Q136" s="130">
        <f>IF(Q$7=0,0,Q$7/ISI!Q$8*1000)</f>
        <v>0.35002614787673991</v>
      </c>
    </row>
    <row r="137" spans="1:17" x14ac:dyDescent="0.25">
      <c r="A137" s="76" t="s">
        <v>81</v>
      </c>
      <c r="B137" s="130">
        <f>IF(B$8=0,0,B$8/ISI!B$8*1000)</f>
        <v>8.6352435341132878</v>
      </c>
      <c r="C137" s="130">
        <f>IF(C$8=0,0,C$8/ISI!C$8*1000)</f>
        <v>8.69201870293859</v>
      </c>
      <c r="D137" s="130">
        <f>IF(D$8=0,0,D$8/ISI!D$8*1000)</f>
        <v>8.848345307231833</v>
      </c>
      <c r="E137" s="130">
        <f>IF(E$8=0,0,E$8/ISI!E$8*1000)</f>
        <v>8.0693149055245925</v>
      </c>
      <c r="F137" s="130">
        <f>IF(F$8=0,0,F$8/ISI!F$8*1000)</f>
        <v>8.3775883748886848</v>
      </c>
      <c r="G137" s="130">
        <f>IF(G$8=0,0,G$8/ISI!G$8*1000)</f>
        <v>8.4805439319480342</v>
      </c>
      <c r="H137" s="130">
        <f>IF(H$8=0,0,H$8/ISI!H$8*1000)</f>
        <v>8.223174305706431</v>
      </c>
      <c r="I137" s="130">
        <f>IF(I$8=0,0,I$8/ISI!I$8*1000)</f>
        <v>8.611342430443349</v>
      </c>
      <c r="J137" s="130">
        <f>IF(J$8=0,0,J$8/ISI!J$8*1000)</f>
        <v>8.4375972257200917</v>
      </c>
      <c r="K137" s="130">
        <f>IF(K$8=0,0,K$8/ISI!K$8*1000)</f>
        <v>9.1629199480651007</v>
      </c>
      <c r="L137" s="130">
        <f>IF(L$8=0,0,L$8/ISI!L$8*1000)</f>
        <v>9.2153053500543756</v>
      </c>
      <c r="M137" s="130">
        <f>IF(M$8=0,0,M$8/ISI!M$8*1000)</f>
        <v>9.2002094478091028</v>
      </c>
      <c r="N137" s="130">
        <f>IF(N$8=0,0,N$8/ISI!N$8*1000)</f>
        <v>9.282309244871719</v>
      </c>
      <c r="O137" s="130">
        <f>IF(O$8=0,0,O$8/ISI!O$8*1000)</f>
        <v>9.1870208715967099</v>
      </c>
      <c r="P137" s="130">
        <f>IF(P$8=0,0,P$8/ISI!P$8*1000)</f>
        <v>8.524187381972153</v>
      </c>
      <c r="Q137" s="130">
        <f>IF(Q$8=0,0,Q$8/ISI!Q$8*1000)</f>
        <v>8.7506536969184978</v>
      </c>
    </row>
    <row r="138" spans="1:17" x14ac:dyDescent="0.25">
      <c r="A138" s="76" t="s">
        <v>80</v>
      </c>
      <c r="B138" s="130">
        <f>IF(B$9=0,0,B$9/ISI!B$8*1000)</f>
        <v>0.21588108835283221</v>
      </c>
      <c r="C138" s="130">
        <f>IF(C$9=0,0,C$9/ISI!C$8*1000)</f>
        <v>0.21730046757346477</v>
      </c>
      <c r="D138" s="130">
        <f>IF(D$9=0,0,D$9/ISI!D$8*1000)</f>
        <v>0.22120863268079582</v>
      </c>
      <c r="E138" s="130">
        <f>IF(E$9=0,0,E$9/ISI!E$8*1000)</f>
        <v>0.20173287263811482</v>
      </c>
      <c r="F138" s="130">
        <f>IF(F$9=0,0,F$9/ISI!F$8*1000)</f>
        <v>0.20943970937221709</v>
      </c>
      <c r="G138" s="130">
        <f>IF(G$9=0,0,G$9/ISI!G$8*1000)</f>
        <v>0.21201359829870087</v>
      </c>
      <c r="H138" s="130">
        <f>IF(H$9=0,0,H$9/ISI!H$8*1000)</f>
        <v>0.20557935764266078</v>
      </c>
      <c r="I138" s="130">
        <f>IF(I$9=0,0,I$9/ISI!I$8*1000)</f>
        <v>0.21528356076108374</v>
      </c>
      <c r="J138" s="130">
        <f>IF(J$9=0,0,J$9/ISI!J$8*1000)</f>
        <v>0.21093993064300232</v>
      </c>
      <c r="K138" s="130">
        <f>IF(K$9=0,0,K$9/ISI!K$8*1000)</f>
        <v>0.22907299870162748</v>
      </c>
      <c r="L138" s="130">
        <f>IF(L$9=0,0,L$9/ISI!L$8*1000)</f>
        <v>0.23038263375135939</v>
      </c>
      <c r="M138" s="130">
        <f>IF(M$9=0,0,M$9/ISI!M$8*1000)</f>
        <v>0.23000523619522759</v>
      </c>
      <c r="N138" s="130">
        <f>IF(N$9=0,0,N$9/ISI!N$8*1000)</f>
        <v>0.23205773112179295</v>
      </c>
      <c r="O138" s="130">
        <f>IF(O$9=0,0,O$9/ISI!O$8*1000)</f>
        <v>0.22967552178991774</v>
      </c>
      <c r="P138" s="130">
        <f>IF(P$9=0,0,P$9/ISI!P$8*1000)</f>
        <v>0.21310468454930379</v>
      </c>
      <c r="Q138" s="130">
        <f>IF(Q$9=0,0,Q$9/ISI!Q$8*1000)</f>
        <v>0.21876634242296242</v>
      </c>
    </row>
    <row r="139" spans="1:17" x14ac:dyDescent="0.25">
      <c r="A139" s="129" t="s">
        <v>79</v>
      </c>
      <c r="B139" s="128">
        <f>IF(B$10=0,0,B$10/ISI!B$8*1000)</f>
        <v>0.43176217670566447</v>
      </c>
      <c r="C139" s="128">
        <f>IF(C$10=0,0,C$10/ISI!C$8*1000)</f>
        <v>0.4346009351469296</v>
      </c>
      <c r="D139" s="128">
        <f>IF(D$10=0,0,D$10/ISI!D$8*1000)</f>
        <v>0.44241726536159171</v>
      </c>
      <c r="E139" s="128">
        <f>IF(E$10=0,0,E$10/ISI!E$8*1000)</f>
        <v>0.40346574527622958</v>
      </c>
      <c r="F139" s="128">
        <f>IF(F$10=0,0,F$10/ISI!F$8*1000)</f>
        <v>0.4188794187444343</v>
      </c>
      <c r="G139" s="128">
        <f>IF(G$10=0,0,G$10/ISI!G$8*1000)</f>
        <v>0.42402719659740173</v>
      </c>
      <c r="H139" s="128">
        <f>IF(H$10=0,0,H$10/ISI!H$8*1000)</f>
        <v>0.41115871528532155</v>
      </c>
      <c r="I139" s="128">
        <f>IF(I$10=0,0,I$10/ISI!I$8*1000)</f>
        <v>0.43056712152216747</v>
      </c>
      <c r="J139" s="128">
        <f>IF(J$10=0,0,J$10/ISI!J$8*1000)</f>
        <v>0.42187986128600463</v>
      </c>
      <c r="K139" s="128">
        <f>IF(K$10=0,0,K$10/ISI!K$8*1000)</f>
        <v>0.45814599740325496</v>
      </c>
      <c r="L139" s="128">
        <f>IF(L$10=0,0,L$10/ISI!L$8*1000)</f>
        <v>0.46076526750271879</v>
      </c>
      <c r="M139" s="128">
        <f>IF(M$10=0,0,M$10/ISI!M$8*1000)</f>
        <v>0.46001047239045517</v>
      </c>
      <c r="N139" s="128">
        <f>IF(N$10=0,0,N$10/ISI!N$8*1000)</f>
        <v>0.46411546224358591</v>
      </c>
      <c r="O139" s="128">
        <f>IF(O$10=0,0,O$10/ISI!O$8*1000)</f>
        <v>0.45935104357983558</v>
      </c>
      <c r="P139" s="128">
        <f>IF(P$10=0,0,P$10/ISI!P$8*1000)</f>
        <v>0.42620936909860768</v>
      </c>
      <c r="Q139" s="128">
        <f>IF(Q$10=0,0,Q$10/ISI!Q$8*1000)</f>
        <v>0.43753268484592484</v>
      </c>
    </row>
    <row r="140" spans="1:17" x14ac:dyDescent="0.25">
      <c r="A140" s="127" t="s">
        <v>117</v>
      </c>
      <c r="B140" s="126">
        <f>IF(B$15=0,0,B$15/ISI!B$8*1000)</f>
        <v>61.987348727424369</v>
      </c>
      <c r="C140" s="126">
        <f>IF(C$15=0,0,C$15/ISI!C$8*1000)</f>
        <v>62.394904365563484</v>
      </c>
      <c r="D140" s="126">
        <f>IF(D$15=0,0,D$15/ISI!D$8*1000)</f>
        <v>63.517081371622233</v>
      </c>
      <c r="E140" s="126">
        <f>IF(E$15=0,0,E$15/ISI!E$8*1000)</f>
        <v>57.924879022131591</v>
      </c>
      <c r="F140" s="126">
        <f>IF(F$15=0,0,F$15/ISI!F$8*1000)</f>
        <v>60.137793455105623</v>
      </c>
      <c r="G140" s="126">
        <f>IF(G$15=0,0,G$15/ISI!G$8*1000)</f>
        <v>60.876851015399339</v>
      </c>
      <c r="H140" s="126">
        <f>IF(H$15=0,0,H$15/ISI!H$8*1000)</f>
        <v>59.02934541689941</v>
      </c>
      <c r="I140" s="126">
        <f>IF(I$15=0,0,I$15/ISI!I$8*1000)</f>
        <v>61.815776722268268</v>
      </c>
      <c r="J140" s="126">
        <f>IF(J$15=0,0,J$15/ISI!J$8*1000)</f>
        <v>60.568561799799426</v>
      </c>
      <c r="K140" s="126">
        <f>IF(K$15=0,0,K$15/ISI!K$8*1000)</f>
        <v>65.775228218911892</v>
      </c>
      <c r="L140" s="126">
        <f>IF(L$15=0,0,L$15/ISI!L$8*1000)</f>
        <v>66.151272295550456</v>
      </c>
      <c r="M140" s="126">
        <f>IF(M$15=0,0,M$15/ISI!M$8*1000)</f>
        <v>66.042907667137115</v>
      </c>
      <c r="N140" s="126">
        <f>IF(N$15=0,0,N$15/ISI!N$8*1000)</f>
        <v>66.632253958398891</v>
      </c>
      <c r="O140" s="126">
        <f>IF(O$15=0,0,O$15/ISI!O$8*1000)</f>
        <v>65.948234613659849</v>
      </c>
      <c r="P140" s="126">
        <f>IF(P$15=0,0,P$15/ISI!P$8*1000)</f>
        <v>61.190141746069067</v>
      </c>
      <c r="Q140" s="126">
        <f>IF(Q$15=0,0,Q$15/ISI!Q$8*1000)</f>
        <v>65.484205367639021</v>
      </c>
    </row>
    <row r="141" spans="1:17" x14ac:dyDescent="0.25">
      <c r="A141" s="127" t="s">
        <v>116</v>
      </c>
      <c r="B141" s="126">
        <f>IF(B$21=0,0,B$21/ISI!B$8*1000)</f>
        <v>229.84908908128943</v>
      </c>
      <c r="C141" s="126">
        <f>IF(C$21=0,0,C$21/ISI!C$8*1000)</f>
        <v>231.36030538750938</v>
      </c>
      <c r="D141" s="126">
        <f>IF(D$21=0,0,D$21/ISI!D$8*1000)</f>
        <v>235.5213377259752</v>
      </c>
      <c r="E141" s="126">
        <f>IF(E$21=0,0,E$21/ISI!E$8*1000)</f>
        <v>214.78545141406383</v>
      </c>
      <c r="F141" s="126">
        <f>IF(F$21=0,0,F$21/ISI!F$8*1000)</f>
        <v>222.99093813153152</v>
      </c>
      <c r="G141" s="126">
        <f>IF(G$21=0,0,G$21/ISI!G$8*1000)</f>
        <v>225.73136356510079</v>
      </c>
      <c r="H141" s="126">
        <f>IF(H$21=0,0,H$21/ISI!H$8*1000)</f>
        <v>218.88081280586283</v>
      </c>
      <c r="I141" s="126">
        <f>IF(I$21=0,0,I$21/ISI!I$8*1000)</f>
        <v>229.21290008617075</v>
      </c>
      <c r="J141" s="126">
        <f>IF(J$21=0,0,J$21/ISI!J$8*1000)</f>
        <v>224.58822715365645</v>
      </c>
      <c r="K141" s="126">
        <f>IF(K$21=0,0,K$21/ISI!K$8*1000)</f>
        <v>243.89454623572502</v>
      </c>
      <c r="L141" s="126">
        <f>IF(L$21=0,0,L$21/ISI!L$8*1000)</f>
        <v>245.2889176719012</v>
      </c>
      <c r="M141" s="126">
        <f>IF(M$21=0,0,M$21/ISI!M$8*1000)</f>
        <v>244.88710162974459</v>
      </c>
      <c r="N141" s="126">
        <f>IF(N$21=0,0,N$21/ISI!N$8*1000)</f>
        <v>247.07239767774291</v>
      </c>
      <c r="O141" s="126">
        <f>IF(O$21=0,0,O$21/ISI!O$8*1000)</f>
        <v>244.53605394745023</v>
      </c>
      <c r="P141" s="126">
        <f>IF(P$21=0,0,P$21/ISI!P$8*1000)</f>
        <v>226.89304559442391</v>
      </c>
      <c r="Q141" s="126">
        <f>IF(Q$21=0,0,Q$21/ISI!Q$8*1000)</f>
        <v>230.25263092629871</v>
      </c>
    </row>
    <row r="142" spans="1:17" x14ac:dyDescent="0.25">
      <c r="A142" s="127" t="s">
        <v>113</v>
      </c>
      <c r="B142" s="126">
        <f>IF(B$27=0,0,B$27/ISI!B$8*1000)</f>
        <v>82.649798303232444</v>
      </c>
      <c r="C142" s="126">
        <f>IF(C$27=0,0,C$27/ISI!C$8*1000)</f>
        <v>83.193205820751288</v>
      </c>
      <c r="D142" s="126">
        <f>IF(D$27=0,0,D$27/ISI!D$8*1000)</f>
        <v>84.689441828829601</v>
      </c>
      <c r="E142" s="126">
        <f>IF(E$27=0,0,E$27/ISI!E$8*1000)</f>
        <v>77.233172029508751</v>
      </c>
      <c r="F142" s="126">
        <f>IF(F$27=0,0,F$27/ISI!F$8*1000)</f>
        <v>80.183724606807431</v>
      </c>
      <c r="G142" s="126">
        <f>IF(G$27=0,0,G$27/ISI!G$8*1000)</f>
        <v>81.169134687199119</v>
      </c>
      <c r="H142" s="126">
        <f>IF(H$27=0,0,H$27/ISI!H$8*1000)</f>
        <v>78.705793889199143</v>
      </c>
      <c r="I142" s="126">
        <f>IF(I$27=0,0,I$27/ISI!I$8*1000)</f>
        <v>82.421035629691019</v>
      </c>
      <c r="J142" s="126">
        <f>IF(J$27=0,0,J$27/ISI!J$8*1000)</f>
        <v>80.758082399732629</v>
      </c>
      <c r="K142" s="126">
        <f>IF(K$27=0,0,K$27/ISI!K$8*1000)</f>
        <v>87.700304291882418</v>
      </c>
      <c r="L142" s="126">
        <f>IF(L$27=0,0,L$27/ISI!L$8*1000)</f>
        <v>88.201696394067326</v>
      </c>
      <c r="M142" s="126">
        <f>IF(M$27=0,0,M$27/ISI!M$8*1000)</f>
        <v>88.057210222849548</v>
      </c>
      <c r="N142" s="126">
        <f>IF(N$27=0,0,N$27/ISI!N$8*1000)</f>
        <v>88.843005277865117</v>
      </c>
      <c r="O142" s="126">
        <f>IF(O$27=0,0,O$27/ISI!O$8*1000)</f>
        <v>87.930979484879614</v>
      </c>
      <c r="P142" s="126">
        <f>IF(P$27=0,0,P$27/ISI!P$8*1000)</f>
        <v>73.719035047735346</v>
      </c>
      <c r="Q142" s="126">
        <f>IF(Q$27=0,0,Q$27/ISI!Q$8*1000)</f>
        <v>76.130429073267777</v>
      </c>
    </row>
    <row r="143" spans="1:17" x14ac:dyDescent="0.25">
      <c r="A143" s="72" t="s">
        <v>112</v>
      </c>
      <c r="B143" s="125">
        <f>IF(B$34=0,0,B$34/ISI!B$8*1000)</f>
        <v>30.223352369396512</v>
      </c>
      <c r="C143" s="125">
        <f>IF(C$34=0,0,C$34/ISI!C$8*1000)</f>
        <v>30.422065460285069</v>
      </c>
      <c r="D143" s="125">
        <f>IF(D$34=0,0,D$34/ISI!D$8*1000)</f>
        <v>30.969208575311416</v>
      </c>
      <c r="E143" s="125">
        <f>IF(E$34=0,0,E$34/ISI!E$8*1000)</f>
        <v>28.24260216933607</v>
      </c>
      <c r="F143" s="125">
        <f>IF(F$34=0,0,F$34/ISI!F$8*1000)</f>
        <v>29.321559312110395</v>
      </c>
      <c r="G143" s="125">
        <f>IF(G$34=0,0,G$34/ISI!G$8*1000)</f>
        <v>29.681903761818127</v>
      </c>
      <c r="H143" s="125">
        <f>IF(H$34=0,0,H$34/ISI!H$8*1000)</f>
        <v>28.781110069972506</v>
      </c>
      <c r="I143" s="125">
        <f>IF(I$34=0,0,I$34/ISI!I$8*1000)</f>
        <v>30.139698506551721</v>
      </c>
      <c r="J143" s="125">
        <f>IF(J$34=0,0,J$34/ISI!J$8*1000)</f>
        <v>29.531590290020322</v>
      </c>
      <c r="K143" s="125">
        <f>IF(K$34=0,0,K$34/ISI!K$8*1000)</f>
        <v>32.070219818227841</v>
      </c>
      <c r="L143" s="125">
        <f>IF(L$34=0,0,L$34/ISI!L$8*1000)</f>
        <v>32.25356872519032</v>
      </c>
      <c r="M143" s="125">
        <f>IF(M$34=0,0,M$34/ISI!M$8*1000)</f>
        <v>32.200733067331861</v>
      </c>
      <c r="N143" s="125">
        <f>IF(N$34=0,0,N$34/ISI!N$8*1000)</f>
        <v>32.488082357051013</v>
      </c>
      <c r="O143" s="125">
        <f>IF(O$34=0,0,O$34/ISI!O$8*1000)</f>
        <v>32.154573050588489</v>
      </c>
      <c r="P143" s="125">
        <f>IF(P$34=0,0,P$34/ISI!P$8*1000)</f>
        <v>37.702476450592542</v>
      </c>
      <c r="Q143" s="125">
        <f>IF(Q$34=0,0,Q$34/ISI!Q$8*1000)</f>
        <v>38.251272996204023</v>
      </c>
    </row>
    <row r="144" spans="1:17" x14ac:dyDescent="0.25">
      <c r="A144" s="135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</row>
    <row r="145" spans="1:17" x14ac:dyDescent="0.25">
      <c r="A145" s="78" t="s">
        <v>45</v>
      </c>
      <c r="B145" s="133">
        <f t="shared" ref="B145:Q145" si="31">SUM(B$146:B$150,B$153,B$154,B$152,B$151)</f>
        <v>106.47578717594612</v>
      </c>
      <c r="C145" s="133">
        <f t="shared" si="31"/>
        <v>106.96986664519528</v>
      </c>
      <c r="D145" s="133">
        <f t="shared" si="31"/>
        <v>108.32429703559407</v>
      </c>
      <c r="E145" s="133">
        <f t="shared" si="31"/>
        <v>101.49851055914215</v>
      </c>
      <c r="F145" s="133">
        <f t="shared" si="31"/>
        <v>104.22961571480218</v>
      </c>
      <c r="G145" s="133">
        <f t="shared" si="31"/>
        <v>105.13624545995023</v>
      </c>
      <c r="H145" s="133">
        <f t="shared" si="31"/>
        <v>102.86477675114212</v>
      </c>
      <c r="I145" s="133">
        <f t="shared" si="31"/>
        <v>106.28585723147133</v>
      </c>
      <c r="J145" s="133">
        <f t="shared" si="31"/>
        <v>104.76186473818416</v>
      </c>
      <c r="K145" s="133">
        <f t="shared" si="31"/>
        <v>111.06207478423501</v>
      </c>
      <c r="L145" s="133">
        <f t="shared" si="31"/>
        <v>111.51104682569145</v>
      </c>
      <c r="M145" s="133">
        <f t="shared" si="31"/>
        <v>111.38144249801118</v>
      </c>
      <c r="N145" s="133">
        <f t="shared" si="31"/>
        <v>112.08812422158809</v>
      </c>
      <c r="O145" s="133">
        <f t="shared" si="31"/>
        <v>111.26862857734486</v>
      </c>
      <c r="P145" s="133">
        <f t="shared" si="31"/>
        <v>105.50886284255958</v>
      </c>
      <c r="Q145" s="133">
        <f t="shared" si="31"/>
        <v>107.49216083622738</v>
      </c>
    </row>
    <row r="146" spans="1:17" x14ac:dyDescent="0.25">
      <c r="A146" s="132" t="s">
        <v>83</v>
      </c>
      <c r="B146" s="131">
        <f>IF(B$54=0,0,B$54/ISI!B$9*1000)</f>
        <v>0.32888201163558567</v>
      </c>
      <c r="C146" s="131">
        <f>IF(C$54=0,0,C$54/ISI!C$9*1000)</f>
        <v>0.33040812244504097</v>
      </c>
      <c r="D146" s="131">
        <f>IF(D$54=0,0,D$54/ISI!D$9*1000)</f>
        <v>0.3345916819493126</v>
      </c>
      <c r="E146" s="131">
        <f>IF(E$54=0,0,E$54/ISI!E$9*1000)</f>
        <v>0.31350821831019504</v>
      </c>
      <c r="F146" s="131">
        <f>IF(F$54=0,0,F$54/ISI!F$9*1000)</f>
        <v>0.3219440456602905</v>
      </c>
      <c r="G146" s="131">
        <f>IF(G$54=0,0,G$54/ISI!G$9*1000)</f>
        <v>0.32474444021290594</v>
      </c>
      <c r="H146" s="131">
        <f>IF(H$54=0,0,H$54/ISI!H$9*1000)</f>
        <v>0.31772833619401142</v>
      </c>
      <c r="I146" s="131">
        <f>IF(I$54=0,0,I$54/ISI!I$9*1000)</f>
        <v>0.32829535673623728</v>
      </c>
      <c r="J146" s="131">
        <f>IF(J$54=0,0,J$54/ISI!J$9*1000)</f>
        <v>0.32358805444523325</v>
      </c>
      <c r="K146" s="131">
        <f>IF(K$54=0,0,K$54/ISI!K$9*1000)</f>
        <v>0.34304811957955322</v>
      </c>
      <c r="L146" s="131">
        <f>IF(L$54=0,0,L$54/ISI!L$9*1000)</f>
        <v>0.34443490273541127</v>
      </c>
      <c r="M146" s="131">
        <f>IF(M$54=0,0,M$54/ISI!M$9*1000)</f>
        <v>0.34403458137470844</v>
      </c>
      <c r="N146" s="131">
        <f>IF(N$54=0,0,N$54/ISI!N$9*1000)</f>
        <v>0.34621737722905649</v>
      </c>
      <c r="O146" s="131">
        <f>IF(O$54=0,0,O$54/ISI!O$9*1000)</f>
        <v>0.34368612216014627</v>
      </c>
      <c r="P146" s="131">
        <f>IF(P$54=0,0,P$54/ISI!P$9*1000)</f>
        <v>0.32589537938521213</v>
      </c>
      <c r="Q146" s="131">
        <f>IF(Q$54=0,0,Q$54/ISI!Q$9*1000)</f>
        <v>0.3320213827811998</v>
      </c>
    </row>
    <row r="147" spans="1:17" x14ac:dyDescent="0.25">
      <c r="A147" s="76" t="s">
        <v>82</v>
      </c>
      <c r="B147" s="130">
        <f>IF(B$55=0,0,B$55/ISI!B$9*1000)</f>
        <v>0.24300895723680985</v>
      </c>
      <c r="C147" s="130">
        <f>IF(C$55=0,0,C$55/ISI!C$9*1000)</f>
        <v>0.24413659141354488</v>
      </c>
      <c r="D147" s="130">
        <f>IF(D$55=0,0,D$55/ISI!D$9*1000)</f>
        <v>0.24722779858421137</v>
      </c>
      <c r="E147" s="130">
        <f>IF(E$55=0,0,E$55/ISI!E$9*1000)</f>
        <v>0.23164935302435155</v>
      </c>
      <c r="F147" s="130">
        <f>IF(F$55=0,0,F$55/ISI!F$9*1000)</f>
        <v>0.23788253554954203</v>
      </c>
      <c r="G147" s="130">
        <f>IF(G$55=0,0,G$55/ISI!G$9*1000)</f>
        <v>0.23995173038539941</v>
      </c>
      <c r="H147" s="130">
        <f>IF(H$55=0,0,H$55/ISI!H$9*1000)</f>
        <v>0.2347675729636621</v>
      </c>
      <c r="I147" s="130">
        <f>IF(I$55=0,0,I$55/ISI!I$9*1000)</f>
        <v>0.24257548142997129</v>
      </c>
      <c r="J147" s="130">
        <f>IF(J$55=0,0,J$55/ISI!J$9*1000)</f>
        <v>0.23909728383732562</v>
      </c>
      <c r="K147" s="130">
        <f>IF(K$55=0,0,K$55/ISI!K$9*1000)</f>
        <v>0.25347620992249981</v>
      </c>
      <c r="L147" s="130">
        <f>IF(L$55=0,0,L$55/ISI!L$9*1000)</f>
        <v>0.25450089572681811</v>
      </c>
      <c r="M147" s="130">
        <f>IF(M$55=0,0,M$55/ISI!M$9*1000)</f>
        <v>0.25420510066055679</v>
      </c>
      <c r="N147" s="130">
        <f>IF(N$55=0,0,N$55/ISI!N$9*1000)</f>
        <v>0.25581795550107517</v>
      </c>
      <c r="O147" s="130">
        <f>IF(O$55=0,0,O$55/ISI!O$9*1000)</f>
        <v>0.25394762622481826</v>
      </c>
      <c r="P147" s="130">
        <f>IF(P$55=0,0,P$55/ISI!P$9*1000)</f>
        <v>0.24080215247663575</v>
      </c>
      <c r="Q147" s="130">
        <f>IF(Q$55=0,0,Q$55/ISI!Q$9*1000)</f>
        <v>0.24532861985587806</v>
      </c>
    </row>
    <row r="148" spans="1:17" x14ac:dyDescent="0.25">
      <c r="A148" s="76" t="s">
        <v>81</v>
      </c>
      <c r="B148" s="130">
        <f>IF(B$56=0,0,B$56/ISI!B$9*1000)</f>
        <v>6.0752239309202487</v>
      </c>
      <c r="C148" s="130">
        <f>IF(C$56=0,0,C$56/ISI!C$9*1000)</f>
        <v>6.1034147853386189</v>
      </c>
      <c r="D148" s="130">
        <f>IF(D$56=0,0,D$56/ISI!D$9*1000)</f>
        <v>6.1806949646052862</v>
      </c>
      <c r="E148" s="130">
        <f>IF(E$56=0,0,E$56/ISI!E$9*1000)</f>
        <v>5.7912338256087876</v>
      </c>
      <c r="F148" s="130">
        <f>IF(F$56=0,0,F$56/ISI!F$9*1000)</f>
        <v>5.9470633887385533</v>
      </c>
      <c r="G148" s="130">
        <f>IF(G$56=0,0,G$56/ISI!G$9*1000)</f>
        <v>5.998793259634982</v>
      </c>
      <c r="H148" s="130">
        <f>IF(H$56=0,0,H$56/ISI!H$9*1000)</f>
        <v>5.8691893240915505</v>
      </c>
      <c r="I148" s="130">
        <f>IF(I$56=0,0,I$56/ISI!I$9*1000)</f>
        <v>6.0643870357492808</v>
      </c>
      <c r="J148" s="130">
        <f>IF(J$56=0,0,J$56/ISI!J$9*1000)</f>
        <v>5.9774320959331408</v>
      </c>
      <c r="K148" s="130">
        <f>IF(K$56=0,0,K$56/ISI!K$9*1000)</f>
        <v>6.3369052480624921</v>
      </c>
      <c r="L148" s="130">
        <f>IF(L$56=0,0,L$56/ISI!L$9*1000)</f>
        <v>6.3625223931704564</v>
      </c>
      <c r="M148" s="130">
        <f>IF(M$56=0,0,M$56/ISI!M$9*1000)</f>
        <v>6.35512751651392</v>
      </c>
      <c r="N148" s="130">
        <f>IF(N$56=0,0,N$56/ISI!N$9*1000)</f>
        <v>6.3954488875268769</v>
      </c>
      <c r="O148" s="130">
        <f>IF(O$56=0,0,O$56/ISI!O$9*1000)</f>
        <v>6.3486906556204605</v>
      </c>
      <c r="P148" s="130">
        <f>IF(P$56=0,0,P$56/ISI!P$9*1000)</f>
        <v>6.0200538119158926</v>
      </c>
      <c r="Q148" s="130">
        <f>IF(Q$56=0,0,Q$56/ISI!Q$9*1000)</f>
        <v>6.1332154963969536</v>
      </c>
    </row>
    <row r="149" spans="1:17" x14ac:dyDescent="0.25">
      <c r="A149" s="76" t="s">
        <v>80</v>
      </c>
      <c r="B149" s="130">
        <f>IF(B$57=0,0,B$57/ISI!B$9*1000)</f>
        <v>0.15188059827300618</v>
      </c>
      <c r="C149" s="130">
        <f>IF(C$57=0,0,C$57/ISI!C$9*1000)</f>
        <v>0.15258536963346547</v>
      </c>
      <c r="D149" s="130">
        <f>IF(D$57=0,0,D$57/ISI!D$9*1000)</f>
        <v>0.15451737411513231</v>
      </c>
      <c r="E149" s="130">
        <f>IF(E$57=0,0,E$57/ISI!E$9*1000)</f>
        <v>0.14478084564021962</v>
      </c>
      <c r="F149" s="130">
        <f>IF(F$57=0,0,F$57/ISI!F$9*1000)</f>
        <v>0.14867658471846382</v>
      </c>
      <c r="G149" s="130">
        <f>IF(G$57=0,0,G$57/ISI!G$9*1000)</f>
        <v>0.14996983149087459</v>
      </c>
      <c r="H149" s="130">
        <f>IF(H$57=0,0,H$57/ISI!H$9*1000)</f>
        <v>0.14672973310228876</v>
      </c>
      <c r="I149" s="130">
        <f>IF(I$57=0,0,I$57/ISI!I$9*1000)</f>
        <v>0.15160967589373203</v>
      </c>
      <c r="J149" s="130">
        <f>IF(J$57=0,0,J$57/ISI!J$9*1000)</f>
        <v>0.14943580239832854</v>
      </c>
      <c r="K149" s="130">
        <f>IF(K$57=0,0,K$57/ISI!K$9*1000)</f>
        <v>0.1584226312015623</v>
      </c>
      <c r="L149" s="130">
        <f>IF(L$57=0,0,L$57/ISI!L$9*1000)</f>
        <v>0.15906305982926133</v>
      </c>
      <c r="M149" s="130">
        <f>IF(M$57=0,0,M$57/ISI!M$9*1000)</f>
        <v>0.15887818791284791</v>
      </c>
      <c r="N149" s="130">
        <f>IF(N$57=0,0,N$57/ISI!N$9*1000)</f>
        <v>0.15988622218817192</v>
      </c>
      <c r="O149" s="130">
        <f>IF(O$57=0,0,O$57/ISI!O$9*1000)</f>
        <v>0.15871726639051145</v>
      </c>
      <c r="P149" s="130">
        <f>IF(P$57=0,0,P$57/ISI!P$9*1000)</f>
        <v>0.15050134529789733</v>
      </c>
      <c r="Q149" s="130">
        <f>IF(Q$57=0,0,Q$57/ISI!Q$9*1000)</f>
        <v>0.15333038740992389</v>
      </c>
    </row>
    <row r="150" spans="1:17" x14ac:dyDescent="0.25">
      <c r="A150" s="129" t="s">
        <v>79</v>
      </c>
      <c r="B150" s="128">
        <f>IF(B$58=0,0,B$58/ISI!B$9*1000)</f>
        <v>0.21925467442372365</v>
      </c>
      <c r="C150" s="128">
        <f>IF(C$58=0,0,C$58/ISI!C$9*1000)</f>
        <v>0.22027208163002715</v>
      </c>
      <c r="D150" s="128">
        <f>IF(D$58=0,0,D$58/ISI!D$9*1000)</f>
        <v>0.22306112129954178</v>
      </c>
      <c r="E150" s="128">
        <f>IF(E$58=0,0,E$58/ISI!E$9*1000)</f>
        <v>0.20900547887346324</v>
      </c>
      <c r="F150" s="128">
        <f>IF(F$58=0,0,F$58/ISI!F$9*1000)</f>
        <v>0.21462936377352682</v>
      </c>
      <c r="G150" s="128">
        <f>IF(G$58=0,0,G$58/ISI!G$9*1000)</f>
        <v>0.21649629347527041</v>
      </c>
      <c r="H150" s="128">
        <f>IF(H$58=0,0,H$58/ISI!H$9*1000)</f>
        <v>0.21181889079600752</v>
      </c>
      <c r="I150" s="128">
        <f>IF(I$58=0,0,I$58/ISI!I$9*1000)</f>
        <v>0.21886357115749169</v>
      </c>
      <c r="J150" s="128">
        <f>IF(J$58=0,0,J$58/ISI!J$9*1000)</f>
        <v>0.21572536963015551</v>
      </c>
      <c r="K150" s="128">
        <f>IF(K$58=0,0,K$58/ISI!K$9*1000)</f>
        <v>0.22869874638636861</v>
      </c>
      <c r="L150" s="128">
        <f>IF(L$58=0,0,L$58/ISI!L$9*1000)</f>
        <v>0.22962326849027428</v>
      </c>
      <c r="M150" s="128">
        <f>IF(M$58=0,0,M$58/ISI!M$9*1000)</f>
        <v>0.22935638758313906</v>
      </c>
      <c r="N150" s="128">
        <f>IF(N$58=0,0,N$58/ISI!N$9*1000)</f>
        <v>0.23081158481937103</v>
      </c>
      <c r="O150" s="128">
        <f>IF(O$58=0,0,O$58/ISI!O$9*1000)</f>
        <v>0.22912408144009744</v>
      </c>
      <c r="P150" s="128">
        <f>IF(P$58=0,0,P$58/ISI!P$9*1000)</f>
        <v>0.21726358625680806</v>
      </c>
      <c r="Q150" s="128">
        <f>IF(Q$58=0,0,Q$58/ISI!Q$9*1000)</f>
        <v>0.22134758852079972</v>
      </c>
    </row>
    <row r="151" spans="1:17" x14ac:dyDescent="0.25">
      <c r="A151" s="127" t="s">
        <v>115</v>
      </c>
      <c r="B151" s="126">
        <f>IF(B$63=0,0,B$63/ISI!B$9*1000)</f>
        <v>16.551996952767624</v>
      </c>
      <c r="C151" s="126">
        <f>IF(C$63=0,0,C$63/ISI!C$9*1000)</f>
        <v>16.628803164643031</v>
      </c>
      <c r="D151" s="126">
        <f>IF(D$63=0,0,D$63/ISI!D$9*1000)</f>
        <v>16.839353640851954</v>
      </c>
      <c r="E151" s="126">
        <f>IF(E$63=0,0,E$63/ISI!E$9*1000)</f>
        <v>15.778263603811162</v>
      </c>
      <c r="F151" s="126">
        <f>IF(F$63=0,0,F$63/ISI!F$9*1000)</f>
        <v>16.202822514462575</v>
      </c>
      <c r="G151" s="126">
        <f>IF(G$63=0,0,G$63/ISI!G$9*1000)</f>
        <v>16.343760967955102</v>
      </c>
      <c r="H151" s="126">
        <f>IF(H$63=0,0,H$63/ISI!H$9*1000)</f>
        <v>15.990653992710383</v>
      </c>
      <c r="I151" s="126">
        <f>IF(I$63=0,0,I$63/ISI!I$9*1000)</f>
        <v>16.522471743839208</v>
      </c>
      <c r="J151" s="126">
        <f>IF(J$63=0,0,J$63/ISI!J$9*1000)</f>
        <v>16.285562303918848</v>
      </c>
      <c r="K151" s="126">
        <f>IF(K$63=0,0,K$63/ISI!K$9*1000)</f>
        <v>17.264949827128387</v>
      </c>
      <c r="L151" s="126">
        <f>IF(L$63=0,0,L$63/ISI!L$9*1000)</f>
        <v>17.334743947079634</v>
      </c>
      <c r="M151" s="126">
        <f>IF(M$63=0,0,M$63/ISI!M$9*1000)</f>
        <v>17.314596545555517</v>
      </c>
      <c r="N151" s="126">
        <f>IF(N$63=0,0,N$63/ISI!N$9*1000)</f>
        <v>17.424452448436952</v>
      </c>
      <c r="O151" s="126">
        <f>IF(O$63=0,0,O$63/ISI!O$9*1000)</f>
        <v>17.297059265760538</v>
      </c>
      <c r="P151" s="126">
        <f>IF(P$63=0,0,P$63/ISI!P$9*1000)</f>
        <v>16.401685515357698</v>
      </c>
      <c r="Q151" s="126">
        <f>IF(Q$63=0,0,Q$63/ISI!Q$9*1000)</f>
        <v>14.512193246209714</v>
      </c>
    </row>
    <row r="152" spans="1:17" x14ac:dyDescent="0.25">
      <c r="A152" s="127" t="s">
        <v>114</v>
      </c>
      <c r="B152" s="126">
        <f>IF(B$69=0,0,B$69/ISI!B$9*1000)</f>
        <v>61.186315001581683</v>
      </c>
      <c r="C152" s="126">
        <f>IF(C$69=0,0,C$69/ISI!C$9*1000)</f>
        <v>61.470237786687129</v>
      </c>
      <c r="D152" s="126">
        <f>IF(D$69=0,0,D$69/ISI!D$9*1000)</f>
        <v>62.248561260151696</v>
      </c>
      <c r="E152" s="126">
        <f>IF(E$69=0,0,E$69/ISI!E$9*1000)</f>
        <v>58.326122811384124</v>
      </c>
      <c r="F152" s="126">
        <f>IF(F$69=0,0,F$69/ISI!F$9*1000)</f>
        <v>59.895552489142915</v>
      </c>
      <c r="G152" s="126">
        <f>IF(G$69=0,0,G$69/ISI!G$9*1000)</f>
        <v>60.416547305408201</v>
      </c>
      <c r="H152" s="126">
        <f>IF(H$69=0,0,H$69/ISI!H$9*1000)</f>
        <v>59.111247728672431</v>
      </c>
      <c r="I152" s="126">
        <f>IF(I$69=0,0,I$69/ISI!I$9*1000)</f>
        <v>61.077171752030814</v>
      </c>
      <c r="J152" s="126">
        <f>IF(J$69=0,0,J$69/ISI!J$9*1000)</f>
        <v>60.201409409929283</v>
      </c>
      <c r="K152" s="126">
        <f>IF(K$69=0,0,K$69/ISI!K$9*1000)</f>
        <v>63.821825343711403</v>
      </c>
      <c r="L152" s="126">
        <f>IF(L$69=0,0,L$69/ISI!L$9*1000)</f>
        <v>64.079827143783234</v>
      </c>
      <c r="M152" s="126">
        <f>IF(M$69=0,0,M$69/ISI!M$9*1000)</f>
        <v>64.005350012133505</v>
      </c>
      <c r="N152" s="126">
        <f>IF(N$69=0,0,N$69/ISI!N$9*1000)</f>
        <v>64.411444690477467</v>
      </c>
      <c r="O152" s="126">
        <f>IF(O$69=0,0,O$69/ISI!O$9*1000)</f>
        <v>63.940521488489445</v>
      </c>
      <c r="P152" s="126">
        <f>IF(P$69=0,0,P$69/ISI!P$9*1000)</f>
        <v>60.630671897976136</v>
      </c>
      <c r="Q152" s="126">
        <f>IF(Q$69=0,0,Q$69/ISI!Q$9*1000)</f>
        <v>61.7703741626989</v>
      </c>
    </row>
    <row r="153" spans="1:17" x14ac:dyDescent="0.25">
      <c r="A153" s="127" t="s">
        <v>113</v>
      </c>
      <c r="B153" s="126">
        <f>IF(B$70=0,0,B$70/ISI!B$9*1000)</f>
        <v>14.341422283648253</v>
      </c>
      <c r="C153" s="126">
        <f>IF(C$70=0,0,C$70/ISI!C$9*1000)</f>
        <v>14.407970768502185</v>
      </c>
      <c r="D153" s="126">
        <f>IF(D$70=0,0,D$70/ISI!D$9*1000)</f>
        <v>14.590401522927271</v>
      </c>
      <c r="E153" s="126">
        <f>IF(E$70=0,0,E$70/ISI!E$9*1000)</f>
        <v>13.67102361670854</v>
      </c>
      <c r="F153" s="126">
        <f>IF(F$70=0,0,F$70/ISI!F$9*1000)</f>
        <v>14.038881261880443</v>
      </c>
      <c r="G153" s="126">
        <f>IF(G$70=0,0,G$70/ISI!G$9*1000)</f>
        <v>14.160996912536321</v>
      </c>
      <c r="H153" s="126">
        <f>IF(H$70=0,0,H$70/ISI!H$9*1000)</f>
        <v>13.855048557317504</v>
      </c>
      <c r="I153" s="126">
        <f>IF(I$70=0,0,I$70/ISI!I$9*1000)</f>
        <v>14.315840265329664</v>
      </c>
      <c r="J153" s="126">
        <f>IF(J$70=0,0,J$70/ISI!J$9*1000)</f>
        <v>14.110570875142161</v>
      </c>
      <c r="K153" s="126">
        <f>IF(K$70=0,0,K$70/ISI!K$9*1000)</f>
        <v>14.959157912087884</v>
      </c>
      <c r="L153" s="126">
        <f>IF(L$70=0,0,L$70/ISI!L$9*1000)</f>
        <v>15.019630793396002</v>
      </c>
      <c r="M153" s="126">
        <f>IF(M$70=0,0,M$70/ISI!M$9*1000)</f>
        <v>15.002174144871965</v>
      </c>
      <c r="N153" s="126">
        <f>IF(N$70=0,0,N$70/ISI!N$9*1000)</f>
        <v>15.097358423727794</v>
      </c>
      <c r="O153" s="126">
        <f>IF(O$70=0,0,O$70/ISI!O$9*1000)</f>
        <v>14.986979027571929</v>
      </c>
      <c r="P153" s="126">
        <f>IF(P$70=0,0,P$70/ISI!P$9*1000)</f>
        <v>14.211185442491923</v>
      </c>
      <c r="Q153" s="126">
        <f>IF(Q$70=0,0,Q$70/ISI!Q$9*1000)</f>
        <v>14.478319546835303</v>
      </c>
    </row>
    <row r="154" spans="1:17" x14ac:dyDescent="0.25">
      <c r="A154" s="72" t="s">
        <v>112</v>
      </c>
      <c r="B154" s="125">
        <f>IF(B$77=0,0,B$77/ISI!B$9*1000)</f>
        <v>7.377802765459192</v>
      </c>
      <c r="C154" s="125">
        <f>IF(C$77=0,0,C$77/ISI!C$9*1000)</f>
        <v>7.4120379749022387</v>
      </c>
      <c r="D154" s="125">
        <f>IF(D$77=0,0,D$77/ISI!D$9*1000)</f>
        <v>7.5058876711096651</v>
      </c>
      <c r="E154" s="125">
        <f>IF(E$77=0,0,E$77/ISI!E$9*1000)</f>
        <v>7.032922805781296</v>
      </c>
      <c r="F154" s="125">
        <f>IF(F$77=0,0,F$77/ISI!F$9*1000)</f>
        <v>7.2221635308758545</v>
      </c>
      <c r="G154" s="125">
        <f>IF(G$77=0,0,G$77/ISI!G$9*1000)</f>
        <v>7.2849847188511685</v>
      </c>
      <c r="H154" s="125">
        <f>IF(H$77=0,0,H$77/ISI!H$9*1000)</f>
        <v>7.1275926152942786</v>
      </c>
      <c r="I154" s="125">
        <f>IF(I$77=0,0,I$77/ISI!I$9*1000)</f>
        <v>7.3646423493049227</v>
      </c>
      <c r="J154" s="125">
        <f>IF(J$77=0,0,J$77/ISI!J$9*1000)</f>
        <v>7.2590435429496871</v>
      </c>
      <c r="K154" s="125">
        <f>IF(K$77=0,0,K$77/ISI!K$9*1000)</f>
        <v>7.6955907461548527</v>
      </c>
      <c r="L154" s="125">
        <f>IF(L$77=0,0,L$77/ISI!L$9*1000)</f>
        <v>7.726700421480361</v>
      </c>
      <c r="M154" s="125">
        <f>IF(M$77=0,0,M$77/ISI!M$9*1000)</f>
        <v>7.7177200214050252</v>
      </c>
      <c r="N154" s="125">
        <f>IF(N$77=0,0,N$77/ISI!N$9*1000)</f>
        <v>7.7666866316813215</v>
      </c>
      <c r="O154" s="125">
        <f>IF(O$77=0,0,O$77/ISI!O$9*1000)</f>
        <v>7.7099030436869036</v>
      </c>
      <c r="P154" s="125">
        <f>IF(P$77=0,0,P$77/ISI!P$9*1000)</f>
        <v>7.3108037114013769</v>
      </c>
      <c r="Q154" s="125">
        <f>IF(Q$77=0,0,Q$77/ISI!Q$9*1000)</f>
        <v>9.6460304055187098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130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716.12570078213651</v>
      </c>
      <c r="C5" s="96">
        <v>713.47268357884604</v>
      </c>
      <c r="D5" s="96">
        <v>727.54048184149474</v>
      </c>
      <c r="E5" s="96">
        <v>734.72007412765367</v>
      </c>
      <c r="F5" s="96">
        <v>745.90067571473458</v>
      </c>
      <c r="G5" s="96">
        <v>752.53637231070411</v>
      </c>
      <c r="H5" s="96">
        <v>774.04376647511083</v>
      </c>
      <c r="I5" s="96">
        <v>737.62856996849666</v>
      </c>
      <c r="J5" s="96">
        <v>728.85500460430853</v>
      </c>
      <c r="K5" s="96">
        <v>563.91982553503942</v>
      </c>
      <c r="L5" s="96">
        <v>700.91127281287379</v>
      </c>
      <c r="M5" s="96">
        <v>687.52937696713514</v>
      </c>
      <c r="N5" s="96">
        <v>592.25284347841568</v>
      </c>
      <c r="O5" s="96">
        <v>575.90210403675201</v>
      </c>
      <c r="P5" s="96">
        <v>619.03345089804009</v>
      </c>
      <c r="Q5" s="96">
        <v>654.86290309739286</v>
      </c>
    </row>
    <row r="6" spans="1:17" x14ac:dyDescent="0.25">
      <c r="A6" s="132" t="s">
        <v>83</v>
      </c>
      <c r="B6" s="160">
        <v>1.0168346811245079</v>
      </c>
      <c r="C6" s="160">
        <v>1.0065214474479218</v>
      </c>
      <c r="D6" s="160">
        <v>1.0299482605205053</v>
      </c>
      <c r="E6" s="160">
        <v>1.0448381367986443</v>
      </c>
      <c r="F6" s="160">
        <v>1.0618436523543904</v>
      </c>
      <c r="G6" s="160">
        <v>1.068772918223226</v>
      </c>
      <c r="H6" s="160">
        <v>1.0999506530854037</v>
      </c>
      <c r="I6" s="160">
        <v>1.039486932696279</v>
      </c>
      <c r="J6" s="160">
        <v>1.0292970228654483</v>
      </c>
      <c r="K6" s="160">
        <v>0.78776782610302998</v>
      </c>
      <c r="L6" s="160">
        <v>0.98641380471291629</v>
      </c>
      <c r="M6" s="160">
        <v>0.96306396408428685</v>
      </c>
      <c r="N6" s="160">
        <v>0.82643057652500573</v>
      </c>
      <c r="O6" s="160">
        <v>0.78877251444090812</v>
      </c>
      <c r="P6" s="160">
        <v>0.83915059495678679</v>
      </c>
      <c r="Q6" s="160">
        <v>0.88899604538755461</v>
      </c>
    </row>
    <row r="7" spans="1:17" x14ac:dyDescent="0.25">
      <c r="A7" s="76" t="s">
        <v>82</v>
      </c>
      <c r="B7" s="159">
        <v>0.1409357424826565</v>
      </c>
      <c r="C7" s="159">
        <v>0.13950630338838862</v>
      </c>
      <c r="D7" s="159">
        <v>0.14275331625653323</v>
      </c>
      <c r="E7" s="159">
        <v>0.14481708906807195</v>
      </c>
      <c r="F7" s="159">
        <v>0.14717409459280378</v>
      </c>
      <c r="G7" s="159">
        <v>0.14813450757655855</v>
      </c>
      <c r="H7" s="159">
        <v>0.15245581692339263</v>
      </c>
      <c r="I7" s="159">
        <v>0.14407539925620488</v>
      </c>
      <c r="J7" s="159">
        <v>0.14266305314478858</v>
      </c>
      <c r="K7" s="159">
        <v>0.1091865231750334</v>
      </c>
      <c r="L7" s="159">
        <v>0.13671933554490395</v>
      </c>
      <c r="M7" s="159">
        <v>0.13348299124338159</v>
      </c>
      <c r="N7" s="159">
        <v>0.11454527375493771</v>
      </c>
      <c r="O7" s="159">
        <v>0.10932577540500844</v>
      </c>
      <c r="P7" s="159">
        <v>0.11630829902871538</v>
      </c>
      <c r="Q7" s="159">
        <v>0.12321699883631226</v>
      </c>
    </row>
    <row r="8" spans="1:17" x14ac:dyDescent="0.25">
      <c r="A8" s="76" t="s">
        <v>81</v>
      </c>
      <c r="B8" s="159">
        <v>19.405835842377616</v>
      </c>
      <c r="C8" s="159">
        <v>19.209012382825101</v>
      </c>
      <c r="D8" s="159">
        <v>19.656102649547581</v>
      </c>
      <c r="E8" s="159">
        <v>19.940269289543895</v>
      </c>
      <c r="F8" s="159">
        <v>20.264811960457575</v>
      </c>
      <c r="G8" s="159">
        <v>20.397053905441304</v>
      </c>
      <c r="H8" s="159">
        <v>20.992067053501412</v>
      </c>
      <c r="I8" s="159">
        <v>19.838143948721804</v>
      </c>
      <c r="J8" s="159">
        <v>19.643674069697767</v>
      </c>
      <c r="K8" s="159">
        <v>15.03419719944643</v>
      </c>
      <c r="L8" s="159">
        <v>18.825266999887166</v>
      </c>
      <c r="M8" s="159">
        <v>18.379645717887065</v>
      </c>
      <c r="N8" s="159">
        <v>15.772058527183544</v>
      </c>
      <c r="O8" s="159">
        <v>15.053371227751658</v>
      </c>
      <c r="P8" s="159">
        <v>16.014814399088092</v>
      </c>
      <c r="Q8" s="159">
        <v>16.96609256308534</v>
      </c>
    </row>
    <row r="9" spans="1:17" x14ac:dyDescent="0.25">
      <c r="A9" s="76" t="s">
        <v>80</v>
      </c>
      <c r="B9" s="159">
        <v>0.33622554870703941</v>
      </c>
      <c r="C9" s="159">
        <v>0.33281538507255432</v>
      </c>
      <c r="D9" s="159">
        <v>0.34056167188397179</v>
      </c>
      <c r="E9" s="159">
        <v>0.34548514362891741</v>
      </c>
      <c r="F9" s="159">
        <v>0.3511081705623158</v>
      </c>
      <c r="G9" s="159">
        <v>0.35339939475257437</v>
      </c>
      <c r="H9" s="159">
        <v>0.36370859368733682</v>
      </c>
      <c r="I9" s="159">
        <v>0.34371571977963289</v>
      </c>
      <c r="J9" s="159">
        <v>0.34034633428585986</v>
      </c>
      <c r="K9" s="159">
        <v>0.26048252926653548</v>
      </c>
      <c r="L9" s="159">
        <v>0.32616661183804413</v>
      </c>
      <c r="M9" s="159">
        <v>0.31844577665872004</v>
      </c>
      <c r="N9" s="159">
        <v>0.27326671603402075</v>
      </c>
      <c r="O9" s="159">
        <v>0.26081473851741305</v>
      </c>
      <c r="P9" s="159">
        <v>0.27747270473226188</v>
      </c>
      <c r="Q9" s="159">
        <v>0.29395455201062226</v>
      </c>
    </row>
    <row r="10" spans="1:17" x14ac:dyDescent="0.25">
      <c r="A10" s="129" t="s">
        <v>79</v>
      </c>
      <c r="B10" s="158">
        <v>1.0627872968140637</v>
      </c>
      <c r="C10" s="158">
        <v>1.0520079892786152</v>
      </c>
      <c r="D10" s="158">
        <v>1.0764935028046145</v>
      </c>
      <c r="E10" s="158">
        <v>1.0920562797764215</v>
      </c>
      <c r="F10" s="158">
        <v>1.1098303056273435</v>
      </c>
      <c r="G10" s="158">
        <v>1.1170727176716511</v>
      </c>
      <c r="H10" s="158">
        <v>1.1496594312938844</v>
      </c>
      <c r="I10" s="158">
        <v>1.0864632449909006</v>
      </c>
      <c r="J10" s="158">
        <v>1.0758128345309514</v>
      </c>
      <c r="K10" s="158">
        <v>0.82336849240354981</v>
      </c>
      <c r="L10" s="158">
        <v>1.0309916454576054</v>
      </c>
      <c r="M10" s="158">
        <v>1.0065865829008316</v>
      </c>
      <c r="N10" s="158">
        <v>0.86377848310422789</v>
      </c>
      <c r="O10" s="158">
        <v>0.82441858444169069</v>
      </c>
      <c r="P10" s="158">
        <v>0.87707334239205981</v>
      </c>
      <c r="Q10" s="158">
        <v>0.92917139973134177</v>
      </c>
    </row>
    <row r="11" spans="1:17" x14ac:dyDescent="0.25">
      <c r="A11" s="92" t="s">
        <v>125</v>
      </c>
      <c r="B11" s="91">
        <v>0.17365814430914081</v>
      </c>
      <c r="C11" s="91">
        <v>0.17189681864298456</v>
      </c>
      <c r="D11" s="91">
        <v>0.1758977216027095</v>
      </c>
      <c r="E11" s="91">
        <v>0.17844066032367711</v>
      </c>
      <c r="F11" s="91">
        <v>0.18134491440671566</v>
      </c>
      <c r="G11" s="91">
        <v>0.1825283156759131</v>
      </c>
      <c r="H11" s="91">
        <v>0.18785294482205964</v>
      </c>
      <c r="I11" s="91">
        <v>0.17752676528106451</v>
      </c>
      <c r="J11" s="91">
        <v>0.17578650123937917</v>
      </c>
      <c r="K11" s="91">
        <v>0.13453740452303395</v>
      </c>
      <c r="L11" s="91">
        <v>0.16846277376960292</v>
      </c>
      <c r="M11" s="91">
        <v>0.16447501639984272</v>
      </c>
      <c r="N11" s="91">
        <v>0.14114034757444788</v>
      </c>
      <c r="O11" s="91">
        <v>0.13470898827760461</v>
      </c>
      <c r="P11" s="91">
        <v>0.14331271131994711</v>
      </c>
      <c r="Q11" s="91">
        <v>0.15182547016338838</v>
      </c>
    </row>
    <row r="12" spans="1:17" x14ac:dyDescent="0.25">
      <c r="A12" s="92" t="s">
        <v>26</v>
      </c>
      <c r="B12" s="91">
        <v>0.28898917035291349</v>
      </c>
      <c r="C12" s="91">
        <v>0.28605810112486918</v>
      </c>
      <c r="D12" s="91">
        <v>0.29271611092678868</v>
      </c>
      <c r="E12" s="91">
        <v>0.29694788337923711</v>
      </c>
      <c r="F12" s="91">
        <v>0.30178093040556769</v>
      </c>
      <c r="G12" s="91">
        <v>0.3037502601616841</v>
      </c>
      <c r="H12" s="91">
        <v>0.31261111817386328</v>
      </c>
      <c r="I12" s="91">
        <v>0.29542704615501747</v>
      </c>
      <c r="J12" s="91">
        <v>0.29253102614050913</v>
      </c>
      <c r="K12" s="91">
        <v>0.22388729920626807</v>
      </c>
      <c r="L12" s="91">
        <v>0.28034341505090882</v>
      </c>
      <c r="M12" s="91">
        <v>0.27370728117742799</v>
      </c>
      <c r="N12" s="91">
        <v>0.23487543363501531</v>
      </c>
      <c r="O12" s="91">
        <v>0.22417283632908289</v>
      </c>
      <c r="P12" s="91">
        <v>0.23849052234285623</v>
      </c>
      <c r="Q12" s="91">
        <v>0.25265683239625125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0.60013998215200925</v>
      </c>
      <c r="C14" s="157">
        <v>0.59405306951076142</v>
      </c>
      <c r="D14" s="157">
        <v>0.60787967027511647</v>
      </c>
      <c r="E14" s="157">
        <v>0.61666773607350733</v>
      </c>
      <c r="F14" s="157">
        <v>0.62670446081506004</v>
      </c>
      <c r="G14" s="157">
        <v>0.6307941418340538</v>
      </c>
      <c r="H14" s="157">
        <v>0.64919536829796143</v>
      </c>
      <c r="I14" s="157">
        <v>0.61350943355481868</v>
      </c>
      <c r="J14" s="157">
        <v>0.60749530715106326</v>
      </c>
      <c r="K14" s="157">
        <v>0.46494378867424779</v>
      </c>
      <c r="L14" s="157">
        <v>0.58218545663709365</v>
      </c>
      <c r="M14" s="157">
        <v>0.56840428532356102</v>
      </c>
      <c r="N14" s="157">
        <v>0.48776270189476473</v>
      </c>
      <c r="O14" s="157">
        <v>0.46553675983500326</v>
      </c>
      <c r="P14" s="157">
        <v>0.49527010872925653</v>
      </c>
      <c r="Q14" s="157">
        <v>0.52468909717170209</v>
      </c>
    </row>
    <row r="15" spans="1:17" x14ac:dyDescent="0.25">
      <c r="A15" s="156" t="s">
        <v>117</v>
      </c>
      <c r="B15" s="155">
        <v>85.205193230625909</v>
      </c>
      <c r="C15" s="155">
        <v>89.166318036240682</v>
      </c>
      <c r="D15" s="155">
        <v>88.683919897271636</v>
      </c>
      <c r="E15" s="155">
        <v>87.910336308173186</v>
      </c>
      <c r="F15" s="155">
        <v>89.036807127162419</v>
      </c>
      <c r="G15" s="155">
        <v>92.13013907791705</v>
      </c>
      <c r="H15" s="155">
        <v>95.312044409700178</v>
      </c>
      <c r="I15" s="155">
        <v>94.617926743283832</v>
      </c>
      <c r="J15" s="155">
        <v>93.111782499128267</v>
      </c>
      <c r="K15" s="155">
        <v>76.162468372543501</v>
      </c>
      <c r="L15" s="155">
        <v>89.819389053462899</v>
      </c>
      <c r="M15" s="155">
        <v>90.879716319127851</v>
      </c>
      <c r="N15" s="155">
        <v>80.118383027428052</v>
      </c>
      <c r="O15" s="155">
        <v>88.403546828268759</v>
      </c>
      <c r="P15" s="155">
        <v>97.186204308999962</v>
      </c>
      <c r="Q15" s="155">
        <v>107.08584165621362</v>
      </c>
    </row>
    <row r="16" spans="1:17" x14ac:dyDescent="0.25">
      <c r="A16" s="84" t="s">
        <v>33</v>
      </c>
      <c r="B16" s="153">
        <v>0.19424688551571892</v>
      </c>
      <c r="C16" s="153">
        <v>0.20359138269936372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2.4077775034846689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65.579653699860955</v>
      </c>
      <c r="C17" s="153">
        <v>56.881931742732519</v>
      </c>
      <c r="D17" s="153">
        <v>66.95847344445437</v>
      </c>
      <c r="E17" s="153">
        <v>74.324412477801403</v>
      </c>
      <c r="F17" s="153">
        <v>76.766646281565627</v>
      </c>
      <c r="G17" s="153">
        <v>70.796902568362597</v>
      </c>
      <c r="H17" s="153">
        <v>72.340836468033601</v>
      </c>
      <c r="I17" s="153">
        <v>53.259067930939104</v>
      </c>
      <c r="J17" s="153">
        <v>54.622447413893532</v>
      </c>
      <c r="K17" s="153">
        <v>28.543527257924691</v>
      </c>
      <c r="L17" s="153">
        <v>50.282843408954676</v>
      </c>
      <c r="M17" s="153">
        <v>41.199024455917126</v>
      </c>
      <c r="N17" s="153">
        <v>26.284416134231311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5.1790624392150075</v>
      </c>
      <c r="C18" s="153">
        <v>8.6643219428104103</v>
      </c>
      <c r="D18" s="153">
        <v>5.6915955948243324</v>
      </c>
      <c r="E18" s="153">
        <v>2.5743423457447285</v>
      </c>
      <c r="F18" s="153">
        <v>1.6200070899598826</v>
      </c>
      <c r="G18" s="153">
        <v>3.0716440152295146</v>
      </c>
      <c r="H18" s="153">
        <v>2.0679589855176093</v>
      </c>
      <c r="I18" s="153">
        <v>10.785228644958664</v>
      </c>
      <c r="J18" s="153">
        <v>9.6239649095894251</v>
      </c>
      <c r="K18" s="153">
        <v>11.351117057913505</v>
      </c>
      <c r="L18" s="153">
        <v>10.571019411630918</v>
      </c>
      <c r="M18" s="153">
        <v>11.574370356356141</v>
      </c>
      <c r="N18" s="153">
        <v>12.805660916963481</v>
      </c>
      <c r="O18" s="153">
        <v>13.390722478109275</v>
      </c>
      <c r="P18" s="153">
        <v>1.2522553538074108</v>
      </c>
      <c r="Q18" s="153">
        <v>2.4057771709068594</v>
      </c>
    </row>
    <row r="19" spans="1:17" x14ac:dyDescent="0.25">
      <c r="A19" s="84" t="s">
        <v>25</v>
      </c>
      <c r="B19" s="153">
        <v>8.4540158598006574</v>
      </c>
      <c r="C19" s="153">
        <v>1.4096878965082003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5.7982143462335687</v>
      </c>
      <c r="C20" s="153">
        <v>22.006785071490182</v>
      </c>
      <c r="D20" s="153">
        <v>16.033850857992928</v>
      </c>
      <c r="E20" s="153">
        <v>11.011581484627063</v>
      </c>
      <c r="F20" s="153">
        <v>10.650153755636909</v>
      </c>
      <c r="G20" s="153">
        <v>18.261592494324947</v>
      </c>
      <c r="H20" s="153">
        <v>20.903248956148975</v>
      </c>
      <c r="I20" s="153">
        <v>30.573630167386067</v>
      </c>
      <c r="J20" s="153">
        <v>28.865370175645307</v>
      </c>
      <c r="K20" s="153">
        <v>36.267824056705308</v>
      </c>
      <c r="L20" s="153">
        <v>28.965526232877309</v>
      </c>
      <c r="M20" s="153">
        <v>38.106321506854584</v>
      </c>
      <c r="N20" s="153">
        <v>38.620528472748589</v>
      </c>
      <c r="O20" s="153">
        <v>75.012824350159477</v>
      </c>
      <c r="P20" s="153">
        <v>95.933948955192548</v>
      </c>
      <c r="Q20" s="153">
        <v>104.68006448530676</v>
      </c>
    </row>
    <row r="21" spans="1:17" x14ac:dyDescent="0.25">
      <c r="A21" s="156" t="s">
        <v>116</v>
      </c>
      <c r="B21" s="155">
        <v>419.37011117563941</v>
      </c>
      <c r="C21" s="155">
        <v>415.09729421082636</v>
      </c>
      <c r="D21" s="155">
        <v>424.66061697324426</v>
      </c>
      <c r="E21" s="155">
        <v>429.79684776783483</v>
      </c>
      <c r="F21" s="155">
        <v>436.2539916428093</v>
      </c>
      <c r="G21" s="155">
        <v>439.06650236287879</v>
      </c>
      <c r="H21" s="155">
        <v>451.06151701718966</v>
      </c>
      <c r="I21" s="155">
        <v>426.56770379862957</v>
      </c>
      <c r="J21" s="155">
        <v>422.02036596488767</v>
      </c>
      <c r="K21" s="155">
        <v>323.99389361714577</v>
      </c>
      <c r="L21" s="155">
        <v>405.84034090297291</v>
      </c>
      <c r="M21" s="155">
        <v>395.90981010375776</v>
      </c>
      <c r="N21" s="155">
        <v>340.50141955864143</v>
      </c>
      <c r="O21" s="155">
        <v>323.94615841257951</v>
      </c>
      <c r="P21" s="155">
        <v>345.26592027225604</v>
      </c>
      <c r="Q21" s="155">
        <v>360.58539722452372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0.2557516368165994</v>
      </c>
      <c r="E22" s="153">
        <v>0.26492801543038902</v>
      </c>
      <c r="F22" s="153">
        <v>0.26635188648056662</v>
      </c>
      <c r="G22" s="153">
        <v>0.28724969598727673</v>
      </c>
      <c r="H22" s="153">
        <v>0.29322481033490994</v>
      </c>
      <c r="I22" s="153">
        <v>0.40523208138962974</v>
      </c>
      <c r="J22" s="153">
        <v>0</v>
      </c>
      <c r="K22" s="153">
        <v>0.47029175815441221</v>
      </c>
      <c r="L22" s="153">
        <v>0.87806297146382495</v>
      </c>
      <c r="M22" s="153">
        <v>0.43577572514400176</v>
      </c>
      <c r="N22" s="153">
        <v>3.024145215467767</v>
      </c>
      <c r="O22" s="153">
        <v>14.55107882559059</v>
      </c>
      <c r="P22" s="153">
        <v>18.205577760913531</v>
      </c>
      <c r="Q22" s="153">
        <v>17.14039055357491</v>
      </c>
    </row>
    <row r="23" spans="1:17" x14ac:dyDescent="0.25">
      <c r="A23" s="84" t="s">
        <v>47</v>
      </c>
      <c r="B23" s="153">
        <v>267.41838166831502</v>
      </c>
      <c r="C23" s="153">
        <v>268.13001344066629</v>
      </c>
      <c r="D23" s="153">
        <v>255.71331934384645</v>
      </c>
      <c r="E23" s="153">
        <v>263.17818562556982</v>
      </c>
      <c r="F23" s="153">
        <v>248.03640912332537</v>
      </c>
      <c r="G23" s="153">
        <v>252.26460612846577</v>
      </c>
      <c r="H23" s="153">
        <v>249.6551426410405</v>
      </c>
      <c r="I23" s="153">
        <v>243.39005409175587</v>
      </c>
      <c r="J23" s="153">
        <v>238.45653916137516</v>
      </c>
      <c r="K23" s="153">
        <v>225.04076817635575</v>
      </c>
      <c r="L23" s="153">
        <v>248.57598701572269</v>
      </c>
      <c r="M23" s="153">
        <v>239.99187873833233</v>
      </c>
      <c r="N23" s="153">
        <v>224.66366119628799</v>
      </c>
      <c r="O23" s="153">
        <v>179.25622012304456</v>
      </c>
      <c r="P23" s="153">
        <v>187.90956240763055</v>
      </c>
      <c r="Q23" s="153">
        <v>158.64103198871135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4.2100389695520812</v>
      </c>
      <c r="E24" s="153">
        <v>27.446009905022265</v>
      </c>
      <c r="F24" s="153">
        <v>43.203645933555883</v>
      </c>
      <c r="G24" s="153">
        <v>43.903531290833108</v>
      </c>
      <c r="H24" s="153">
        <v>65.728811932970046</v>
      </c>
      <c r="I24" s="153">
        <v>53.715182463696436</v>
      </c>
      <c r="J24" s="153">
        <v>63.106589661306224</v>
      </c>
      <c r="K24" s="153">
        <v>17.838548917849927</v>
      </c>
      <c r="L24" s="153">
        <v>22.620548082744683</v>
      </c>
      <c r="M24" s="153">
        <v>31.077205787615782</v>
      </c>
      <c r="N24" s="153">
        <v>0</v>
      </c>
      <c r="O24" s="153">
        <v>7.7154178463612446</v>
      </c>
      <c r="P24" s="153">
        <v>6.6683063037552737</v>
      </c>
      <c r="Q24" s="153">
        <v>37.522896009822887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6.4351721008382858</v>
      </c>
      <c r="P25" s="153">
        <v>28.484152313831537</v>
      </c>
      <c r="Q25" s="153">
        <v>26.86144742588306</v>
      </c>
    </row>
    <row r="26" spans="1:17" x14ac:dyDescent="0.25">
      <c r="A26" s="84" t="s">
        <v>25</v>
      </c>
      <c r="B26" s="153">
        <v>151.95172950732439</v>
      </c>
      <c r="C26" s="153">
        <v>146.96728077016007</v>
      </c>
      <c r="D26" s="153">
        <v>164.48150702302908</v>
      </c>
      <c r="E26" s="153">
        <v>138.9077242218124</v>
      </c>
      <c r="F26" s="153">
        <v>144.74758469944751</v>
      </c>
      <c r="G26" s="153">
        <v>142.61111524759264</v>
      </c>
      <c r="H26" s="153">
        <v>135.38433763284425</v>
      </c>
      <c r="I26" s="153">
        <v>129.05723516178762</v>
      </c>
      <c r="J26" s="153">
        <v>120.45723714220627</v>
      </c>
      <c r="K26" s="153">
        <v>80.644284764785681</v>
      </c>
      <c r="L26" s="153">
        <v>133.76574283304174</v>
      </c>
      <c r="M26" s="153">
        <v>124.40494985266565</v>
      </c>
      <c r="N26" s="153">
        <v>112.81361314688566</v>
      </c>
      <c r="O26" s="153">
        <v>115.98826951674482</v>
      </c>
      <c r="P26" s="153">
        <v>103.99832148612511</v>
      </c>
      <c r="Q26" s="153">
        <v>120.41963124653152</v>
      </c>
    </row>
    <row r="27" spans="1:17" x14ac:dyDescent="0.25">
      <c r="A27" s="156" t="s">
        <v>113</v>
      </c>
      <c r="B27" s="155">
        <v>137.37343436169104</v>
      </c>
      <c r="C27" s="155">
        <v>135.81306769086564</v>
      </c>
      <c r="D27" s="155">
        <v>139.06523391684135</v>
      </c>
      <c r="E27" s="155">
        <v>140.88220078519629</v>
      </c>
      <c r="F27" s="155">
        <v>143.19843455415349</v>
      </c>
      <c r="G27" s="155">
        <v>143.64741098543763</v>
      </c>
      <c r="H27" s="155">
        <v>147.74351687601529</v>
      </c>
      <c r="I27" s="155">
        <v>139.00988855175621</v>
      </c>
      <c r="J27" s="155">
        <v>137.35803146680334</v>
      </c>
      <c r="K27" s="155">
        <v>104.59098309239999</v>
      </c>
      <c r="L27" s="155">
        <v>131.42386486845405</v>
      </c>
      <c r="M27" s="155">
        <v>128.64270405785749</v>
      </c>
      <c r="N27" s="155">
        <v>109.61692285650631</v>
      </c>
      <c r="O27" s="155">
        <v>104.58905057897573</v>
      </c>
      <c r="P27" s="155">
        <v>100.06993893088813</v>
      </c>
      <c r="Q27" s="155">
        <v>106.62107118614635</v>
      </c>
    </row>
    <row r="28" spans="1:17" x14ac:dyDescent="0.25">
      <c r="A28" s="152" t="s">
        <v>123</v>
      </c>
      <c r="B28" s="151">
        <v>70.336964950417652</v>
      </c>
      <c r="C28" s="151">
        <v>70.751715298698471</v>
      </c>
      <c r="D28" s="151">
        <v>71.834632260774669</v>
      </c>
      <c r="E28" s="151">
        <v>74.049858687203539</v>
      </c>
      <c r="F28" s="151">
        <v>75.339510355112239</v>
      </c>
      <c r="G28" s="151">
        <v>78.874204829423633</v>
      </c>
      <c r="H28" s="151">
        <v>81.786269786313838</v>
      </c>
      <c r="I28" s="151">
        <v>81.101676067975191</v>
      </c>
      <c r="J28" s="151">
        <v>82.063909638975304</v>
      </c>
      <c r="K28" s="151">
        <v>66.295572991744308</v>
      </c>
      <c r="L28" s="151">
        <v>79.563034126136571</v>
      </c>
      <c r="M28" s="151">
        <v>76.15550524745106</v>
      </c>
      <c r="N28" s="151">
        <v>70.153257730084022</v>
      </c>
      <c r="O28" s="151">
        <v>67.273661547888082</v>
      </c>
      <c r="P28" s="151">
        <v>67.63730827490339</v>
      </c>
      <c r="Q28" s="151">
        <v>72.278654505836627</v>
      </c>
    </row>
    <row r="29" spans="1:17" x14ac:dyDescent="0.25">
      <c r="A29" s="154" t="s">
        <v>30</v>
      </c>
      <c r="B29" s="153">
        <v>17.384313490986337</v>
      </c>
      <c r="C29" s="153">
        <v>19.477483193008972</v>
      </c>
      <c r="D29" s="153">
        <v>18.933772791801655</v>
      </c>
      <c r="E29" s="153">
        <v>21.228325154250047</v>
      </c>
      <c r="F29" s="153">
        <v>22.387891541767157</v>
      </c>
      <c r="G29" s="153">
        <v>28.027814494445138</v>
      </c>
      <c r="H29" s="153">
        <v>30.006483698066791</v>
      </c>
      <c r="I29" s="153">
        <v>35.161831437428035</v>
      </c>
      <c r="J29" s="153">
        <v>37.830969897602515</v>
      </c>
      <c r="K29" s="153">
        <v>35.632639894239773</v>
      </c>
      <c r="L29" s="153">
        <v>36.742071776026002</v>
      </c>
      <c r="M29" s="153">
        <v>34.681271974559564</v>
      </c>
      <c r="N29" s="153">
        <v>38.275418048151558</v>
      </c>
      <c r="O29" s="153">
        <v>37.421483506503222</v>
      </c>
      <c r="P29" s="153">
        <v>41.417961622728185</v>
      </c>
      <c r="Q29" s="153">
        <v>44.558960393664115</v>
      </c>
    </row>
    <row r="30" spans="1:17" x14ac:dyDescent="0.25">
      <c r="A30" s="154" t="s">
        <v>125</v>
      </c>
      <c r="B30" s="153">
        <v>1.1756814147324011</v>
      </c>
      <c r="C30" s="153">
        <v>1.0227835514740897</v>
      </c>
      <c r="D30" s="153">
        <v>0.97394746713273883</v>
      </c>
      <c r="E30" s="153">
        <v>1.2022253382573329</v>
      </c>
      <c r="F30" s="153">
        <v>0.53940921496206384</v>
      </c>
      <c r="G30" s="153">
        <v>0.81749734147234299</v>
      </c>
      <c r="H30" s="153">
        <v>0.8363751839136202</v>
      </c>
      <c r="I30" s="153">
        <v>1.213268045495502</v>
      </c>
      <c r="J30" s="153">
        <v>1.5254088306544062</v>
      </c>
      <c r="K30" s="153">
        <v>1.0847002483613362</v>
      </c>
      <c r="L30" s="153">
        <v>2.7652030981681031</v>
      </c>
      <c r="M30" s="153">
        <v>0.93468600252834244</v>
      </c>
      <c r="N30" s="153">
        <v>1.3972814865275986</v>
      </c>
      <c r="O30" s="153">
        <v>1.0308842435942669</v>
      </c>
      <c r="P30" s="153">
        <v>1.169349826666557</v>
      </c>
      <c r="Q30" s="153">
        <v>1.1946355084755491</v>
      </c>
    </row>
    <row r="31" spans="1:17" x14ac:dyDescent="0.25">
      <c r="A31" s="154" t="s">
        <v>29</v>
      </c>
      <c r="B31" s="153">
        <v>48.934780552115683</v>
      </c>
      <c r="C31" s="153">
        <v>47.492999403085513</v>
      </c>
      <c r="D31" s="153">
        <v>49.076491756188325</v>
      </c>
      <c r="E31" s="153">
        <v>48.785773222705224</v>
      </c>
      <c r="F31" s="153">
        <v>49.535149946669286</v>
      </c>
      <c r="G31" s="153">
        <v>47.282660568762871</v>
      </c>
      <c r="H31" s="153">
        <v>48.146977913688175</v>
      </c>
      <c r="I31" s="153">
        <v>42.271403833546302</v>
      </c>
      <c r="J31" s="153">
        <v>40.363189488193512</v>
      </c>
      <c r="K31" s="153">
        <v>27.954597040782073</v>
      </c>
      <c r="L31" s="153">
        <v>37.856981340352988</v>
      </c>
      <c r="M31" s="153">
        <v>38.314212817875145</v>
      </c>
      <c r="N31" s="153">
        <v>28.807391106711524</v>
      </c>
      <c r="O31" s="153">
        <v>27.239208590332197</v>
      </c>
      <c r="P31" s="153">
        <v>23.674929151497604</v>
      </c>
      <c r="Q31" s="153">
        <v>25.069020469590264</v>
      </c>
    </row>
    <row r="32" spans="1:17" x14ac:dyDescent="0.25">
      <c r="A32" s="154" t="s">
        <v>26</v>
      </c>
      <c r="B32" s="153">
        <v>2.8421894925832278</v>
      </c>
      <c r="C32" s="153">
        <v>2.7584491511298941</v>
      </c>
      <c r="D32" s="153">
        <v>2.8504202456519527</v>
      </c>
      <c r="E32" s="153">
        <v>2.8335349719909266</v>
      </c>
      <c r="F32" s="153">
        <v>2.8770596517137368</v>
      </c>
      <c r="G32" s="153">
        <v>2.7462324247432854</v>
      </c>
      <c r="H32" s="153">
        <v>2.7964329906452368</v>
      </c>
      <c r="I32" s="153">
        <v>2.4551727515053385</v>
      </c>
      <c r="J32" s="153">
        <v>2.3443414225248751</v>
      </c>
      <c r="K32" s="153">
        <v>1.623635808361136</v>
      </c>
      <c r="L32" s="153">
        <v>2.1987779115894868</v>
      </c>
      <c r="M32" s="153">
        <v>2.2253344524879957</v>
      </c>
      <c r="N32" s="153">
        <v>1.6731670886933414</v>
      </c>
      <c r="O32" s="153">
        <v>1.5820852074583958</v>
      </c>
      <c r="P32" s="153">
        <v>1.3750676740110517</v>
      </c>
      <c r="Q32" s="153">
        <v>1.4560381341066984</v>
      </c>
    </row>
    <row r="33" spans="1:17" x14ac:dyDescent="0.25">
      <c r="A33" s="152" t="s">
        <v>122</v>
      </c>
      <c r="B33" s="151">
        <v>67.036469411273387</v>
      </c>
      <c r="C33" s="151">
        <v>65.06135239216718</v>
      </c>
      <c r="D33" s="151">
        <v>67.230601656066682</v>
      </c>
      <c r="E33" s="151">
        <v>66.832342097992765</v>
      </c>
      <c r="F33" s="151">
        <v>67.85892419904124</v>
      </c>
      <c r="G33" s="151">
        <v>64.773206156013998</v>
      </c>
      <c r="H33" s="151">
        <v>65.957247089701454</v>
      </c>
      <c r="I33" s="151">
        <v>57.908212483781028</v>
      </c>
      <c r="J33" s="151">
        <v>55.294121827828036</v>
      </c>
      <c r="K33" s="151">
        <v>38.295410100655687</v>
      </c>
      <c r="L33" s="151">
        <v>51.860830742317475</v>
      </c>
      <c r="M33" s="151">
        <v>52.487198810406412</v>
      </c>
      <c r="N33" s="151">
        <v>39.463665126422292</v>
      </c>
      <c r="O33" s="151">
        <v>37.315389031087655</v>
      </c>
      <c r="P33" s="151">
        <v>32.432630655984745</v>
      </c>
      <c r="Q33" s="151">
        <v>34.342416680309725</v>
      </c>
    </row>
    <row r="34" spans="1:17" x14ac:dyDescent="0.25">
      <c r="A34" s="156" t="s">
        <v>112</v>
      </c>
      <c r="B34" s="155">
        <v>52.214342902674261</v>
      </c>
      <c r="C34" s="155">
        <v>51.656140132900703</v>
      </c>
      <c r="D34" s="155">
        <v>52.884851653124286</v>
      </c>
      <c r="E34" s="155">
        <v>53.563223327633388</v>
      </c>
      <c r="F34" s="155">
        <v>54.476674207014966</v>
      </c>
      <c r="G34" s="155">
        <v>54.607886440805231</v>
      </c>
      <c r="H34" s="155">
        <v>56.168846623714344</v>
      </c>
      <c r="I34" s="155">
        <v>54.98116562938219</v>
      </c>
      <c r="J34" s="155">
        <v>54.133031358964445</v>
      </c>
      <c r="K34" s="155">
        <v>42.157477882555568</v>
      </c>
      <c r="L34" s="155">
        <v>52.522119590543269</v>
      </c>
      <c r="M34" s="155">
        <v>51.295921453617808</v>
      </c>
      <c r="N34" s="155">
        <v>44.16603845923818</v>
      </c>
      <c r="O34" s="155">
        <v>41.926645376371368</v>
      </c>
      <c r="P34" s="155">
        <v>58.386568045698056</v>
      </c>
      <c r="Q34" s="155">
        <v>61.369161471458007</v>
      </c>
    </row>
    <row r="35" spans="1:17" x14ac:dyDescent="0.25">
      <c r="A35" s="152" t="s">
        <v>121</v>
      </c>
      <c r="B35" s="151">
        <v>2.5638400851454</v>
      </c>
      <c r="C35" s="151">
        <v>2.8079715319798852</v>
      </c>
      <c r="D35" s="151">
        <v>2.8149618017280957</v>
      </c>
      <c r="E35" s="151">
        <v>3.1423917101615104</v>
      </c>
      <c r="F35" s="151">
        <v>3.2668905172362495</v>
      </c>
      <c r="G35" s="151">
        <v>3.9708630328803967</v>
      </c>
      <c r="H35" s="151">
        <v>4.2833145456486426</v>
      </c>
      <c r="I35" s="151">
        <v>5.4047843759179344</v>
      </c>
      <c r="J35" s="151">
        <v>5.759370974150027</v>
      </c>
      <c r="K35" s="151">
        <v>5.4858717006060482</v>
      </c>
      <c r="L35" s="151">
        <v>5.9487456987698506</v>
      </c>
      <c r="M35" s="151">
        <v>5.431592172998351</v>
      </c>
      <c r="N35" s="151">
        <v>5.9311529282145052</v>
      </c>
      <c r="O35" s="151">
        <v>5.7165163754014499</v>
      </c>
      <c r="P35" s="151">
        <v>2.3862405801978275</v>
      </c>
      <c r="Q35" s="151">
        <v>1.7061307233382055</v>
      </c>
    </row>
    <row r="36" spans="1:17" x14ac:dyDescent="0.25">
      <c r="A36" s="154" t="s">
        <v>30</v>
      </c>
      <c r="B36" s="153">
        <v>1.83838939217487</v>
      </c>
      <c r="C36" s="153">
        <v>2.1021590254866331</v>
      </c>
      <c r="D36" s="153">
        <v>2.081251175782084</v>
      </c>
      <c r="E36" s="153">
        <v>2.3741410108415395</v>
      </c>
      <c r="F36" s="153">
        <v>2.5500407729223564</v>
      </c>
      <c r="G36" s="153">
        <v>3.2411711884575665</v>
      </c>
      <c r="H36" s="153">
        <v>3.5275051771307138</v>
      </c>
      <c r="I36" s="153">
        <v>4.6031262893355684</v>
      </c>
      <c r="J36" s="153">
        <v>4.9468108834303948</v>
      </c>
      <c r="K36" s="153">
        <v>4.8912295705736026</v>
      </c>
      <c r="L36" s="153">
        <v>4.9782504104862726</v>
      </c>
      <c r="M36" s="153">
        <v>4.7015319248392222</v>
      </c>
      <c r="N36" s="153">
        <v>5.2771375422887594</v>
      </c>
      <c r="O36" s="153">
        <v>5.1402767430707925</v>
      </c>
      <c r="P36" s="153">
        <v>2.1799467714812164</v>
      </c>
      <c r="Q36" s="153">
        <v>1.5621568127431265</v>
      </c>
    </row>
    <row r="37" spans="1:17" x14ac:dyDescent="0.25">
      <c r="A37" s="154" t="s">
        <v>125</v>
      </c>
      <c r="B37" s="153">
        <v>0.12432819061516821</v>
      </c>
      <c r="C37" s="153">
        <v>0.11038662708856793</v>
      </c>
      <c r="D37" s="153">
        <v>0.10705892235052598</v>
      </c>
      <c r="E37" s="153">
        <v>0.13445490678562258</v>
      </c>
      <c r="F37" s="153">
        <v>6.1440153436384246E-2</v>
      </c>
      <c r="G37" s="153">
        <v>9.4536405267915249E-2</v>
      </c>
      <c r="H37" s="153">
        <v>9.8322676557700966E-2</v>
      </c>
      <c r="I37" s="153">
        <v>0.15883205760113947</v>
      </c>
      <c r="J37" s="153">
        <v>0.19946379978061995</v>
      </c>
      <c r="K37" s="153">
        <v>0.148894888106541</v>
      </c>
      <c r="L37" s="153">
        <v>0.37466241812513756</v>
      </c>
      <c r="M37" s="153">
        <v>0.12670977246194745</v>
      </c>
      <c r="N37" s="153">
        <v>0.19264705562258211</v>
      </c>
      <c r="O37" s="153">
        <v>0.14160396129738831</v>
      </c>
      <c r="P37" s="153">
        <v>6.1546253835317817E-2</v>
      </c>
      <c r="Q37" s="153">
        <v>4.1881767030078343E-2</v>
      </c>
    </row>
    <row r="38" spans="1:17" x14ac:dyDescent="0.25">
      <c r="A38" s="154" t="s">
        <v>26</v>
      </c>
      <c r="B38" s="153">
        <v>0.6011225023553618</v>
      </c>
      <c r="C38" s="153">
        <v>0.59542587940468417</v>
      </c>
      <c r="D38" s="153">
        <v>0.62665170359548583</v>
      </c>
      <c r="E38" s="153">
        <v>0.63379579253434859</v>
      </c>
      <c r="F38" s="153">
        <v>0.65540959087750905</v>
      </c>
      <c r="G38" s="153">
        <v>0.63515543915491501</v>
      </c>
      <c r="H38" s="153">
        <v>0.6574866919602278</v>
      </c>
      <c r="I38" s="153">
        <v>0.64282602898122676</v>
      </c>
      <c r="J38" s="153">
        <v>0.61309629093901197</v>
      </c>
      <c r="K38" s="153">
        <v>0.44574724192590481</v>
      </c>
      <c r="L38" s="153">
        <v>0.59583287015844022</v>
      </c>
      <c r="M38" s="153">
        <v>0.6033504756971807</v>
      </c>
      <c r="N38" s="153">
        <v>0.4613683303031636</v>
      </c>
      <c r="O38" s="153">
        <v>0.43463567103326933</v>
      </c>
      <c r="P38" s="153">
        <v>0.14474755488129329</v>
      </c>
      <c r="Q38" s="153">
        <v>0.1020921435650006</v>
      </c>
    </row>
    <row r="39" spans="1:17" x14ac:dyDescent="0.25">
      <c r="A39" s="152" t="s">
        <v>120</v>
      </c>
      <c r="B39" s="151">
        <v>35.472303106802414</v>
      </c>
      <c r="C39" s="151">
        <v>34.804330617720709</v>
      </c>
      <c r="D39" s="151">
        <v>35.289553118316469</v>
      </c>
      <c r="E39" s="151">
        <v>35.471992924592755</v>
      </c>
      <c r="F39" s="151">
        <v>35.751157477357481</v>
      </c>
      <c r="G39" s="151">
        <v>35.656115808546843</v>
      </c>
      <c r="H39" s="151">
        <v>36.377914929762426</v>
      </c>
      <c r="I39" s="151">
        <v>34.414553535424304</v>
      </c>
      <c r="J39" s="151">
        <v>33.913044419218444</v>
      </c>
      <c r="K39" s="151">
        <v>26.158119510317867</v>
      </c>
      <c r="L39" s="151">
        <v>32.51993654045021</v>
      </c>
      <c r="M39" s="151">
        <v>31.633580129692852</v>
      </c>
      <c r="N39" s="151">
        <v>27.352956636976653</v>
      </c>
      <c r="O39" s="151">
        <v>25.958722139357636</v>
      </c>
      <c r="P39" s="151">
        <v>52.586281688300069</v>
      </c>
      <c r="Q39" s="151">
        <v>57.255064327483232</v>
      </c>
    </row>
    <row r="40" spans="1:17" x14ac:dyDescent="0.25">
      <c r="A40" s="150" t="s">
        <v>33</v>
      </c>
      <c r="B40" s="87">
        <v>0.1821400939929867</v>
      </c>
      <c r="C40" s="87">
        <v>0.17041569932886716</v>
      </c>
      <c r="D40" s="87">
        <v>0.17767071869337334</v>
      </c>
      <c r="E40" s="87">
        <v>0.1696218321205957</v>
      </c>
      <c r="F40" s="87">
        <v>0.16677990017685068</v>
      </c>
      <c r="G40" s="87">
        <v>0.15462692455671617</v>
      </c>
      <c r="H40" s="87">
        <v>0.1528154786163532</v>
      </c>
      <c r="I40" s="87">
        <v>6.8062792022524424E-2</v>
      </c>
      <c r="J40" s="87">
        <v>0</v>
      </c>
      <c r="K40" s="87">
        <v>1.7855941637283334E-2</v>
      </c>
      <c r="L40" s="87">
        <v>7.9504674783281881E-2</v>
      </c>
      <c r="M40" s="87">
        <v>4.7076622848526158E-2</v>
      </c>
      <c r="N40" s="87">
        <v>0.18441982672574694</v>
      </c>
      <c r="O40" s="87">
        <v>0.55871610465919808</v>
      </c>
      <c r="P40" s="87">
        <v>4.1311735763005279E-2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18.426600209166899</v>
      </c>
      <c r="C42" s="87">
        <v>18.375095908030573</v>
      </c>
      <c r="D42" s="87">
        <v>19.409257405763398</v>
      </c>
      <c r="E42" s="87">
        <v>20.486888780651139</v>
      </c>
      <c r="F42" s="87">
        <v>21.335762553435156</v>
      </c>
      <c r="G42" s="87">
        <v>22.919172775588102</v>
      </c>
      <c r="H42" s="87">
        <v>23.956086305734171</v>
      </c>
      <c r="I42" s="87">
        <v>9.0904901999198291</v>
      </c>
      <c r="J42" s="87">
        <v>10.526105664812166</v>
      </c>
      <c r="K42" s="87">
        <v>2.0783061503588138</v>
      </c>
      <c r="L42" s="87">
        <v>5.1666531823634152</v>
      </c>
      <c r="M42" s="87">
        <v>5.8365041535507318</v>
      </c>
      <c r="N42" s="87">
        <v>1.8342468015390503</v>
      </c>
      <c r="O42" s="87">
        <v>2.2829998285288622</v>
      </c>
      <c r="P42" s="87">
        <v>0.13825101723226813</v>
      </c>
      <c r="Q42" s="87">
        <v>0</v>
      </c>
    </row>
    <row r="43" spans="1:17" x14ac:dyDescent="0.25">
      <c r="A43" s="150" t="s">
        <v>125</v>
      </c>
      <c r="B43" s="87">
        <v>1.4065001426388493</v>
      </c>
      <c r="C43" s="87">
        <v>1.1024000134693213</v>
      </c>
      <c r="D43" s="87">
        <v>1.1500908452346577</v>
      </c>
      <c r="E43" s="87">
        <v>1.3126660858110681</v>
      </c>
      <c r="F43" s="87">
        <v>0.65591537011202439</v>
      </c>
      <c r="G43" s="87">
        <v>0.79447981433184334</v>
      </c>
      <c r="H43" s="87">
        <v>0.79514680460735687</v>
      </c>
      <c r="I43" s="87">
        <v>0.35388678676165414</v>
      </c>
      <c r="J43" s="87">
        <v>0.46885345348387603</v>
      </c>
      <c r="K43" s="87">
        <v>7.0220810850332049E-2</v>
      </c>
      <c r="L43" s="87">
        <v>0.41395737777402219</v>
      </c>
      <c r="M43" s="87">
        <v>0.18108559033847907</v>
      </c>
      <c r="N43" s="87">
        <v>7.3491100816749477E-2</v>
      </c>
      <c r="O43" s="87">
        <v>7.0412247282307147E-2</v>
      </c>
      <c r="P43" s="87">
        <v>4.3631438724785138E-3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15.457062661003683</v>
      </c>
      <c r="C46" s="87">
        <v>15.156418996891947</v>
      </c>
      <c r="D46" s="87">
        <v>14.552534148625039</v>
      </c>
      <c r="E46" s="87">
        <v>13.502816226009953</v>
      </c>
      <c r="F46" s="87">
        <v>13.592699653633449</v>
      </c>
      <c r="G46" s="87">
        <v>11.777748866213013</v>
      </c>
      <c r="H46" s="87">
        <v>11.473866340804548</v>
      </c>
      <c r="I46" s="87">
        <v>4.9521653590647539</v>
      </c>
      <c r="J46" s="87">
        <v>4.9635939864968774</v>
      </c>
      <c r="K46" s="87">
        <v>0.90403014148315652</v>
      </c>
      <c r="L46" s="87">
        <v>2.6175478215510388</v>
      </c>
      <c r="M46" s="87">
        <v>3.149175603959673</v>
      </c>
      <c r="N46" s="87">
        <v>0.90394478387348143</v>
      </c>
      <c r="O46" s="87">
        <v>1.1600622733041908</v>
      </c>
      <c r="P46" s="87">
        <v>7.8211220361977626E-2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1.0087427857175825E-2</v>
      </c>
      <c r="H48" s="87">
        <v>0</v>
      </c>
      <c r="I48" s="87">
        <v>0</v>
      </c>
      <c r="J48" s="87">
        <v>0</v>
      </c>
      <c r="K48" s="87">
        <v>0</v>
      </c>
      <c r="L48" s="87">
        <v>1.0242203168902416E-2</v>
      </c>
      <c r="M48" s="87">
        <v>1.0201256648048799E-2</v>
      </c>
      <c r="N48" s="87">
        <v>9.8601248381180867E-3</v>
      </c>
      <c r="O48" s="87">
        <v>9.9584993295214527E-3</v>
      </c>
      <c r="P48" s="87">
        <v>1.0682395749246287E-2</v>
      </c>
      <c r="Q48" s="87">
        <v>1.0085686839213903E-2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19.94994839765554</v>
      </c>
      <c r="J49" s="87">
        <v>17.954491314425525</v>
      </c>
      <c r="K49" s="87">
        <v>23.08770646598828</v>
      </c>
      <c r="L49" s="87">
        <v>24.232031280809551</v>
      </c>
      <c r="M49" s="87">
        <v>22.409536902347394</v>
      </c>
      <c r="N49" s="87">
        <v>24.346993999183507</v>
      </c>
      <c r="O49" s="87">
        <v>21.876573186253555</v>
      </c>
      <c r="P49" s="87">
        <v>52.313462175321092</v>
      </c>
      <c r="Q49" s="87">
        <v>57.244978640644021</v>
      </c>
    </row>
    <row r="50" spans="1:17" x14ac:dyDescent="0.25">
      <c r="A50" s="149" t="s">
        <v>119</v>
      </c>
      <c r="B50" s="148">
        <v>14.178199710726446</v>
      </c>
      <c r="C50" s="148">
        <v>14.043837983200106</v>
      </c>
      <c r="D50" s="148">
        <v>14.78033673307972</v>
      </c>
      <c r="E50" s="148">
        <v>14.94883869287912</v>
      </c>
      <c r="F50" s="148">
        <v>15.458626212421235</v>
      </c>
      <c r="G50" s="148">
        <v>14.980907599377989</v>
      </c>
      <c r="H50" s="148">
        <v>15.507617148303273</v>
      </c>
      <c r="I50" s="148">
        <v>15.161827718039953</v>
      </c>
      <c r="J50" s="148">
        <v>14.460615965595981</v>
      </c>
      <c r="K50" s="148">
        <v>10.513486671631657</v>
      </c>
      <c r="L50" s="148">
        <v>14.053437351323213</v>
      </c>
      <c r="M50" s="148">
        <v>14.230749150926602</v>
      </c>
      <c r="N50" s="148">
        <v>10.881928894047025</v>
      </c>
      <c r="O50" s="148">
        <v>10.251406861612278</v>
      </c>
      <c r="P50" s="148">
        <v>3.4140457772001582</v>
      </c>
      <c r="Q50" s="148">
        <v>2.4079664206365683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62.757620347871921</v>
      </c>
      <c r="C53" s="96">
        <v>56.342852200399697</v>
      </c>
      <c r="D53" s="96">
        <v>60.221341026932016</v>
      </c>
      <c r="E53" s="96">
        <v>87.224869542544127</v>
      </c>
      <c r="F53" s="96">
        <v>99.666963698729802</v>
      </c>
      <c r="G53" s="96">
        <v>95.667861731185653</v>
      </c>
      <c r="H53" s="96">
        <v>107.06910631017281</v>
      </c>
      <c r="I53" s="96">
        <v>91.237527470803371</v>
      </c>
      <c r="J53" s="96">
        <v>86.632559425069672</v>
      </c>
      <c r="K53" s="96">
        <v>61.631256257455526</v>
      </c>
      <c r="L53" s="96">
        <v>92.150394315402011</v>
      </c>
      <c r="M53" s="96">
        <v>93.839853599912246</v>
      </c>
      <c r="N53" s="96">
        <v>107.35933001428975</v>
      </c>
      <c r="O53" s="96">
        <v>96.008204380492003</v>
      </c>
      <c r="P53" s="96">
        <v>89.004147649385644</v>
      </c>
      <c r="Q53" s="96">
        <v>97.912129621633127</v>
      </c>
    </row>
    <row r="54" spans="1:17" x14ac:dyDescent="0.25">
      <c r="A54" s="132" t="s">
        <v>83</v>
      </c>
      <c r="B54" s="160">
        <v>0.14914237865331501</v>
      </c>
      <c r="C54" s="160">
        <v>0.13337594536035702</v>
      </c>
      <c r="D54" s="160">
        <v>0.14276923103467948</v>
      </c>
      <c r="E54" s="160">
        <v>0.20710688893079929</v>
      </c>
      <c r="F54" s="160">
        <v>0.23666439889026616</v>
      </c>
      <c r="G54" s="160">
        <v>0.22690660870588708</v>
      </c>
      <c r="H54" s="160">
        <v>0.25385135662814057</v>
      </c>
      <c r="I54" s="160">
        <v>0.21540890993973486</v>
      </c>
      <c r="J54" s="160">
        <v>0.20472583599450966</v>
      </c>
      <c r="K54" s="160">
        <v>0.14492021297724289</v>
      </c>
      <c r="L54" s="160">
        <v>0.21757111455790218</v>
      </c>
      <c r="M54" s="160">
        <v>0.22092589593218653</v>
      </c>
      <c r="N54" s="160">
        <v>0.25240925519876223</v>
      </c>
      <c r="O54" s="160">
        <v>0.22310479573646599</v>
      </c>
      <c r="P54" s="160">
        <v>0.20586015052190937</v>
      </c>
      <c r="Q54" s="160">
        <v>0.22630922783833829</v>
      </c>
    </row>
    <row r="55" spans="1:17" x14ac:dyDescent="0.25">
      <c r="A55" s="76" t="s">
        <v>82</v>
      </c>
      <c r="B55" s="159">
        <v>2.8661784093316704E-2</v>
      </c>
      <c r="C55" s="159">
        <v>2.5631833042214888E-2</v>
      </c>
      <c r="D55" s="159">
        <v>2.7437009601387927E-2</v>
      </c>
      <c r="E55" s="159">
        <v>3.9801248903047155E-2</v>
      </c>
      <c r="F55" s="159">
        <v>4.5481532243328085E-2</v>
      </c>
      <c r="G55" s="159">
        <v>4.3606306180703262E-2</v>
      </c>
      <c r="H55" s="159">
        <v>4.8784475889204898E-2</v>
      </c>
      <c r="I55" s="159">
        <v>4.1396709132693991E-2</v>
      </c>
      <c r="J55" s="159">
        <v>3.9343664507579465E-2</v>
      </c>
      <c r="K55" s="159">
        <v>2.7850379567611168E-2</v>
      </c>
      <c r="L55" s="159">
        <v>4.181223584274827E-2</v>
      </c>
      <c r="M55" s="159">
        <v>4.2456948769404354E-2</v>
      </c>
      <c r="N55" s="159">
        <v>4.8507336687170416E-2</v>
      </c>
      <c r="O55" s="159">
        <v>4.2875683915746546E-2</v>
      </c>
      <c r="P55" s="159">
        <v>3.9561654044636643E-2</v>
      </c>
      <c r="Q55" s="159">
        <v>4.3491503120689279E-2</v>
      </c>
    </row>
    <row r="56" spans="1:17" x14ac:dyDescent="0.25">
      <c r="A56" s="76" t="s">
        <v>81</v>
      </c>
      <c r="B56" s="159">
        <v>3.9807470731447681</v>
      </c>
      <c r="C56" s="159">
        <v>3.5599264871276524</v>
      </c>
      <c r="D56" s="159">
        <v>3.8106419094838384</v>
      </c>
      <c r="E56" s="159">
        <v>5.5278730927031052</v>
      </c>
      <c r="F56" s="159">
        <v>6.3167901820174777</v>
      </c>
      <c r="G56" s="159">
        <v>6.0563457994914307</v>
      </c>
      <c r="H56" s="159">
        <v>6.7755258702174297</v>
      </c>
      <c r="I56" s="159">
        <v>5.7494616588163527</v>
      </c>
      <c r="J56" s="159">
        <v>5.4643206028425944</v>
      </c>
      <c r="K56" s="159">
        <v>3.8680535932021853</v>
      </c>
      <c r="L56" s="159">
        <v>5.8071728860545706</v>
      </c>
      <c r="M56" s="159">
        <v>5.8967150822922134</v>
      </c>
      <c r="N56" s="159">
        <v>6.737034858500901</v>
      </c>
      <c r="O56" s="159">
        <v>5.954871919382243</v>
      </c>
      <c r="P56" s="159">
        <v>5.4945964994438397</v>
      </c>
      <c r="Q56" s="159">
        <v>6.0404011554437798</v>
      </c>
    </row>
    <row r="57" spans="1:17" x14ac:dyDescent="0.25">
      <c r="A57" s="76" t="s">
        <v>80</v>
      </c>
      <c r="B57" s="159">
        <v>6.8369907072036801E-2</v>
      </c>
      <c r="C57" s="159">
        <v>6.1142252606348556E-2</v>
      </c>
      <c r="D57" s="159">
        <v>6.5448326268666798E-2</v>
      </c>
      <c r="E57" s="159">
        <v>9.4942020356885731E-2</v>
      </c>
      <c r="F57" s="159">
        <v>0.10849178553735843</v>
      </c>
      <c r="G57" s="159">
        <v>0.10401861557615499</v>
      </c>
      <c r="H57" s="159">
        <v>0.11637063737008249</v>
      </c>
      <c r="I57" s="159">
        <v>9.8747836048014376E-2</v>
      </c>
      <c r="J57" s="159">
        <v>9.3850497146262118E-2</v>
      </c>
      <c r="K57" s="159">
        <v>6.6434380245105798E-2</v>
      </c>
      <c r="L57" s="159">
        <v>9.9739034727756901E-2</v>
      </c>
      <c r="M57" s="159">
        <v>0.10127693490661888</v>
      </c>
      <c r="N57" s="159">
        <v>0.11570954867346034</v>
      </c>
      <c r="O57" s="159">
        <v>0.10227578700005467</v>
      </c>
      <c r="P57" s="159">
        <v>9.4370490051893921E-2</v>
      </c>
      <c r="Q57" s="159">
        <v>0.10374476400713947</v>
      </c>
    </row>
    <row r="58" spans="1:17" x14ac:dyDescent="0.25">
      <c r="A58" s="129" t="s">
        <v>79</v>
      </c>
      <c r="B58" s="158">
        <v>0.15591187583127403</v>
      </c>
      <c r="C58" s="158">
        <v>0.1394298121008315</v>
      </c>
      <c r="D58" s="158">
        <v>0.14924945426375419</v>
      </c>
      <c r="E58" s="158">
        <v>0.21650736593010966</v>
      </c>
      <c r="F58" s="158">
        <v>0.24740647632578261</v>
      </c>
      <c r="G58" s="158">
        <v>0.23720578497734324</v>
      </c>
      <c r="H58" s="158">
        <v>0.2653735413876438</v>
      </c>
      <c r="I58" s="158">
        <v>0.22518621147610071</v>
      </c>
      <c r="J58" s="158">
        <v>0.21401823820462657</v>
      </c>
      <c r="K58" s="158">
        <v>0.15149806818940295</v>
      </c>
      <c r="L58" s="158">
        <v>0.22744655746892628</v>
      </c>
      <c r="M58" s="158">
        <v>0.2309536106740005</v>
      </c>
      <c r="N58" s="158">
        <v>0.26386598370334557</v>
      </c>
      <c r="O58" s="158">
        <v>0.23323140963899663</v>
      </c>
      <c r="P58" s="158">
        <v>0.21520403869504678</v>
      </c>
      <c r="Q58" s="158">
        <v>0.23658128929418298</v>
      </c>
    </row>
    <row r="59" spans="1:17" x14ac:dyDescent="0.25">
      <c r="A59" s="92" t="s">
        <v>125</v>
      </c>
      <c r="B59" s="91">
        <v>2.5475809801058565E-2</v>
      </c>
      <c r="C59" s="91">
        <v>2.2782660748191755E-2</v>
      </c>
      <c r="D59" s="91">
        <v>2.4387178266329995E-2</v>
      </c>
      <c r="E59" s="91">
        <v>3.5377038763440193E-2</v>
      </c>
      <c r="F59" s="91">
        <v>4.042591560662534E-2</v>
      </c>
      <c r="G59" s="91">
        <v>3.875913511766902E-2</v>
      </c>
      <c r="H59" s="91">
        <v>4.3361712060607863E-2</v>
      </c>
      <c r="I59" s="91">
        <v>3.6795151509782256E-2</v>
      </c>
      <c r="J59" s="91">
        <v>3.4970318337771193E-2</v>
      </c>
      <c r="K59" s="91">
        <v>2.4754599031300045E-2</v>
      </c>
      <c r="L59" s="91">
        <v>3.7164489280178473E-2</v>
      </c>
      <c r="M59" s="91">
        <v>3.7737537484096875E-2</v>
      </c>
      <c r="N59" s="91">
        <v>4.3115378979022297E-2</v>
      </c>
      <c r="O59" s="91">
        <v>3.810972704879742E-2</v>
      </c>
      <c r="P59" s="91">
        <v>3.5164076687447143E-2</v>
      </c>
      <c r="Q59" s="91">
        <v>3.8657093286917209E-2</v>
      </c>
    </row>
    <row r="60" spans="1:17" x14ac:dyDescent="0.25">
      <c r="A60" s="92" t="s">
        <v>26</v>
      </c>
      <c r="B60" s="91">
        <v>4.2394977602493007E-2</v>
      </c>
      <c r="C60" s="91">
        <v>3.7913236112504405E-2</v>
      </c>
      <c r="D60" s="91">
        <v>4.0583356700445543E-2</v>
      </c>
      <c r="E60" s="91">
        <v>5.8871877978781934E-2</v>
      </c>
      <c r="F60" s="91">
        <v>6.7273849196029953E-2</v>
      </c>
      <c r="G60" s="91">
        <v>6.4500115130287347E-2</v>
      </c>
      <c r="H60" s="91">
        <v>7.215938672688782E-2</v>
      </c>
      <c r="I60" s="91">
        <v>6.123179739207895E-2</v>
      </c>
      <c r="J60" s="91">
        <v>5.8195043622136754E-2</v>
      </c>
      <c r="K60" s="91">
        <v>4.1194791438859533E-2</v>
      </c>
      <c r="L60" s="91">
        <v>6.1846422270580417E-2</v>
      </c>
      <c r="M60" s="91">
        <v>6.2800047139033505E-2</v>
      </c>
      <c r="N60" s="91">
        <v>7.1749457246407078E-2</v>
      </c>
      <c r="O60" s="91">
        <v>6.3419417764838157E-2</v>
      </c>
      <c r="P60" s="91">
        <v>5.8517482082737368E-2</v>
      </c>
      <c r="Q60" s="91">
        <v>6.4330304585970124E-2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8.8041088427722444E-2</v>
      </c>
      <c r="C62" s="157">
        <v>7.873391524013533E-2</v>
      </c>
      <c r="D62" s="157">
        <v>8.4278919296978644E-2</v>
      </c>
      <c r="E62" s="157">
        <v>0.12225844918788754</v>
      </c>
      <c r="F62" s="157">
        <v>0.13970671152312733</v>
      </c>
      <c r="G62" s="157">
        <v>0.13394653472938686</v>
      </c>
      <c r="H62" s="157">
        <v>0.1498524426001481</v>
      </c>
      <c r="I62" s="157">
        <v>0.12715926257423951</v>
      </c>
      <c r="J62" s="157">
        <v>0.12085287624471862</v>
      </c>
      <c r="K62" s="157">
        <v>8.5548677719243377E-2</v>
      </c>
      <c r="L62" s="157">
        <v>0.12843564591816739</v>
      </c>
      <c r="M62" s="157">
        <v>0.13041602605087013</v>
      </c>
      <c r="N62" s="157">
        <v>0.14900114747791618</v>
      </c>
      <c r="O62" s="157">
        <v>0.13170226482536104</v>
      </c>
      <c r="P62" s="157">
        <v>0.12152247992486229</v>
      </c>
      <c r="Q62" s="157">
        <v>0.13359389142129566</v>
      </c>
    </row>
    <row r="63" spans="1:17" x14ac:dyDescent="0.25">
      <c r="A63" s="156" t="s">
        <v>115</v>
      </c>
      <c r="B63" s="155">
        <v>7.7252636089740276</v>
      </c>
      <c r="C63" s="155">
        <v>7.1378698709985491</v>
      </c>
      <c r="D63" s="155">
        <v>7.5449553567712284</v>
      </c>
      <c r="E63" s="155">
        <v>10.834250230579533</v>
      </c>
      <c r="F63" s="155">
        <v>12.367656774200029</v>
      </c>
      <c r="G63" s="155">
        <v>12.028037618407616</v>
      </c>
      <c r="H63" s="155">
        <v>13.508112362111678</v>
      </c>
      <c r="I63" s="155">
        <v>11.700955859015219</v>
      </c>
      <c r="J63" s="155">
        <v>11.090855961489877</v>
      </c>
      <c r="K63" s="155">
        <v>8.1283074162628992</v>
      </c>
      <c r="L63" s="155">
        <v>11.817301176848861</v>
      </c>
      <c r="M63" s="155">
        <v>12.23927238039126</v>
      </c>
      <c r="N63" s="155">
        <v>14.17577434111641</v>
      </c>
      <c r="O63" s="155">
        <v>13.677763907751791</v>
      </c>
      <c r="P63" s="155">
        <v>13.04143185376723</v>
      </c>
      <c r="Q63" s="155">
        <v>12.422582586961791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7.260070516153502</v>
      </c>
      <c r="C66" s="153">
        <v>5.5427278507167541</v>
      </c>
      <c r="D66" s="153">
        <v>6.329202418040861</v>
      </c>
      <c r="E66" s="153">
        <v>9.6403074818551389</v>
      </c>
      <c r="F66" s="153">
        <v>11.069232842582922</v>
      </c>
      <c r="G66" s="153">
        <v>9.9072917569280836</v>
      </c>
      <c r="H66" s="153">
        <v>10.869300933779995</v>
      </c>
      <c r="I66" s="153">
        <v>8.2353440632713308</v>
      </c>
      <c r="J66" s="153">
        <v>7.9503664706432566</v>
      </c>
      <c r="K66" s="153">
        <v>4.4787474761993655</v>
      </c>
      <c r="L66" s="153">
        <v>8.3225859321821698</v>
      </c>
      <c r="M66" s="153">
        <v>7.457633260037869</v>
      </c>
      <c r="N66" s="153">
        <v>7.7236104982416709</v>
      </c>
      <c r="O66" s="153">
        <v>2.0718076047966432</v>
      </c>
      <c r="P66" s="153">
        <v>0.16804034046097532</v>
      </c>
      <c r="Q66" s="153">
        <v>0.27908419198275536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0.46519309282052596</v>
      </c>
      <c r="C68" s="153">
        <v>1.5951420202817947</v>
      </c>
      <c r="D68" s="153">
        <v>1.2157529387303674</v>
      </c>
      <c r="E68" s="153">
        <v>1.1939427487243937</v>
      </c>
      <c r="F68" s="153">
        <v>1.2984239316171058</v>
      </c>
      <c r="G68" s="153">
        <v>2.1207458614795316</v>
      </c>
      <c r="H68" s="153">
        <v>2.6388114283316826</v>
      </c>
      <c r="I68" s="153">
        <v>3.4656117957438877</v>
      </c>
      <c r="J68" s="153">
        <v>3.1404894908466212</v>
      </c>
      <c r="K68" s="153">
        <v>3.6495599400635346</v>
      </c>
      <c r="L68" s="153">
        <v>3.4947152446666916</v>
      </c>
      <c r="M68" s="153">
        <v>4.7816391203533914</v>
      </c>
      <c r="N68" s="153">
        <v>6.4521638428747394</v>
      </c>
      <c r="O68" s="153">
        <v>11.605956302955148</v>
      </c>
      <c r="P68" s="153">
        <v>12.873391513306256</v>
      </c>
      <c r="Q68" s="153">
        <v>12.143498394979035</v>
      </c>
    </row>
    <row r="69" spans="1:17" x14ac:dyDescent="0.25">
      <c r="A69" s="156" t="s">
        <v>114</v>
      </c>
      <c r="B69" s="155">
        <v>39.883165606321619</v>
      </c>
      <c r="C69" s="155">
        <v>35.666957740241116</v>
      </c>
      <c r="D69" s="155">
        <v>38.17887937860614</v>
      </c>
      <c r="E69" s="155">
        <v>55.383844779878935</v>
      </c>
      <c r="F69" s="155">
        <v>63.288017123570569</v>
      </c>
      <c r="G69" s="155">
        <v>60.678620884960417</v>
      </c>
      <c r="H69" s="155">
        <v>67.884096976379482</v>
      </c>
      <c r="I69" s="155">
        <v>57.603944001551</v>
      </c>
      <c r="J69" s="155">
        <v>54.747111415204635</v>
      </c>
      <c r="K69" s="155">
        <v>38.754087912934793</v>
      </c>
      <c r="L69" s="155">
        <v>58.182153666971274</v>
      </c>
      <c r="M69" s="155">
        <v>59.079278296011921</v>
      </c>
      <c r="N69" s="155">
        <v>67.49845494325416</v>
      </c>
      <c r="O69" s="155">
        <v>59.661952533330179</v>
      </c>
      <c r="P69" s="155">
        <v>55.050446084762889</v>
      </c>
      <c r="Q69" s="155">
        <v>60.518871253194924</v>
      </c>
    </row>
    <row r="70" spans="1:17" x14ac:dyDescent="0.25">
      <c r="A70" s="156" t="s">
        <v>113</v>
      </c>
      <c r="B70" s="155">
        <v>7.0129615441905884</v>
      </c>
      <c r="C70" s="155">
        <v>6.2638885616327649</v>
      </c>
      <c r="D70" s="155">
        <v>6.7094322075749631</v>
      </c>
      <c r="E70" s="155">
        <v>9.7196279841075892</v>
      </c>
      <c r="F70" s="155">
        <v>11.108581717068468</v>
      </c>
      <c r="G70" s="155">
        <v>10.614694366461997</v>
      </c>
      <c r="H70" s="155">
        <v>11.867594702934497</v>
      </c>
      <c r="I70" s="155">
        <v>10.026244947495869</v>
      </c>
      <c r="J70" s="155">
        <v>9.5089810364203942</v>
      </c>
      <c r="K70" s="155">
        <v>6.6968867673420718</v>
      </c>
      <c r="L70" s="155">
        <v>10.089376209612301</v>
      </c>
      <c r="M70" s="155">
        <v>10.271281669016492</v>
      </c>
      <c r="N70" s="155">
        <v>11.652644345281121</v>
      </c>
      <c r="O70" s="155">
        <v>10.296540786574315</v>
      </c>
      <c r="P70" s="155">
        <v>9.4563721322042547</v>
      </c>
      <c r="Q70" s="155">
        <v>10.393046952282884</v>
      </c>
    </row>
    <row r="71" spans="1:17" x14ac:dyDescent="0.25">
      <c r="A71" s="152" t="s">
        <v>123</v>
      </c>
      <c r="B71" s="151">
        <v>3.5907264939859251</v>
      </c>
      <c r="C71" s="151">
        <v>3.2631680272782959</v>
      </c>
      <c r="D71" s="151">
        <v>3.4657806393074129</v>
      </c>
      <c r="E71" s="151">
        <v>5.1087864521135797</v>
      </c>
      <c r="F71" s="151">
        <v>5.8444431317242733</v>
      </c>
      <c r="G71" s="151">
        <v>5.8283373986247993</v>
      </c>
      <c r="H71" s="151">
        <v>6.5695356561963463</v>
      </c>
      <c r="I71" s="151">
        <v>5.8495498297391446</v>
      </c>
      <c r="J71" s="151">
        <v>5.6810959810539075</v>
      </c>
      <c r="K71" s="151">
        <v>4.2448587093740944</v>
      </c>
      <c r="L71" s="151">
        <v>6.1080336092710548</v>
      </c>
      <c r="M71" s="151">
        <v>6.0805208563637638</v>
      </c>
      <c r="N71" s="151">
        <v>7.4575251766702149</v>
      </c>
      <c r="O71" s="151">
        <v>6.6229303751732109</v>
      </c>
      <c r="P71" s="151">
        <v>6.3915653781885258</v>
      </c>
      <c r="Q71" s="151">
        <v>7.0454689825382104</v>
      </c>
    </row>
    <row r="72" spans="1:17" x14ac:dyDescent="0.25">
      <c r="A72" s="154" t="s">
        <v>30</v>
      </c>
      <c r="B72" s="153">
        <v>0.88747524258182986</v>
      </c>
      <c r="C72" s="153">
        <v>0.89832875625626696</v>
      </c>
      <c r="D72" s="153">
        <v>0.91349118253513628</v>
      </c>
      <c r="E72" s="153">
        <v>1.4645670075780415</v>
      </c>
      <c r="F72" s="153">
        <v>1.7367349261806087</v>
      </c>
      <c r="G72" s="153">
        <v>2.0710897786287892</v>
      </c>
      <c r="H72" s="153">
        <v>2.410290444674513</v>
      </c>
      <c r="I72" s="153">
        <v>2.5360867379082657</v>
      </c>
      <c r="J72" s="153">
        <v>2.6189511563627312</v>
      </c>
      <c r="K72" s="153">
        <v>2.281532762555504</v>
      </c>
      <c r="L72" s="153">
        <v>2.820679373871358</v>
      </c>
      <c r="M72" s="153">
        <v>2.7690735801873219</v>
      </c>
      <c r="N72" s="153">
        <v>4.0688045427612654</v>
      </c>
      <c r="O72" s="153">
        <v>3.6840551576465201</v>
      </c>
      <c r="P72" s="153">
        <v>3.9138992413332958</v>
      </c>
      <c r="Q72" s="153">
        <v>4.3434507116116565</v>
      </c>
    </row>
    <row r="73" spans="1:17" x14ac:dyDescent="0.25">
      <c r="A73" s="154" t="s">
        <v>125</v>
      </c>
      <c r="B73" s="153">
        <v>6.0018944623817037E-2</v>
      </c>
      <c r="C73" s="153">
        <v>4.71722073437532E-2</v>
      </c>
      <c r="D73" s="153">
        <v>4.6989706344391209E-2</v>
      </c>
      <c r="E73" s="153">
        <v>8.2942933712013972E-2</v>
      </c>
      <c r="F73" s="153">
        <v>4.1844531066293281E-2</v>
      </c>
      <c r="G73" s="153">
        <v>6.040822013843207E-2</v>
      </c>
      <c r="H73" s="153">
        <v>6.7182384121861227E-2</v>
      </c>
      <c r="I73" s="153">
        <v>8.750832575898633E-2</v>
      </c>
      <c r="J73" s="153">
        <v>0.10560054980830558</v>
      </c>
      <c r="K73" s="153">
        <v>6.9452590701497424E-2</v>
      </c>
      <c r="L73" s="153">
        <v>0.21228392865579321</v>
      </c>
      <c r="M73" s="153">
        <v>7.4628586785130596E-2</v>
      </c>
      <c r="N73" s="153">
        <v>0.1485356803352868</v>
      </c>
      <c r="O73" s="153">
        <v>0.10148807740051223</v>
      </c>
      <c r="P73" s="153">
        <v>0.11050078806707792</v>
      </c>
      <c r="Q73" s="153">
        <v>0.11644886692963516</v>
      </c>
    </row>
    <row r="74" spans="1:17" x14ac:dyDescent="0.25">
      <c r="A74" s="154" t="s">
        <v>29</v>
      </c>
      <c r="B74" s="153">
        <v>2.4981375458797879</v>
      </c>
      <c r="C74" s="153">
        <v>2.1904435322509661</v>
      </c>
      <c r="D74" s="153">
        <v>2.3677765114223894</v>
      </c>
      <c r="E74" s="153">
        <v>3.3657876154612048</v>
      </c>
      <c r="F74" s="153">
        <v>3.842676512233246</v>
      </c>
      <c r="G74" s="153">
        <v>3.4939090605779306</v>
      </c>
      <c r="H74" s="153">
        <v>3.867437516938852</v>
      </c>
      <c r="I74" s="153">
        <v>3.0488726631260659</v>
      </c>
      <c r="J74" s="153">
        <v>2.7942509026524194</v>
      </c>
      <c r="K74" s="153">
        <v>1.789913102197398</v>
      </c>
      <c r="L74" s="153">
        <v>2.9062706935715394</v>
      </c>
      <c r="M74" s="153">
        <v>3.0591402338841047</v>
      </c>
      <c r="N74" s="153">
        <v>3.062321713968815</v>
      </c>
      <c r="O74" s="153">
        <v>2.6816346519234999</v>
      </c>
      <c r="P74" s="153">
        <v>2.2372247115564905</v>
      </c>
      <c r="Q74" s="153">
        <v>2.4436399286714869</v>
      </c>
    </row>
    <row r="75" spans="1:17" x14ac:dyDescent="0.25">
      <c r="A75" s="154" t="s">
        <v>26</v>
      </c>
      <c r="B75" s="153">
        <v>0.1450947609004905</v>
      </c>
      <c r="C75" s="153">
        <v>0.12722353142730972</v>
      </c>
      <c r="D75" s="153">
        <v>0.13752323900549596</v>
      </c>
      <c r="E75" s="153">
        <v>0.19548889536231936</v>
      </c>
      <c r="F75" s="153">
        <v>0.22318716224412488</v>
      </c>
      <c r="G75" s="153">
        <v>0.20293033927964751</v>
      </c>
      <c r="H75" s="153">
        <v>0.22462531046112019</v>
      </c>
      <c r="I75" s="153">
        <v>0.17708210294582646</v>
      </c>
      <c r="J75" s="153">
        <v>0.16229337223045059</v>
      </c>
      <c r="K75" s="153">
        <v>0.10396025391969523</v>
      </c>
      <c r="L75" s="153">
        <v>0.1687996131723635</v>
      </c>
      <c r="M75" s="153">
        <v>0.17767845550720709</v>
      </c>
      <c r="N75" s="153">
        <v>0.17786323960484829</v>
      </c>
      <c r="O75" s="153">
        <v>0.15575248820267854</v>
      </c>
      <c r="P75" s="153">
        <v>0.1299406372316613</v>
      </c>
      <c r="Q75" s="153">
        <v>0.14192947532543204</v>
      </c>
    </row>
    <row r="76" spans="1:17" x14ac:dyDescent="0.25">
      <c r="A76" s="152" t="s">
        <v>122</v>
      </c>
      <c r="B76" s="151">
        <v>3.4222350502046632</v>
      </c>
      <c r="C76" s="151">
        <v>3.0007205343544685</v>
      </c>
      <c r="D76" s="151">
        <v>3.2436515682675502</v>
      </c>
      <c r="E76" s="151">
        <v>4.6108415319940086</v>
      </c>
      <c r="F76" s="151">
        <v>5.2641385853441944</v>
      </c>
      <c r="G76" s="151">
        <v>4.7863569678371976</v>
      </c>
      <c r="H76" s="151">
        <v>5.2980590467381514</v>
      </c>
      <c r="I76" s="151">
        <v>4.176695117756724</v>
      </c>
      <c r="J76" s="151">
        <v>3.8278850553664876</v>
      </c>
      <c r="K76" s="151">
        <v>2.4520280579679774</v>
      </c>
      <c r="L76" s="151">
        <v>3.9813426003412453</v>
      </c>
      <c r="M76" s="151">
        <v>4.1907608126527292</v>
      </c>
      <c r="N76" s="151">
        <v>4.1951191686109057</v>
      </c>
      <c r="O76" s="151">
        <v>3.6736104114011048</v>
      </c>
      <c r="P76" s="151">
        <v>3.064806754015728</v>
      </c>
      <c r="Q76" s="151">
        <v>3.3475779697446733</v>
      </c>
    </row>
    <row r="77" spans="1:17" x14ac:dyDescent="0.25">
      <c r="A77" s="156" t="s">
        <v>112</v>
      </c>
      <c r="B77" s="155">
        <v>3.7533965695909757</v>
      </c>
      <c r="C77" s="155">
        <v>3.3546296972898619</v>
      </c>
      <c r="D77" s="155">
        <v>3.5925281533273594</v>
      </c>
      <c r="E77" s="155">
        <v>5.2009159311541335</v>
      </c>
      <c r="F77" s="155">
        <v>5.9478737088765259</v>
      </c>
      <c r="G77" s="155">
        <v>5.678425746424109</v>
      </c>
      <c r="H77" s="155">
        <v>6.349396387254659</v>
      </c>
      <c r="I77" s="155">
        <v>5.5761813373283937</v>
      </c>
      <c r="J77" s="155">
        <v>5.2693521732591915</v>
      </c>
      <c r="K77" s="155">
        <v>3.7932175267342081</v>
      </c>
      <c r="L77" s="155">
        <v>5.6678214333176662</v>
      </c>
      <c r="M77" s="155">
        <v>5.7576927819181503</v>
      </c>
      <c r="N77" s="155">
        <v>6.6149294018744333</v>
      </c>
      <c r="O77" s="155">
        <v>5.8155875571622229</v>
      </c>
      <c r="P77" s="155">
        <v>5.4063047458939479</v>
      </c>
      <c r="Q77" s="155">
        <v>7.9271008894893944</v>
      </c>
    </row>
    <row r="78" spans="1:17" x14ac:dyDescent="0.25">
      <c r="A78" s="152" t="s">
        <v>121</v>
      </c>
      <c r="B78" s="151">
        <v>0.17168510243962176</v>
      </c>
      <c r="C78" s="151">
        <v>0.17014600533117596</v>
      </c>
      <c r="D78" s="151">
        <v>0.17867668743636494</v>
      </c>
      <c r="E78" s="151">
        <v>0.28370678374297642</v>
      </c>
      <c r="F78" s="151">
        <v>0.33246928853774321</v>
      </c>
      <c r="G78" s="151">
        <v>0.38535552079982727</v>
      </c>
      <c r="H78" s="151">
        <v>0.45310964064243137</v>
      </c>
      <c r="I78" s="151">
        <v>0.51703064746595329</v>
      </c>
      <c r="J78" s="151">
        <v>0.5287726307718269</v>
      </c>
      <c r="K78" s="151">
        <v>0.46721551087497987</v>
      </c>
      <c r="L78" s="151">
        <v>0.6069764130895714</v>
      </c>
      <c r="M78" s="151">
        <v>0.57641704307808628</v>
      </c>
      <c r="N78" s="151">
        <v>0.85662331340127862</v>
      </c>
      <c r="O78" s="151">
        <v>0.76444353013503885</v>
      </c>
      <c r="P78" s="151">
        <v>0.81038126161470392</v>
      </c>
      <c r="Q78" s="151">
        <v>0.26003396321529132</v>
      </c>
    </row>
    <row r="79" spans="1:17" x14ac:dyDescent="0.25">
      <c r="A79" s="154" t="s">
        <v>30</v>
      </c>
      <c r="B79" s="153">
        <v>0.12310598970198909</v>
      </c>
      <c r="C79" s="153">
        <v>0.12737805803367047</v>
      </c>
      <c r="D79" s="153">
        <v>0.13210519076439764</v>
      </c>
      <c r="E79" s="153">
        <v>0.21434625993954551</v>
      </c>
      <c r="F79" s="153">
        <v>0.25951596389369358</v>
      </c>
      <c r="G79" s="153">
        <v>0.31454200283091982</v>
      </c>
      <c r="H79" s="153">
        <v>0.37315648574017313</v>
      </c>
      <c r="I79" s="153">
        <v>0.44034270383608304</v>
      </c>
      <c r="J79" s="153">
        <v>0.45417081422650124</v>
      </c>
      <c r="K79" s="153">
        <v>0.41657159469658972</v>
      </c>
      <c r="L79" s="153">
        <v>0.5079525551484747</v>
      </c>
      <c r="M79" s="153">
        <v>0.49894083424106717</v>
      </c>
      <c r="N79" s="153">
        <v>0.76216531616400585</v>
      </c>
      <c r="O79" s="153">
        <v>0.68738564560975746</v>
      </c>
      <c r="P79" s="153">
        <v>0.74032267726307488</v>
      </c>
      <c r="Q79" s="153">
        <v>0.23809068181280227</v>
      </c>
    </row>
    <row r="80" spans="1:17" x14ac:dyDescent="0.25">
      <c r="A80" s="154" t="s">
        <v>125</v>
      </c>
      <c r="B80" s="153">
        <v>8.3255185319748327E-3</v>
      </c>
      <c r="C80" s="153">
        <v>6.6887585672419647E-3</v>
      </c>
      <c r="D80" s="153">
        <v>6.7954505081936727E-3</v>
      </c>
      <c r="E80" s="153">
        <v>1.2139087892594418E-2</v>
      </c>
      <c r="F80" s="153">
        <v>6.2527238035284495E-3</v>
      </c>
      <c r="G80" s="153">
        <v>9.1743596756937804E-3</v>
      </c>
      <c r="H80" s="153">
        <v>1.0401046238203681E-2</v>
      </c>
      <c r="I80" s="153">
        <v>1.519413835374691E-2</v>
      </c>
      <c r="J80" s="153">
        <v>1.8312937059816459E-2</v>
      </c>
      <c r="K80" s="153">
        <v>1.2680938419628961E-2</v>
      </c>
      <c r="L80" s="153">
        <v>3.8228437083818831E-2</v>
      </c>
      <c r="M80" s="153">
        <v>1.3446825543106734E-2</v>
      </c>
      <c r="N80" s="153">
        <v>2.782358861788705E-2</v>
      </c>
      <c r="O80" s="153">
        <v>1.8936048625886975E-2</v>
      </c>
      <c r="P80" s="153">
        <v>2.0901467875711326E-2</v>
      </c>
      <c r="Q80" s="153">
        <v>6.3832634383267795E-3</v>
      </c>
    </row>
    <row r="81" spans="1:17" x14ac:dyDescent="0.25">
      <c r="A81" s="154" t="s">
        <v>26</v>
      </c>
      <c r="B81" s="153">
        <v>4.0253594205657828E-2</v>
      </c>
      <c r="C81" s="153">
        <v>3.6079188730263521E-2</v>
      </c>
      <c r="D81" s="153">
        <v>3.9776046163773636E-2</v>
      </c>
      <c r="E81" s="153">
        <v>5.7221435910836518E-2</v>
      </c>
      <c r="F81" s="153">
        <v>6.6700600840521207E-2</v>
      </c>
      <c r="G81" s="153">
        <v>6.1639158293213633E-2</v>
      </c>
      <c r="H81" s="153">
        <v>6.9552108664054535E-2</v>
      </c>
      <c r="I81" s="153">
        <v>6.1493805276123317E-2</v>
      </c>
      <c r="J81" s="153">
        <v>5.6288879485509154E-2</v>
      </c>
      <c r="K81" s="153">
        <v>3.7962977758761188E-2</v>
      </c>
      <c r="L81" s="153">
        <v>6.0795420857277793E-2</v>
      </c>
      <c r="M81" s="153">
        <v>6.4029383293912348E-2</v>
      </c>
      <c r="N81" s="153">
        <v>6.6634408619385688E-2</v>
      </c>
      <c r="O81" s="153">
        <v>5.8121835899394417E-2</v>
      </c>
      <c r="P81" s="153">
        <v>4.9157116475917681E-2</v>
      </c>
      <c r="Q81" s="153">
        <v>1.5560017964162249E-2</v>
      </c>
    </row>
    <row r="82" spans="1:17" x14ac:dyDescent="0.25">
      <c r="A82" s="152" t="s">
        <v>120</v>
      </c>
      <c r="B82" s="151">
        <v>2.6158943425734229</v>
      </c>
      <c r="C82" s="151">
        <v>2.3188243886294462</v>
      </c>
      <c r="D82" s="151">
        <v>2.4594923014222623</v>
      </c>
      <c r="E82" s="151">
        <v>3.5351774213416882</v>
      </c>
      <c r="F82" s="151">
        <v>4.0062916430527835</v>
      </c>
      <c r="G82" s="151">
        <v>3.8060617738127207</v>
      </c>
      <c r="H82" s="151">
        <v>4.2210858644115152</v>
      </c>
      <c r="I82" s="151">
        <v>3.5780384874127105</v>
      </c>
      <c r="J82" s="151">
        <v>3.3848308472512185</v>
      </c>
      <c r="K82" s="151">
        <v>2.4116427670315943</v>
      </c>
      <c r="L82" s="151">
        <v>3.5965537915351202</v>
      </c>
      <c r="M82" s="151">
        <v>3.6390927419331112</v>
      </c>
      <c r="N82" s="151">
        <v>4.1866531403469534</v>
      </c>
      <c r="O82" s="151">
        <v>3.680270380296641</v>
      </c>
      <c r="P82" s="151">
        <v>3.436493564640358</v>
      </c>
      <c r="Q82" s="151">
        <v>7.3013849614565736</v>
      </c>
    </row>
    <row r="83" spans="1:17" x14ac:dyDescent="0.25">
      <c r="A83" s="150" t="s">
        <v>33</v>
      </c>
      <c r="B83" s="87">
        <v>1.3431866546626241E-2</v>
      </c>
      <c r="C83" s="87">
        <v>1.1353876738773474E-2</v>
      </c>
      <c r="D83" s="87">
        <v>1.2382694769453043E-2</v>
      </c>
      <c r="E83" s="87">
        <v>1.690469639960961E-2</v>
      </c>
      <c r="F83" s="87">
        <v>1.8689434621267008E-2</v>
      </c>
      <c r="G83" s="87">
        <v>1.6505432894529447E-2</v>
      </c>
      <c r="H83" s="87">
        <v>1.7731836964713591E-2</v>
      </c>
      <c r="I83" s="87">
        <v>7.0914408699499698E-3</v>
      </c>
      <c r="J83" s="87">
        <v>0</v>
      </c>
      <c r="K83" s="87">
        <v>1.6515570442752834E-3</v>
      </c>
      <c r="L83" s="87">
        <v>8.8168785223933684E-3</v>
      </c>
      <c r="M83" s="87">
        <v>5.4297131814530818E-3</v>
      </c>
      <c r="N83" s="87">
        <v>2.8319566736879808E-2</v>
      </c>
      <c r="O83" s="87">
        <v>7.9456315719642845E-2</v>
      </c>
      <c r="P83" s="87">
        <v>2.7095658743660042E-3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1.3588641001090898</v>
      </c>
      <c r="C85" s="87">
        <v>1.2242333002448873</v>
      </c>
      <c r="D85" s="87">
        <v>1.3527209881561526</v>
      </c>
      <c r="E85" s="87">
        <v>2.0417456330930888</v>
      </c>
      <c r="F85" s="87">
        <v>2.3908956589761234</v>
      </c>
      <c r="G85" s="87">
        <v>2.4464747606542558</v>
      </c>
      <c r="H85" s="87">
        <v>2.7797276855201338</v>
      </c>
      <c r="I85" s="87">
        <v>0.94713531161427378</v>
      </c>
      <c r="J85" s="87">
        <v>1.0526397324524248</v>
      </c>
      <c r="K85" s="87">
        <v>0.19222963607916263</v>
      </c>
      <c r="L85" s="87">
        <v>0.57296949645298401</v>
      </c>
      <c r="M85" s="87">
        <v>0.67316943354470482</v>
      </c>
      <c r="N85" s="87">
        <v>0.28166751715552613</v>
      </c>
      <c r="O85" s="87">
        <v>0.32467071138772396</v>
      </c>
      <c r="P85" s="87">
        <v>9.0676470371016168E-3</v>
      </c>
      <c r="Q85" s="87">
        <v>0</v>
      </c>
    </row>
    <row r="86" spans="1:17" x14ac:dyDescent="0.25">
      <c r="A86" s="150" t="s">
        <v>125</v>
      </c>
      <c r="B86" s="87">
        <v>0.10372193073790359</v>
      </c>
      <c r="C86" s="87">
        <v>7.344695306269057E-2</v>
      </c>
      <c r="D86" s="87">
        <v>8.0155154425084182E-2</v>
      </c>
      <c r="E86" s="87">
        <v>0.13082173077179995</v>
      </c>
      <c r="F86" s="87">
        <v>7.3502187096849983E-2</v>
      </c>
      <c r="G86" s="87">
        <v>8.4805626827962902E-2</v>
      </c>
      <c r="H86" s="87">
        <v>9.226430221579543E-2</v>
      </c>
      <c r="I86" s="87">
        <v>3.6871352884647476E-2</v>
      </c>
      <c r="J86" s="87">
        <v>4.6886644458121032E-2</v>
      </c>
      <c r="K86" s="87">
        <v>6.4949626947947824E-3</v>
      </c>
      <c r="L86" s="87">
        <v>4.5906884384231614E-2</v>
      </c>
      <c r="M86" s="87">
        <v>2.0886010026584457E-2</v>
      </c>
      <c r="N86" s="87">
        <v>1.1285316612089293E-2</v>
      </c>
      <c r="O86" s="87">
        <v>1.0013489326578799E-2</v>
      </c>
      <c r="P86" s="87">
        <v>2.8617112119514793E-4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1.1398764451798036</v>
      </c>
      <c r="C89" s="87">
        <v>1.0097902585830949</v>
      </c>
      <c r="D89" s="87">
        <v>1.0142334640715722</v>
      </c>
      <c r="E89" s="87">
        <v>1.3457053610771896</v>
      </c>
      <c r="F89" s="87">
        <v>1.5232043623585427</v>
      </c>
      <c r="G89" s="87">
        <v>1.2571991851819808</v>
      </c>
      <c r="H89" s="87">
        <v>1.3313620397108719</v>
      </c>
      <c r="I89" s="87">
        <v>0.51596454947661397</v>
      </c>
      <c r="J89" s="87">
        <v>0.49637315188796033</v>
      </c>
      <c r="K89" s="87">
        <v>8.3616836274048589E-2</v>
      </c>
      <c r="L89" s="87">
        <v>0.29027980093094879</v>
      </c>
      <c r="M89" s="87">
        <v>0.36321892380743759</v>
      </c>
      <c r="N89" s="87">
        <v>0.13881004601218147</v>
      </c>
      <c r="O89" s="87">
        <v>0.16497515191248752</v>
      </c>
      <c r="P89" s="87">
        <v>5.1297397645321844E-3</v>
      </c>
      <c r="Q89" s="87">
        <v>0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1.0767682539915759E-3</v>
      </c>
      <c r="H91" s="87">
        <v>0</v>
      </c>
      <c r="I91" s="87">
        <v>0</v>
      </c>
      <c r="J91" s="87">
        <v>0</v>
      </c>
      <c r="K91" s="87">
        <v>0</v>
      </c>
      <c r="L91" s="87">
        <v>1.1358358661052476E-3</v>
      </c>
      <c r="M91" s="87">
        <v>1.1765902976413388E-3</v>
      </c>
      <c r="N91" s="87">
        <v>1.5141238788945652E-3</v>
      </c>
      <c r="O91" s="87">
        <v>1.4162213335571542E-3</v>
      </c>
      <c r="P91" s="87">
        <v>7.0064001049673086E-4</v>
      </c>
      <c r="Q91" s="87">
        <v>1.2908863534872889E-3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2.0709758325672252</v>
      </c>
      <c r="J92" s="87">
        <v>1.7889313184527125</v>
      </c>
      <c r="K92" s="87">
        <v>2.1276497749393131</v>
      </c>
      <c r="L92" s="87">
        <v>2.6774448953784571</v>
      </c>
      <c r="M92" s="87">
        <v>2.5752120710752897</v>
      </c>
      <c r="N92" s="87">
        <v>3.7250565699513825</v>
      </c>
      <c r="O92" s="87">
        <v>3.0997384906166507</v>
      </c>
      <c r="P92" s="87">
        <v>3.4185998008326663</v>
      </c>
      <c r="Q92" s="87">
        <v>7.3000940751030861</v>
      </c>
    </row>
    <row r="93" spans="1:17" x14ac:dyDescent="0.25">
      <c r="A93" s="149" t="s">
        <v>119</v>
      </c>
      <c r="B93" s="148">
        <v>0.9658171245779309</v>
      </c>
      <c r="C93" s="148">
        <v>0.86565930332924002</v>
      </c>
      <c r="D93" s="148">
        <v>0.95435916446873204</v>
      </c>
      <c r="E93" s="148">
        <v>1.3820317260694694</v>
      </c>
      <c r="F93" s="148">
        <v>1.6091127772859988</v>
      </c>
      <c r="G93" s="148">
        <v>1.4870084518115605</v>
      </c>
      <c r="H93" s="148">
        <v>1.6752008822007125</v>
      </c>
      <c r="I93" s="148">
        <v>1.4811122024497305</v>
      </c>
      <c r="J93" s="148">
        <v>1.3557486952361464</v>
      </c>
      <c r="K93" s="148">
        <v>0.91435924882763364</v>
      </c>
      <c r="L93" s="148">
        <v>1.4642912286929752</v>
      </c>
      <c r="M93" s="148">
        <v>1.5421829969069525</v>
      </c>
      <c r="N93" s="148">
        <v>1.5716529481262007</v>
      </c>
      <c r="O93" s="148">
        <v>1.3708736467305431</v>
      </c>
      <c r="P93" s="148">
        <v>1.1594299196388864</v>
      </c>
      <c r="Q93" s="148">
        <v>0.36568196481752918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129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1</v>
      </c>
      <c r="C98" s="77">
        <f t="shared" si="0"/>
        <v>0.99999999999999989</v>
      </c>
      <c r="D98" s="77">
        <f t="shared" si="0"/>
        <v>0.99999999999999989</v>
      </c>
      <c r="E98" s="77">
        <f t="shared" si="0"/>
        <v>1</v>
      </c>
      <c r="F98" s="77">
        <f t="shared" si="0"/>
        <v>1</v>
      </c>
      <c r="G98" s="77">
        <f t="shared" si="0"/>
        <v>0.99999999999999989</v>
      </c>
      <c r="H98" s="77">
        <f t="shared" si="0"/>
        <v>1</v>
      </c>
      <c r="I98" s="77">
        <f t="shared" si="0"/>
        <v>1</v>
      </c>
      <c r="J98" s="77">
        <f t="shared" si="0"/>
        <v>1</v>
      </c>
      <c r="K98" s="77">
        <f t="shared" si="0"/>
        <v>1</v>
      </c>
      <c r="L98" s="77">
        <f t="shared" si="0"/>
        <v>1</v>
      </c>
      <c r="M98" s="77">
        <f t="shared" si="0"/>
        <v>1.0000000000000002</v>
      </c>
      <c r="N98" s="77">
        <f t="shared" si="0"/>
        <v>1.0000000000000002</v>
      </c>
      <c r="O98" s="77">
        <f t="shared" si="0"/>
        <v>1</v>
      </c>
      <c r="P98" s="77">
        <f t="shared" si="0"/>
        <v>1</v>
      </c>
      <c r="Q98" s="77">
        <f t="shared" si="0"/>
        <v>1</v>
      </c>
    </row>
    <row r="99" spans="1:17" x14ac:dyDescent="0.25">
      <c r="A99" s="132" t="s">
        <v>83</v>
      </c>
      <c r="B99" s="146">
        <f t="shared" ref="B99:Q99" si="1">IF(B$6=0,0,B$6/B$5)</f>
        <v>1.4199108899651887E-3</v>
      </c>
      <c r="C99" s="146">
        <f t="shared" si="1"/>
        <v>1.4107357865463268E-3</v>
      </c>
      <c r="D99" s="146">
        <f t="shared" si="1"/>
        <v>1.4156576661048181E-3</v>
      </c>
      <c r="E99" s="146">
        <f t="shared" si="1"/>
        <v>1.4220900906228803E-3</v>
      </c>
      <c r="F99" s="146">
        <f t="shared" si="1"/>
        <v>1.4235724499604642E-3</v>
      </c>
      <c r="G99" s="146">
        <f t="shared" si="1"/>
        <v>1.4202275897196839E-3</v>
      </c>
      <c r="H99" s="146">
        <f t="shared" si="1"/>
        <v>1.4210445206405164E-3</v>
      </c>
      <c r="I99" s="146">
        <f t="shared" si="1"/>
        <v>1.4092281332604489E-3</v>
      </c>
      <c r="J99" s="146">
        <f t="shared" si="1"/>
        <v>1.4122109560381604E-3</v>
      </c>
      <c r="K99" s="146">
        <f t="shared" si="1"/>
        <v>1.3969500457899429E-3</v>
      </c>
      <c r="L99" s="146">
        <f t="shared" si="1"/>
        <v>1.407330489570061E-3</v>
      </c>
      <c r="M99" s="146">
        <f t="shared" si="1"/>
        <v>1.4007604567132883E-3</v>
      </c>
      <c r="N99" s="146">
        <f t="shared" si="1"/>
        <v>1.3954016187937889E-3</v>
      </c>
      <c r="O99" s="146">
        <f t="shared" si="1"/>
        <v>1.3696295063206983E-3</v>
      </c>
      <c r="P99" s="146">
        <f t="shared" si="1"/>
        <v>1.35558198630368E-3</v>
      </c>
      <c r="Q99" s="146">
        <f t="shared" si="1"/>
        <v>1.3575300130496794E-3</v>
      </c>
    </row>
    <row r="100" spans="1:17" x14ac:dyDescent="0.25">
      <c r="A100" s="76" t="s">
        <v>82</v>
      </c>
      <c r="B100" s="145">
        <f t="shared" ref="B100:Q100" si="2">IF(B$7=0,0,B$7/B$5)</f>
        <v>1.9680307846615423E-4</v>
      </c>
      <c r="C100" s="145">
        <f t="shared" si="2"/>
        <v>1.9553138697421727E-4</v>
      </c>
      <c r="D100" s="145">
        <f t="shared" si="2"/>
        <v>1.9621357136747494E-4</v>
      </c>
      <c r="E100" s="145">
        <f t="shared" si="2"/>
        <v>1.9710512094012929E-4</v>
      </c>
      <c r="F100" s="145">
        <f t="shared" si="2"/>
        <v>1.9731057952424979E-4</v>
      </c>
      <c r="G100" s="145">
        <f t="shared" si="2"/>
        <v>1.9684697381696441E-4</v>
      </c>
      <c r="H100" s="145">
        <f t="shared" si="2"/>
        <v>1.9696020241549844E-4</v>
      </c>
      <c r="I100" s="145">
        <f t="shared" si="2"/>
        <v>1.9532242258777773E-4</v>
      </c>
      <c r="J100" s="145">
        <f t="shared" si="2"/>
        <v>1.9573584902835315E-4</v>
      </c>
      <c r="K100" s="145">
        <f t="shared" si="2"/>
        <v>1.9362065001250615E-4</v>
      </c>
      <c r="L100" s="145">
        <f t="shared" si="2"/>
        <v>1.950594045894375E-4</v>
      </c>
      <c r="M100" s="145">
        <f t="shared" si="2"/>
        <v>1.9414878216871052E-4</v>
      </c>
      <c r="N100" s="145">
        <f t="shared" si="2"/>
        <v>1.9340603429135288E-4</v>
      </c>
      <c r="O100" s="145">
        <f t="shared" si="2"/>
        <v>1.898339572623469E-4</v>
      </c>
      <c r="P100" s="145">
        <f t="shared" si="2"/>
        <v>1.8788693706290894E-4</v>
      </c>
      <c r="Q100" s="145">
        <f t="shared" si="2"/>
        <v>1.8815693827443317E-4</v>
      </c>
    </row>
    <row r="101" spans="1:17" x14ac:dyDescent="0.25">
      <c r="A101" s="76" t="s">
        <v>81</v>
      </c>
      <c r="B101" s="145">
        <f t="shared" ref="B101:Q101" si="3">IF(B$8=0,0,B$8/B$5)</f>
        <v>2.7098365302603993E-2</v>
      </c>
      <c r="C101" s="145">
        <f t="shared" si="3"/>
        <v>2.6923262550811181E-2</v>
      </c>
      <c r="D101" s="145">
        <f t="shared" si="3"/>
        <v>2.7017194424419601E-2</v>
      </c>
      <c r="E101" s="145">
        <f t="shared" si="3"/>
        <v>2.7139954374078231E-2</v>
      </c>
      <c r="F101" s="145">
        <f t="shared" si="3"/>
        <v>2.7168244540118548E-2</v>
      </c>
      <c r="G101" s="145">
        <f t="shared" si="3"/>
        <v>2.7104409376002697E-2</v>
      </c>
      <c r="H101" s="145">
        <f t="shared" si="3"/>
        <v>2.712000013784286E-2</v>
      </c>
      <c r="I101" s="145">
        <f t="shared" si="3"/>
        <v>2.6894489661062167E-2</v>
      </c>
      <c r="J101" s="145">
        <f t="shared" si="3"/>
        <v>2.6951415501855834E-2</v>
      </c>
      <c r="K101" s="145">
        <f t="shared" si="3"/>
        <v>2.666016784421826E-2</v>
      </c>
      <c r="L101" s="145">
        <f t="shared" si="3"/>
        <v>2.6858273978585378E-2</v>
      </c>
      <c r="M101" s="145">
        <f t="shared" si="3"/>
        <v>2.6732887835228657E-2</v>
      </c>
      <c r="N101" s="145">
        <f t="shared" si="3"/>
        <v>2.6630616806415295E-2</v>
      </c>
      <c r="O101" s="145">
        <f t="shared" si="3"/>
        <v>2.6138767547879988E-2</v>
      </c>
      <c r="P101" s="145">
        <f t="shared" si="3"/>
        <v>2.5870676900990063E-2</v>
      </c>
      <c r="Q101" s="145">
        <f t="shared" si="3"/>
        <v>2.5907854121585659E-2</v>
      </c>
    </row>
    <row r="102" spans="1:17" x14ac:dyDescent="0.25">
      <c r="A102" s="76" t="s">
        <v>80</v>
      </c>
      <c r="B102" s="145">
        <f t="shared" ref="B102:Q102" si="4">IF(B$9=0,0,B$9/B$5)</f>
        <v>4.6950632876298305E-4</v>
      </c>
      <c r="C102" s="145">
        <f t="shared" si="4"/>
        <v>4.6647249815244649E-4</v>
      </c>
      <c r="D102" s="145">
        <f t="shared" si="4"/>
        <v>4.680999619732062E-4</v>
      </c>
      <c r="E102" s="145">
        <f t="shared" si="4"/>
        <v>4.7022690109443124E-4</v>
      </c>
      <c r="F102" s="145">
        <f t="shared" si="4"/>
        <v>4.7071705656504204E-4</v>
      </c>
      <c r="G102" s="145">
        <f t="shared" si="4"/>
        <v>4.6961104839018236E-4</v>
      </c>
      <c r="H102" s="145">
        <f t="shared" si="4"/>
        <v>4.6988117395947243E-4</v>
      </c>
      <c r="I102" s="145">
        <f t="shared" si="4"/>
        <v>4.6597397900994078E-4</v>
      </c>
      <c r="J102" s="145">
        <f t="shared" si="4"/>
        <v>4.6696027623578169E-4</v>
      </c>
      <c r="K102" s="145">
        <f t="shared" si="4"/>
        <v>4.6191411876571851E-4</v>
      </c>
      <c r="L102" s="145">
        <f t="shared" si="4"/>
        <v>4.6534650602648054E-4</v>
      </c>
      <c r="M102" s="145">
        <f t="shared" si="4"/>
        <v>4.6317406546824861E-4</v>
      </c>
      <c r="N102" s="145">
        <f t="shared" si="4"/>
        <v>4.6140211742855025E-4</v>
      </c>
      <c r="O102" s="145">
        <f t="shared" si="4"/>
        <v>4.5288033623987038E-4</v>
      </c>
      <c r="P102" s="145">
        <f t="shared" si="4"/>
        <v>4.4823539718205619E-4</v>
      </c>
      <c r="Q102" s="145">
        <f t="shared" si="4"/>
        <v>4.4887952977679146E-4</v>
      </c>
    </row>
    <row r="103" spans="1:17" x14ac:dyDescent="0.25">
      <c r="A103" s="129" t="s">
        <v>79</v>
      </c>
      <c r="B103" s="144">
        <f t="shared" ref="B103:Q103" si="5">IF(B$10=0,0,B$10/B$5)</f>
        <v>1.4840792554342221E-3</v>
      </c>
      <c r="C103" s="144">
        <f t="shared" si="5"/>
        <v>1.4744895123407448E-3</v>
      </c>
      <c r="D103" s="144">
        <f t="shared" si="5"/>
        <v>1.47963382062243E-3</v>
      </c>
      <c r="E103" s="144">
        <f t="shared" si="5"/>
        <v>1.4863569381482322E-3</v>
      </c>
      <c r="F103" s="144">
        <f t="shared" si="5"/>
        <v>1.4879062880106464E-3</v>
      </c>
      <c r="G103" s="144">
        <f t="shared" si="5"/>
        <v>1.4844102674288263E-3</v>
      </c>
      <c r="H103" s="144">
        <f t="shared" si="5"/>
        <v>1.4852641169494534E-3</v>
      </c>
      <c r="I103" s="144">
        <f t="shared" si="5"/>
        <v>1.4729137254503339E-3</v>
      </c>
      <c r="J103" s="144">
        <f t="shared" si="5"/>
        <v>1.4760313474351521E-3</v>
      </c>
      <c r="K103" s="144">
        <f t="shared" si="5"/>
        <v>1.4600807687907569E-3</v>
      </c>
      <c r="L103" s="144">
        <f t="shared" si="5"/>
        <v>1.4709303237770224E-3</v>
      </c>
      <c r="M103" s="144">
        <f t="shared" si="5"/>
        <v>1.4640633791404491E-3</v>
      </c>
      <c r="N103" s="144">
        <f t="shared" si="5"/>
        <v>1.4584623655516612E-3</v>
      </c>
      <c r="O103" s="144">
        <f t="shared" si="5"/>
        <v>1.4315255642634E-3</v>
      </c>
      <c r="P103" s="144">
        <f t="shared" si="5"/>
        <v>1.4168432111700553E-3</v>
      </c>
      <c r="Q103" s="144">
        <f t="shared" si="5"/>
        <v>1.4188792728012463E-3</v>
      </c>
    </row>
    <row r="104" spans="1:17" x14ac:dyDescent="0.25">
      <c r="A104" s="127" t="s">
        <v>117</v>
      </c>
      <c r="B104" s="143">
        <f t="shared" ref="B104:Q104" si="6">IF(B$15=0,0,B$15/B$5)</f>
        <v>0.11898077828734076</v>
      </c>
      <c r="C104" s="143">
        <f t="shared" si="6"/>
        <v>0.1249750972790914</v>
      </c>
      <c r="D104" s="143">
        <f t="shared" si="6"/>
        <v>0.12189551249822098</v>
      </c>
      <c r="E104" s="143">
        <f t="shared" si="6"/>
        <v>0.11965146918375778</v>
      </c>
      <c r="F104" s="143">
        <f t="shared" si="6"/>
        <v>0.11936818134913989</v>
      </c>
      <c r="G104" s="143">
        <f t="shared" si="6"/>
        <v>0.12242616100405408</v>
      </c>
      <c r="H104" s="143">
        <f t="shared" si="6"/>
        <v>0.12313521345664749</v>
      </c>
      <c r="I104" s="143">
        <f t="shared" si="6"/>
        <v>0.12827313175698288</v>
      </c>
      <c r="J104" s="143">
        <f t="shared" si="6"/>
        <v>0.12775076237512858</v>
      </c>
      <c r="K104" s="143">
        <f t="shared" si="6"/>
        <v>0.13505903662862287</v>
      </c>
      <c r="L104" s="143">
        <f t="shared" si="6"/>
        <v>0.12814658935788364</v>
      </c>
      <c r="M104" s="143">
        <f t="shared" si="6"/>
        <v>0.13218303008377782</v>
      </c>
      <c r="N104" s="143">
        <f t="shared" si="6"/>
        <v>0.13527732945421969</v>
      </c>
      <c r="O104" s="143">
        <f t="shared" si="6"/>
        <v>0.15350446926414973</v>
      </c>
      <c r="P104" s="143">
        <f t="shared" si="6"/>
        <v>0.15699669245338946</v>
      </c>
      <c r="Q104" s="143">
        <f t="shared" si="6"/>
        <v>0.16352406152450438</v>
      </c>
    </row>
    <row r="105" spans="1:17" x14ac:dyDescent="0.25">
      <c r="A105" s="127" t="s">
        <v>116</v>
      </c>
      <c r="B105" s="143">
        <f t="shared" ref="B105:Q105" si="7">IF(B$21=0,0,B$21/B$5)</f>
        <v>0.58560963629375784</v>
      </c>
      <c r="C105" s="143">
        <f t="shared" si="7"/>
        <v>0.58179843989073177</v>
      </c>
      <c r="D105" s="143">
        <f t="shared" si="7"/>
        <v>0.58369345427813968</v>
      </c>
      <c r="E105" s="143">
        <f t="shared" si="7"/>
        <v>0.58498040669181439</v>
      </c>
      <c r="F105" s="143">
        <f t="shared" si="7"/>
        <v>0.58486874438715775</v>
      </c>
      <c r="G105" s="143">
        <f t="shared" si="7"/>
        <v>0.58344887837740134</v>
      </c>
      <c r="H105" s="143">
        <f t="shared" si="7"/>
        <v>0.5827338666794798</v>
      </c>
      <c r="I105" s="143">
        <f t="shared" si="7"/>
        <v>0.57829607090306689</v>
      </c>
      <c r="J105" s="143">
        <f t="shared" si="7"/>
        <v>0.5790182729060086</v>
      </c>
      <c r="K105" s="143">
        <f t="shared" si="7"/>
        <v>0.57453893079525054</v>
      </c>
      <c r="L105" s="143">
        <f t="shared" si="7"/>
        <v>0.57901813916370326</v>
      </c>
      <c r="M105" s="143">
        <f t="shared" si="7"/>
        <v>0.57584420879616149</v>
      </c>
      <c r="N105" s="143">
        <f t="shared" si="7"/>
        <v>0.57492576575708887</v>
      </c>
      <c r="O105" s="143">
        <f t="shared" si="7"/>
        <v>0.56250212690993473</v>
      </c>
      <c r="P105" s="143">
        <f t="shared" si="7"/>
        <v>0.55775002105520177</v>
      </c>
      <c r="Q105" s="143">
        <f t="shared" si="7"/>
        <v>0.55062730766854351</v>
      </c>
    </row>
    <row r="106" spans="1:17" x14ac:dyDescent="0.25">
      <c r="A106" s="127" t="s">
        <v>113</v>
      </c>
      <c r="B106" s="143">
        <f t="shared" ref="B106:Q106" si="8">IF(B$27=0,0,B$27/B$5)</f>
        <v>0.19182866110189153</v>
      </c>
      <c r="C106" s="143">
        <f t="shared" si="8"/>
        <v>0.19035496497162935</v>
      </c>
      <c r="D106" s="143">
        <f t="shared" si="8"/>
        <v>0.19114432445717672</v>
      </c>
      <c r="E106" s="143">
        <f t="shared" si="8"/>
        <v>0.19174949174005931</v>
      </c>
      <c r="F106" s="143">
        <f t="shared" si="8"/>
        <v>0.19198056687230958</v>
      </c>
      <c r="G106" s="143">
        <f t="shared" si="8"/>
        <v>0.19088434296452728</v>
      </c>
      <c r="H106" s="143">
        <f t="shared" si="8"/>
        <v>0.19087230370553723</v>
      </c>
      <c r="I106" s="143">
        <f t="shared" si="8"/>
        <v>0.18845513068683495</v>
      </c>
      <c r="J106" s="143">
        <f t="shared" si="8"/>
        <v>0.18845727970458853</v>
      </c>
      <c r="K106" s="143">
        <f t="shared" si="8"/>
        <v>0.18547137085163745</v>
      </c>
      <c r="L106" s="143">
        <f t="shared" si="8"/>
        <v>0.18750428187725982</v>
      </c>
      <c r="M106" s="143">
        <f t="shared" si="8"/>
        <v>0.18710866526945041</v>
      </c>
      <c r="N106" s="143">
        <f t="shared" si="8"/>
        <v>0.18508467129124256</v>
      </c>
      <c r="O106" s="143">
        <f t="shared" si="8"/>
        <v>0.18160907877548096</v>
      </c>
      <c r="P106" s="143">
        <f t="shared" si="8"/>
        <v>0.16165513961437034</v>
      </c>
      <c r="Q106" s="143">
        <f t="shared" si="8"/>
        <v>0.16281433973713641</v>
      </c>
    </row>
    <row r="107" spans="1:17" x14ac:dyDescent="0.25">
      <c r="A107" s="142" t="s">
        <v>123</v>
      </c>
      <c r="B107" s="141">
        <f t="shared" ref="B107:Q107" si="9">IF(B$28=0,0,B$28/B$5)</f>
        <v>9.8218741309796853E-2</v>
      </c>
      <c r="C107" s="141">
        <f t="shared" si="9"/>
        <v>9.9165275597940514E-2</v>
      </c>
      <c r="D107" s="141">
        <f t="shared" si="9"/>
        <v>9.8736268363998597E-2</v>
      </c>
      <c r="E107" s="141">
        <f t="shared" si="9"/>
        <v>0.10078649174670266</v>
      </c>
      <c r="F107" s="141">
        <f t="shared" si="9"/>
        <v>0.10100474876620892</v>
      </c>
      <c r="G107" s="141">
        <f t="shared" si="9"/>
        <v>0.10481115296425617</v>
      </c>
      <c r="H107" s="141">
        <f t="shared" si="9"/>
        <v>0.10566104053619255</v>
      </c>
      <c r="I107" s="141">
        <f t="shared" si="9"/>
        <v>0.10994920664669884</v>
      </c>
      <c r="J107" s="141">
        <f t="shared" si="9"/>
        <v>0.11259291507990311</v>
      </c>
      <c r="K107" s="141">
        <f t="shared" si="9"/>
        <v>0.11756205401866121</v>
      </c>
      <c r="L107" s="141">
        <f t="shared" si="9"/>
        <v>0.11351370310658131</v>
      </c>
      <c r="M107" s="141">
        <f t="shared" si="9"/>
        <v>0.11076691091134482</v>
      </c>
      <c r="N107" s="141">
        <f t="shared" si="9"/>
        <v>0.11845153383825116</v>
      </c>
      <c r="O107" s="141">
        <f t="shared" si="9"/>
        <v>0.11681440487252485</v>
      </c>
      <c r="P107" s="141">
        <f t="shared" si="9"/>
        <v>0.10926276791146107</v>
      </c>
      <c r="Q107" s="141">
        <f t="shared" si="9"/>
        <v>0.11037219265890706</v>
      </c>
    </row>
    <row r="108" spans="1:17" x14ac:dyDescent="0.25">
      <c r="A108" s="142" t="s">
        <v>122</v>
      </c>
      <c r="B108" s="141">
        <f t="shared" ref="B108:Q108" si="10">IF(B$33=0,0,B$33/B$5)</f>
        <v>9.3609919792094667E-2</v>
      </c>
      <c r="C108" s="141">
        <f t="shared" si="10"/>
        <v>9.1189689373688876E-2</v>
      </c>
      <c r="D108" s="141">
        <f t="shared" si="10"/>
        <v>9.240805609317812E-2</v>
      </c>
      <c r="E108" s="141">
        <f t="shared" si="10"/>
        <v>9.0962999993356664E-2</v>
      </c>
      <c r="F108" s="141">
        <f t="shared" si="10"/>
        <v>9.0975818106100628E-2</v>
      </c>
      <c r="G108" s="141">
        <f t="shared" si="10"/>
        <v>8.607319000027111E-2</v>
      </c>
      <c r="H108" s="141">
        <f t="shared" si="10"/>
        <v>8.5211263169344686E-2</v>
      </c>
      <c r="I108" s="141">
        <f t="shared" si="10"/>
        <v>7.8505924040136121E-2</v>
      </c>
      <c r="J108" s="141">
        <f t="shared" si="10"/>
        <v>7.5864364624685418E-2</v>
      </c>
      <c r="K108" s="141">
        <f t="shared" si="10"/>
        <v>6.7909316832976255E-2</v>
      </c>
      <c r="L108" s="141">
        <f t="shared" si="10"/>
        <v>7.3990578770678508E-2</v>
      </c>
      <c r="M108" s="141">
        <f t="shared" si="10"/>
        <v>7.6341754358105599E-2</v>
      </c>
      <c r="N108" s="141">
        <f t="shared" si="10"/>
        <v>6.6633137452991431E-2</v>
      </c>
      <c r="O108" s="141">
        <f t="shared" si="10"/>
        <v>6.4794673902956124E-2</v>
      </c>
      <c r="P108" s="141">
        <f t="shared" si="10"/>
        <v>5.2392371702909259E-2</v>
      </c>
      <c r="Q108" s="141">
        <f t="shared" si="10"/>
        <v>5.2442147078229341E-2</v>
      </c>
    </row>
    <row r="109" spans="1:17" x14ac:dyDescent="0.25">
      <c r="A109" s="127" t="s">
        <v>112</v>
      </c>
      <c r="B109" s="143">
        <f t="shared" ref="B109:Q109" si="11">IF(B$34=0,0,B$34/B$5)</f>
        <v>7.2912259461777346E-2</v>
      </c>
      <c r="C109" s="143">
        <f t="shared" si="11"/>
        <v>7.2401006123722425E-2</v>
      </c>
      <c r="D109" s="143">
        <f t="shared" si="11"/>
        <v>7.2689909321975055E-2</v>
      </c>
      <c r="E109" s="143">
        <f t="shared" si="11"/>
        <v>7.2902898959484624E-2</v>
      </c>
      <c r="F109" s="143">
        <f t="shared" si="11"/>
        <v>7.3034756477213941E-2</v>
      </c>
      <c r="G109" s="143">
        <f t="shared" si="11"/>
        <v>7.2565112398658857E-2</v>
      </c>
      <c r="H109" s="143">
        <f t="shared" si="11"/>
        <v>7.2565466006527732E-2</v>
      </c>
      <c r="I109" s="143">
        <f t="shared" si="11"/>
        <v>7.4537738731744588E-2</v>
      </c>
      <c r="J109" s="143">
        <f t="shared" si="11"/>
        <v>7.4271331083681003E-2</v>
      </c>
      <c r="K109" s="143">
        <f t="shared" si="11"/>
        <v>7.4757928296911941E-2</v>
      </c>
      <c r="L109" s="143">
        <f t="shared" si="11"/>
        <v>7.4934048898604874E-2</v>
      </c>
      <c r="M109" s="143">
        <f t="shared" si="11"/>
        <v>7.4609061331891019E-2</v>
      </c>
      <c r="N109" s="143">
        <f t="shared" si="11"/>
        <v>7.457294455496824E-2</v>
      </c>
      <c r="O109" s="143">
        <f t="shared" si="11"/>
        <v>7.2801688138468337E-2</v>
      </c>
      <c r="P109" s="143">
        <f t="shared" si="11"/>
        <v>9.4318922444329753E-2</v>
      </c>
      <c r="Q109" s="143">
        <f t="shared" si="11"/>
        <v>9.3712991194327938E-2</v>
      </c>
    </row>
    <row r="110" spans="1:17" x14ac:dyDescent="0.25">
      <c r="A110" s="142" t="s">
        <v>121</v>
      </c>
      <c r="B110" s="141">
        <f t="shared" ref="B110:Q110" si="12">IF(B$35=0,0,B$35/B$5)</f>
        <v>3.5801537109270494E-3</v>
      </c>
      <c r="C110" s="141">
        <f t="shared" si="12"/>
        <v>3.9356398592512833E-3</v>
      </c>
      <c r="D110" s="141">
        <f t="shared" si="12"/>
        <v>3.8691480020507998E-3</v>
      </c>
      <c r="E110" s="141">
        <f t="shared" si="12"/>
        <v>4.2769917698145497E-3</v>
      </c>
      <c r="F110" s="141">
        <f t="shared" si="12"/>
        <v>4.3797929450940104E-3</v>
      </c>
      <c r="G110" s="141">
        <f t="shared" si="12"/>
        <v>5.2766393479263263E-3</v>
      </c>
      <c r="H110" s="141">
        <f t="shared" si="12"/>
        <v>5.5336852141504474E-3</v>
      </c>
      <c r="I110" s="141">
        <f t="shared" si="12"/>
        <v>7.3272438134395568E-3</v>
      </c>
      <c r="J110" s="141">
        <f t="shared" si="12"/>
        <v>7.9019433738768911E-3</v>
      </c>
      <c r="K110" s="141">
        <f t="shared" si="12"/>
        <v>9.7281057558157805E-3</v>
      </c>
      <c r="L110" s="141">
        <f t="shared" si="12"/>
        <v>8.4871594016408709E-3</v>
      </c>
      <c r="M110" s="141">
        <f t="shared" si="12"/>
        <v>7.9001601312782728E-3</v>
      </c>
      <c r="N110" s="141">
        <f t="shared" si="12"/>
        <v>1.0014562181550189E-2</v>
      </c>
      <c r="O110" s="141">
        <f t="shared" si="12"/>
        <v>9.9261946350462406E-3</v>
      </c>
      <c r="P110" s="141">
        <f t="shared" si="12"/>
        <v>3.8547845463537977E-3</v>
      </c>
      <c r="Q110" s="141">
        <f t="shared" si="12"/>
        <v>2.605325046308915E-3</v>
      </c>
    </row>
    <row r="111" spans="1:17" x14ac:dyDescent="0.25">
      <c r="A111" s="142" t="s">
        <v>120</v>
      </c>
      <c r="B111" s="141">
        <f t="shared" ref="B111:Q111" si="13">IF(B$39=0,0,B$39/B$5)</f>
        <v>4.9533626663671414E-2</v>
      </c>
      <c r="C111" s="141">
        <f t="shared" si="13"/>
        <v>4.8781588165560753E-2</v>
      </c>
      <c r="D111" s="141">
        <f t="shared" si="13"/>
        <v>4.8505277711824717E-2</v>
      </c>
      <c r="E111" s="141">
        <f t="shared" si="13"/>
        <v>4.8279602223621411E-2</v>
      </c>
      <c r="F111" s="141">
        <f t="shared" si="13"/>
        <v>4.7930185132357091E-2</v>
      </c>
      <c r="G111" s="141">
        <f t="shared" si="13"/>
        <v>4.7381252415830466E-2</v>
      </c>
      <c r="H111" s="141">
        <f t="shared" si="13"/>
        <v>4.6997232592444302E-2</v>
      </c>
      <c r="I111" s="141">
        <f t="shared" si="13"/>
        <v>4.6655667820586333E-2</v>
      </c>
      <c r="J111" s="141">
        <f t="shared" si="13"/>
        <v>4.6529205678747659E-2</v>
      </c>
      <c r="K111" s="141">
        <f t="shared" si="13"/>
        <v>4.6386238479023859E-2</v>
      </c>
      <c r="L111" s="141">
        <f t="shared" si="13"/>
        <v>4.6396652189573555E-2</v>
      </c>
      <c r="M111" s="141">
        <f t="shared" si="13"/>
        <v>4.6010514153208296E-2</v>
      </c>
      <c r="N111" s="141">
        <f t="shared" si="13"/>
        <v>4.6184593182073116E-2</v>
      </c>
      <c r="O111" s="141">
        <f t="shared" si="13"/>
        <v>4.5074886786142118E-2</v>
      </c>
      <c r="P111" s="141">
        <f t="shared" si="13"/>
        <v>8.4949014648582316E-2</v>
      </c>
      <c r="Q111" s="141">
        <f t="shared" si="13"/>
        <v>8.7430611898576455E-2</v>
      </c>
    </row>
    <row r="112" spans="1:17" x14ac:dyDescent="0.25">
      <c r="A112" s="140" t="s">
        <v>119</v>
      </c>
      <c r="B112" s="139">
        <f t="shared" ref="B112:Q112" si="14">IF(B$50=0,0,B$50/B$5)</f>
        <v>1.9798479087178876E-2</v>
      </c>
      <c r="C112" s="139">
        <f t="shared" si="14"/>
        <v>1.9683778098910382E-2</v>
      </c>
      <c r="D112" s="139">
        <f t="shared" si="14"/>
        <v>2.0315483608099528E-2</v>
      </c>
      <c r="E112" s="139">
        <f t="shared" si="14"/>
        <v>2.034630496604866E-2</v>
      </c>
      <c r="F112" s="139">
        <f t="shared" si="14"/>
        <v>2.0724778399762837E-2</v>
      </c>
      <c r="G112" s="139">
        <f t="shared" si="14"/>
        <v>1.9907220634902061E-2</v>
      </c>
      <c r="H112" s="139">
        <f t="shared" si="14"/>
        <v>2.0034548199932976E-2</v>
      </c>
      <c r="I112" s="139">
        <f t="shared" si="14"/>
        <v>2.0554827097718706E-2</v>
      </c>
      <c r="J112" s="139">
        <f t="shared" si="14"/>
        <v>1.9840182031056468E-2</v>
      </c>
      <c r="K112" s="139">
        <f t="shared" si="14"/>
        <v>1.8643584062072307E-2</v>
      </c>
      <c r="L112" s="139">
        <f t="shared" si="14"/>
        <v>2.0050237307390459E-2</v>
      </c>
      <c r="M112" s="139">
        <f t="shared" si="14"/>
        <v>2.0698387047404451E-2</v>
      </c>
      <c r="N112" s="139">
        <f t="shared" si="14"/>
        <v>1.8373789191344948E-2</v>
      </c>
      <c r="O112" s="139">
        <f t="shared" si="14"/>
        <v>1.7800606717279972E-2</v>
      </c>
      <c r="P112" s="139">
        <f t="shared" si="14"/>
        <v>5.5151232493936414E-3</v>
      </c>
      <c r="Q112" s="139">
        <f t="shared" si="14"/>
        <v>3.6770542494425728E-3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1</v>
      </c>
      <c r="C115" s="77">
        <f t="shared" si="15"/>
        <v>1</v>
      </c>
      <c r="D115" s="77">
        <f t="shared" si="15"/>
        <v>1</v>
      </c>
      <c r="E115" s="77">
        <f t="shared" si="15"/>
        <v>1.0000000000000002</v>
      </c>
      <c r="F115" s="77">
        <f t="shared" si="15"/>
        <v>1</v>
      </c>
      <c r="G115" s="77">
        <f t="shared" si="15"/>
        <v>1.0000000000000002</v>
      </c>
      <c r="H115" s="77">
        <f t="shared" si="15"/>
        <v>1</v>
      </c>
      <c r="I115" s="77">
        <f t="shared" si="15"/>
        <v>1</v>
      </c>
      <c r="J115" s="77">
        <f t="shared" si="15"/>
        <v>0.99999999999999989</v>
      </c>
      <c r="K115" s="77">
        <f t="shared" si="15"/>
        <v>1</v>
      </c>
      <c r="L115" s="77">
        <f t="shared" si="15"/>
        <v>0.99999999999999989</v>
      </c>
      <c r="M115" s="77">
        <f t="shared" si="15"/>
        <v>1</v>
      </c>
      <c r="N115" s="77">
        <f t="shared" si="15"/>
        <v>1</v>
      </c>
      <c r="O115" s="77">
        <f t="shared" si="15"/>
        <v>1</v>
      </c>
      <c r="P115" s="77">
        <f t="shared" si="15"/>
        <v>1</v>
      </c>
      <c r="Q115" s="77">
        <f t="shared" si="15"/>
        <v>0.99999999999999989</v>
      </c>
    </row>
    <row r="116" spans="1:17" x14ac:dyDescent="0.25">
      <c r="A116" s="132" t="s">
        <v>83</v>
      </c>
      <c r="B116" s="146">
        <f t="shared" ref="B116:Q116" si="16">IF(B$54=0,0,B$54/B$53)</f>
        <v>2.376482374994519E-3</v>
      </c>
      <c r="C116" s="146">
        <f t="shared" si="16"/>
        <v>2.3672203332193191E-3</v>
      </c>
      <c r="D116" s="146">
        <f t="shared" si="16"/>
        <v>2.3707414780223947E-3</v>
      </c>
      <c r="E116" s="146">
        <f t="shared" si="16"/>
        <v>2.3744018193089119E-3</v>
      </c>
      <c r="F116" s="146">
        <f t="shared" si="16"/>
        <v>2.374552109419606E-3</v>
      </c>
      <c r="G116" s="146">
        <f t="shared" si="16"/>
        <v>2.3718164553888053E-3</v>
      </c>
      <c r="H116" s="146">
        <f t="shared" si="16"/>
        <v>2.3709113242502307E-3</v>
      </c>
      <c r="I116" s="146">
        <f t="shared" si="16"/>
        <v>2.3609682979261705E-3</v>
      </c>
      <c r="J116" s="146">
        <f t="shared" si="16"/>
        <v>2.3631511911128673E-3</v>
      </c>
      <c r="K116" s="146">
        <f t="shared" si="16"/>
        <v>2.3514077397978062E-3</v>
      </c>
      <c r="L116" s="146">
        <f t="shared" si="16"/>
        <v>2.361043771698081E-3</v>
      </c>
      <c r="M116" s="146">
        <f t="shared" si="16"/>
        <v>2.3542864514058998E-3</v>
      </c>
      <c r="N116" s="146">
        <f t="shared" si="16"/>
        <v>2.3510695825427193E-3</v>
      </c>
      <c r="O116" s="146">
        <f t="shared" si="16"/>
        <v>2.3238096908080375E-3</v>
      </c>
      <c r="P116" s="146">
        <f t="shared" si="16"/>
        <v>2.3129276102149192E-3</v>
      </c>
      <c r="Q116" s="146">
        <f t="shared" si="16"/>
        <v>2.3113502761391942E-3</v>
      </c>
    </row>
    <row r="117" spans="1:17" x14ac:dyDescent="0.25">
      <c r="A117" s="76" t="s">
        <v>82</v>
      </c>
      <c r="B117" s="145">
        <f t="shared" ref="B117:Q117" si="17">IF(B$55=0,0,B$55/B$53)</f>
        <v>4.5670603720219947E-4</v>
      </c>
      <c r="C117" s="145">
        <f t="shared" si="17"/>
        <v>4.5492608274511623E-4</v>
      </c>
      <c r="D117" s="145">
        <f t="shared" si="17"/>
        <v>4.5560276695129766E-4</v>
      </c>
      <c r="E117" s="145">
        <f t="shared" si="17"/>
        <v>4.5630620156598809E-4</v>
      </c>
      <c r="F117" s="145">
        <f t="shared" si="17"/>
        <v>4.5633508391816017E-4</v>
      </c>
      <c r="G117" s="145">
        <f t="shared" si="17"/>
        <v>4.5580935323119646E-4</v>
      </c>
      <c r="H117" s="145">
        <f t="shared" si="17"/>
        <v>4.556354075458441E-4</v>
      </c>
      <c r="I117" s="145">
        <f t="shared" si="17"/>
        <v>4.5372458329650834E-4</v>
      </c>
      <c r="J117" s="145">
        <f t="shared" si="17"/>
        <v>4.5414408588042042E-4</v>
      </c>
      <c r="K117" s="145">
        <f t="shared" si="17"/>
        <v>4.5188726076376403E-4</v>
      </c>
      <c r="L117" s="145">
        <f t="shared" si="17"/>
        <v>4.5373908764446573E-4</v>
      </c>
      <c r="M117" s="145">
        <f t="shared" si="17"/>
        <v>4.5244048387394392E-4</v>
      </c>
      <c r="N117" s="145">
        <f t="shared" si="17"/>
        <v>4.5182227460542076E-4</v>
      </c>
      <c r="O117" s="145">
        <f t="shared" si="17"/>
        <v>4.4658354140053575E-4</v>
      </c>
      <c r="P117" s="145">
        <f t="shared" si="17"/>
        <v>4.4449225220921174E-4</v>
      </c>
      <c r="Q117" s="145">
        <f t="shared" si="17"/>
        <v>4.4418912435829688E-4</v>
      </c>
    </row>
    <row r="118" spans="1:17" x14ac:dyDescent="0.25">
      <c r="A118" s="76" t="s">
        <v>81</v>
      </c>
      <c r="B118" s="145">
        <f t="shared" ref="B118:Q118" si="18">IF(B$56=0,0,B$56/B$53)</f>
        <v>6.3430497381498516E-2</v>
      </c>
      <c r="C118" s="145">
        <f t="shared" si="18"/>
        <v>6.3183284979357116E-2</v>
      </c>
      <c r="D118" s="145">
        <f t="shared" si="18"/>
        <v>6.3277267568313603E-2</v>
      </c>
      <c r="E118" s="145">
        <f t="shared" si="18"/>
        <v>6.3374965439264686E-2</v>
      </c>
      <c r="F118" s="145">
        <f t="shared" si="18"/>
        <v>6.33789768203602E-2</v>
      </c>
      <c r="G118" s="145">
        <f t="shared" si="18"/>
        <v>6.330595970158695E-2</v>
      </c>
      <c r="H118" s="145">
        <f t="shared" si="18"/>
        <v>6.328180092013784E-2</v>
      </c>
      <c r="I118" s="145">
        <f t="shared" si="18"/>
        <v>6.3016412414904813E-2</v>
      </c>
      <c r="J118" s="145">
        <f t="shared" si="18"/>
        <v>6.3074675839039487E-2</v>
      </c>
      <c r="K118" s="145">
        <f t="shared" si="18"/>
        <v>6.2761232337110881E-2</v>
      </c>
      <c r="L118" s="145">
        <f t="shared" si="18"/>
        <v>6.3018426879199591E-2</v>
      </c>
      <c r="M118" s="145">
        <f t="shared" si="18"/>
        <v>6.2838067794020167E-2</v>
      </c>
      <c r="N118" s="145">
        <f t="shared" si="18"/>
        <v>6.2752206609376082E-2</v>
      </c>
      <c r="O118" s="145">
        <f t="shared" si="18"/>
        <v>6.2024615060837646E-2</v>
      </c>
      <c r="P118" s="145">
        <f t="shared" si="18"/>
        <v>6.1734162334644488E-2</v>
      </c>
      <c r="Q118" s="145">
        <f t="shared" si="18"/>
        <v>6.1692061839386116E-2</v>
      </c>
    </row>
    <row r="119" spans="1:17" x14ac:dyDescent="0.25">
      <c r="A119" s="76" t="s">
        <v>80</v>
      </c>
      <c r="B119" s="145">
        <f t="shared" ref="B119:Q119" si="19">IF(B$57=0,0,B$57/B$53)</f>
        <v>1.0894279721419551E-3</v>
      </c>
      <c r="C119" s="145">
        <f t="shared" si="19"/>
        <v>1.0851820633587805E-3</v>
      </c>
      <c r="D119" s="145">
        <f t="shared" si="19"/>
        <v>1.0867962279251999E-3</v>
      </c>
      <c r="E119" s="145">
        <f t="shared" si="19"/>
        <v>1.088474202997547E-3</v>
      </c>
      <c r="F119" s="145">
        <f t="shared" si="19"/>
        <v>1.0885430990483871E-3</v>
      </c>
      <c r="G119" s="145">
        <f t="shared" si="19"/>
        <v>1.0872890194664733E-3</v>
      </c>
      <c r="H119" s="145">
        <f t="shared" si="19"/>
        <v>1.0868740888988434E-3</v>
      </c>
      <c r="I119" s="145">
        <f t="shared" si="19"/>
        <v>1.082316002914638E-3</v>
      </c>
      <c r="J119" s="145">
        <f t="shared" si="19"/>
        <v>1.0833166856559905E-3</v>
      </c>
      <c r="K119" s="145">
        <f t="shared" si="19"/>
        <v>1.0779332481490548E-3</v>
      </c>
      <c r="L119" s="145">
        <f t="shared" si="19"/>
        <v>1.0823506016304318E-3</v>
      </c>
      <c r="M119" s="145">
        <f t="shared" si="19"/>
        <v>1.0792529082410418E-3</v>
      </c>
      <c r="N119" s="145">
        <f t="shared" si="19"/>
        <v>1.077778229969013E-3</v>
      </c>
      <c r="O119" s="145">
        <f t="shared" si="19"/>
        <v>1.0652817398263538E-3</v>
      </c>
      <c r="P119" s="145">
        <f t="shared" si="19"/>
        <v>1.0602931722198828E-3</v>
      </c>
      <c r="Q119" s="145">
        <f t="shared" si="19"/>
        <v>1.0595700901210676E-3</v>
      </c>
    </row>
    <row r="120" spans="1:17" x14ac:dyDescent="0.25">
      <c r="A120" s="129" t="s">
        <v>79</v>
      </c>
      <c r="B120" s="144">
        <f t="shared" ref="B120:Q120" si="20">IF(B$58=0,0,B$58/B$53)</f>
        <v>2.4843497087212443E-3</v>
      </c>
      <c r="C120" s="144">
        <f t="shared" si="20"/>
        <v>2.4746672675516838E-3</v>
      </c>
      <c r="D120" s="144">
        <f t="shared" si="20"/>
        <v>2.4783482353374908E-3</v>
      </c>
      <c r="E120" s="144">
        <f t="shared" si="20"/>
        <v>2.4821747176647564E-3</v>
      </c>
      <c r="F120" s="144">
        <f t="shared" si="20"/>
        <v>2.4823318293676049E-3</v>
      </c>
      <c r="G120" s="144">
        <f t="shared" si="20"/>
        <v>2.4794720053831756E-3</v>
      </c>
      <c r="H120" s="144">
        <f t="shared" si="20"/>
        <v>2.4785257907997522E-3</v>
      </c>
      <c r="I120" s="144">
        <f t="shared" si="20"/>
        <v>2.4681314555368879E-3</v>
      </c>
      <c r="J120" s="144">
        <f t="shared" si="20"/>
        <v>2.4704134291419089E-3</v>
      </c>
      <c r="K120" s="144">
        <f t="shared" si="20"/>
        <v>2.4581369485077833E-3</v>
      </c>
      <c r="L120" s="144">
        <f t="shared" si="20"/>
        <v>2.4682103550251536E-3</v>
      </c>
      <c r="M120" s="144">
        <f t="shared" si="20"/>
        <v>2.4611463233806287E-3</v>
      </c>
      <c r="N120" s="144">
        <f t="shared" si="20"/>
        <v>2.4577834424658242E-3</v>
      </c>
      <c r="O120" s="144">
        <f t="shared" si="20"/>
        <v>2.4292862380247489E-3</v>
      </c>
      <c r="P120" s="144">
        <f t="shared" si="20"/>
        <v>2.4179102252942283E-3</v>
      </c>
      <c r="Q120" s="144">
        <f t="shared" si="20"/>
        <v>2.4162612968221223E-3</v>
      </c>
    </row>
    <row r="121" spans="1:17" x14ac:dyDescent="0.25">
      <c r="A121" s="127" t="s">
        <v>115</v>
      </c>
      <c r="B121" s="143">
        <f t="shared" ref="B121:Q121" si="21">IF(B$63=0,0,B$63/B$53)</f>
        <v>0.12309682180669215</v>
      </c>
      <c r="C121" s="143">
        <f t="shared" si="21"/>
        <v>0.1266863424948855</v>
      </c>
      <c r="D121" s="143">
        <f t="shared" si="21"/>
        <v>0.12528706980133497</v>
      </c>
      <c r="E121" s="143">
        <f t="shared" si="21"/>
        <v>0.12421056388390588</v>
      </c>
      <c r="F121" s="143">
        <f t="shared" si="21"/>
        <v>0.12408983192850739</v>
      </c>
      <c r="G121" s="143">
        <f t="shared" si="21"/>
        <v>0.12572704564260931</v>
      </c>
      <c r="H121" s="143">
        <f t="shared" si="21"/>
        <v>0.12616255825447428</v>
      </c>
      <c r="I121" s="143">
        <f t="shared" si="21"/>
        <v>0.12824718274790606</v>
      </c>
      <c r="J121" s="143">
        <f t="shared" si="21"/>
        <v>0.12802179729068944</v>
      </c>
      <c r="K121" s="143">
        <f t="shared" si="21"/>
        <v>0.13188612255943782</v>
      </c>
      <c r="L121" s="143">
        <f t="shared" si="21"/>
        <v>0.128239290397412</v>
      </c>
      <c r="M121" s="143">
        <f t="shared" si="21"/>
        <v>0.13042723225649519</v>
      </c>
      <c r="N121" s="143">
        <f t="shared" si="21"/>
        <v>0.13204045087864821</v>
      </c>
      <c r="O121" s="143">
        <f t="shared" si="21"/>
        <v>0.14246453202629616</v>
      </c>
      <c r="P121" s="143">
        <f t="shared" si="21"/>
        <v>0.14652611364968507</v>
      </c>
      <c r="Q121" s="143">
        <f t="shared" si="21"/>
        <v>0.12687480739073917</v>
      </c>
    </row>
    <row r="122" spans="1:17" x14ac:dyDescent="0.25">
      <c r="A122" s="127" t="s">
        <v>114</v>
      </c>
      <c r="B122" s="143">
        <f t="shared" ref="B122:Q122" si="22">IF(B$69=0,0,B$69/B$53)</f>
        <v>0.63551112016748157</v>
      </c>
      <c r="C122" s="143">
        <f t="shared" si="22"/>
        <v>0.6330342953420468</v>
      </c>
      <c r="D122" s="143">
        <f t="shared" si="22"/>
        <v>0.63397590833342432</v>
      </c>
      <c r="E122" s="143">
        <f t="shared" si="22"/>
        <v>0.63495474479174019</v>
      </c>
      <c r="F122" s="143">
        <f t="shared" si="22"/>
        <v>0.63499493488008341</v>
      </c>
      <c r="G122" s="143">
        <f t="shared" si="22"/>
        <v>0.63426337525405885</v>
      </c>
      <c r="H122" s="143">
        <f t="shared" si="22"/>
        <v>0.63402132805445577</v>
      </c>
      <c r="I122" s="143">
        <f t="shared" si="22"/>
        <v>0.63136239657507875</v>
      </c>
      <c r="J122" s="143">
        <f t="shared" si="22"/>
        <v>0.6319461387096218</v>
      </c>
      <c r="K122" s="143">
        <f t="shared" si="22"/>
        <v>0.62880574348582607</v>
      </c>
      <c r="L122" s="143">
        <f t="shared" si="22"/>
        <v>0.63138257952355514</v>
      </c>
      <c r="M122" s="143">
        <f t="shared" si="22"/>
        <v>0.62957555909984042</v>
      </c>
      <c r="N122" s="143">
        <f t="shared" si="22"/>
        <v>0.62871531458206731</v>
      </c>
      <c r="O122" s="143">
        <f t="shared" si="22"/>
        <v>0.62142556376622482</v>
      </c>
      <c r="P122" s="143">
        <f t="shared" si="22"/>
        <v>0.61851551347498213</v>
      </c>
      <c r="Q122" s="143">
        <f t="shared" si="22"/>
        <v>0.61809370797122998</v>
      </c>
    </row>
    <row r="123" spans="1:17" x14ac:dyDescent="0.25">
      <c r="A123" s="127" t="s">
        <v>113</v>
      </c>
      <c r="B123" s="143">
        <f t="shared" ref="B123:Q123" si="23">IF(B$70=0,0,B$70/B$53)</f>
        <v>0.11174677282722041</v>
      </c>
      <c r="C123" s="143">
        <f t="shared" si="23"/>
        <v>0.11117450247909759</v>
      </c>
      <c r="D123" s="143">
        <f t="shared" si="23"/>
        <v>0.11141286615610885</v>
      </c>
      <c r="E123" s="143">
        <f t="shared" si="23"/>
        <v>0.11143184317824424</v>
      </c>
      <c r="F123" s="143">
        <f t="shared" si="23"/>
        <v>0.11145700947253839</v>
      </c>
      <c r="G123" s="143">
        <f t="shared" si="23"/>
        <v>0.11095360734922578</v>
      </c>
      <c r="H123" s="143">
        <f t="shared" si="23"/>
        <v>0.11084051330880434</v>
      </c>
      <c r="I123" s="143">
        <f t="shared" si="23"/>
        <v>0.10989167753043654</v>
      </c>
      <c r="J123" s="143">
        <f t="shared" si="23"/>
        <v>0.10976220833744284</v>
      </c>
      <c r="K123" s="143">
        <f t="shared" si="23"/>
        <v>0.10866055917093123</v>
      </c>
      <c r="L123" s="143">
        <f t="shared" si="23"/>
        <v>0.10948815015462135</v>
      </c>
      <c r="M123" s="143">
        <f t="shared" si="23"/>
        <v>0.10945543151429317</v>
      </c>
      <c r="N123" s="143">
        <f t="shared" si="23"/>
        <v>0.10853872079613509</v>
      </c>
      <c r="O123" s="143">
        <f t="shared" si="23"/>
        <v>0.10724646766403309</v>
      </c>
      <c r="P123" s="143">
        <f t="shared" si="23"/>
        <v>0.1062464208910328</v>
      </c>
      <c r="Q123" s="143">
        <f t="shared" si="23"/>
        <v>0.10614667449727903</v>
      </c>
    </row>
    <row r="124" spans="1:17" x14ac:dyDescent="0.25">
      <c r="A124" s="142" t="s">
        <v>123</v>
      </c>
      <c r="B124" s="141">
        <f t="shared" ref="B124:Q124" si="24">IF(B$71=0,0,B$71/B$53)</f>
        <v>5.7215784698051969E-2</v>
      </c>
      <c r="C124" s="141">
        <f t="shared" si="24"/>
        <v>5.7916273313106198E-2</v>
      </c>
      <c r="D124" s="141">
        <f t="shared" si="24"/>
        <v>5.7550705118928791E-2</v>
      </c>
      <c r="E124" s="141">
        <f t="shared" si="24"/>
        <v>5.8570296280257061E-2</v>
      </c>
      <c r="F124" s="141">
        <f t="shared" si="24"/>
        <v>5.8639722881402047E-2</v>
      </c>
      <c r="G124" s="141">
        <f t="shared" si="24"/>
        <v>6.0922626398838886E-2</v>
      </c>
      <c r="H124" s="141">
        <f t="shared" si="24"/>
        <v>6.1357901290077024E-2</v>
      </c>
      <c r="I124" s="141">
        <f t="shared" si="24"/>
        <v>6.4113419027176516E-2</v>
      </c>
      <c r="J124" s="141">
        <f t="shared" si="24"/>
        <v>6.5576914946944481E-2</v>
      </c>
      <c r="K124" s="141">
        <f t="shared" si="24"/>
        <v>6.887509629272881E-2</v>
      </c>
      <c r="L124" s="141">
        <f t="shared" si="24"/>
        <v>6.6283314951048E-2</v>
      </c>
      <c r="M124" s="141">
        <f t="shared" si="24"/>
        <v>6.4796785407276569E-2</v>
      </c>
      <c r="N124" s="141">
        <f t="shared" si="24"/>
        <v>6.9463223882615541E-2</v>
      </c>
      <c r="O124" s="141">
        <f t="shared" si="24"/>
        <v>6.8982962632294892E-2</v>
      </c>
      <c r="P124" s="141">
        <f t="shared" si="24"/>
        <v>7.1811994687785138E-2</v>
      </c>
      <c r="Q124" s="141">
        <f t="shared" si="24"/>
        <v>7.1957059965546438E-2</v>
      </c>
    </row>
    <row r="125" spans="1:17" x14ac:dyDescent="0.25">
      <c r="A125" s="142" t="s">
        <v>122</v>
      </c>
      <c r="B125" s="141">
        <f t="shared" ref="B125:Q125" si="25">IF(B$76=0,0,B$76/B$53)</f>
        <v>5.4530988129168435E-2</v>
      </c>
      <c r="C125" s="141">
        <f t="shared" si="25"/>
        <v>5.3258229165991378E-2</v>
      </c>
      <c r="D125" s="141">
        <f t="shared" si="25"/>
        <v>5.3862161037180049E-2</v>
      </c>
      <c r="E125" s="141">
        <f t="shared" si="25"/>
        <v>5.2861546897987166E-2</v>
      </c>
      <c r="F125" s="141">
        <f t="shared" si="25"/>
        <v>5.2817286591136346E-2</v>
      </c>
      <c r="G125" s="141">
        <f t="shared" si="25"/>
        <v>5.0030980950386904E-2</v>
      </c>
      <c r="H125" s="141">
        <f t="shared" si="25"/>
        <v>4.9482612018727327E-2</v>
      </c>
      <c r="I125" s="141">
        <f t="shared" si="25"/>
        <v>4.5778258503260019E-2</v>
      </c>
      <c r="J125" s="141">
        <f t="shared" si="25"/>
        <v>4.4185293390498363E-2</v>
      </c>
      <c r="K125" s="141">
        <f t="shared" si="25"/>
        <v>3.9785462878202421E-2</v>
      </c>
      <c r="L125" s="141">
        <f t="shared" si="25"/>
        <v>4.3204835203573343E-2</v>
      </c>
      <c r="M125" s="141">
        <f t="shared" si="25"/>
        <v>4.4658646107016607E-2</v>
      </c>
      <c r="N125" s="141">
        <f t="shared" si="25"/>
        <v>3.9075496913519546E-2</v>
      </c>
      <c r="O125" s="141">
        <f t="shared" si="25"/>
        <v>3.8263505031738192E-2</v>
      </c>
      <c r="P125" s="141">
        <f t="shared" si="25"/>
        <v>3.4434426203247652E-2</v>
      </c>
      <c r="Q125" s="141">
        <f t="shared" si="25"/>
        <v>3.4189614531732596E-2</v>
      </c>
    </row>
    <row r="126" spans="1:17" x14ac:dyDescent="0.25">
      <c r="A126" s="127" t="s">
        <v>112</v>
      </c>
      <c r="B126" s="143">
        <f t="shared" ref="B126:Q126" si="26">IF(B$77=0,0,B$77/B$53)</f>
        <v>5.9807821724047437E-2</v>
      </c>
      <c r="C126" s="143">
        <f t="shared" si="26"/>
        <v>5.9539578957738037E-2</v>
      </c>
      <c r="D126" s="143">
        <f t="shared" si="26"/>
        <v>5.9655399432581871E-2</v>
      </c>
      <c r="E126" s="143">
        <f t="shared" si="26"/>
        <v>5.9626525765307969E-2</v>
      </c>
      <c r="F126" s="143">
        <f t="shared" si="26"/>
        <v>5.9677484776756856E-2</v>
      </c>
      <c r="G126" s="143">
        <f t="shared" si="26"/>
        <v>5.9355625219049558E-2</v>
      </c>
      <c r="H126" s="143">
        <f t="shared" si="26"/>
        <v>5.9301852850633087E-2</v>
      </c>
      <c r="I126" s="143">
        <f t="shared" si="26"/>
        <v>6.1117190391999712E-2</v>
      </c>
      <c r="J126" s="143">
        <f t="shared" si="26"/>
        <v>6.0824154431415194E-2</v>
      </c>
      <c r="K126" s="143">
        <f t="shared" si="26"/>
        <v>6.1546977249475471E-2</v>
      </c>
      <c r="L126" s="143">
        <f t="shared" si="26"/>
        <v>6.1506209229213758E-2</v>
      </c>
      <c r="M126" s="143">
        <f t="shared" si="26"/>
        <v>6.1356583168449601E-2</v>
      </c>
      <c r="N126" s="143">
        <f t="shared" si="26"/>
        <v>6.1614853604190452E-2</v>
      </c>
      <c r="O126" s="143">
        <f t="shared" si="26"/>
        <v>6.057386027254872E-2</v>
      </c>
      <c r="P126" s="143">
        <f t="shared" si="26"/>
        <v>6.0742166389717293E-2</v>
      </c>
      <c r="Q126" s="143">
        <f t="shared" si="26"/>
        <v>8.0961377513924959E-2</v>
      </c>
    </row>
    <row r="127" spans="1:17" x14ac:dyDescent="0.25">
      <c r="A127" s="142" t="s">
        <v>121</v>
      </c>
      <c r="B127" s="141">
        <f t="shared" ref="B127:Q127" si="27">IF(B$78=0,0,B$78/B$53)</f>
        <v>2.7356853476590355E-3</v>
      </c>
      <c r="C127" s="141">
        <f t="shared" si="27"/>
        <v>3.0198330167241507E-3</v>
      </c>
      <c r="D127" s="141">
        <f t="shared" si="27"/>
        <v>2.9669994787472048E-3</v>
      </c>
      <c r="E127" s="141">
        <f t="shared" si="27"/>
        <v>3.2525905195489894E-3</v>
      </c>
      <c r="F127" s="141">
        <f t="shared" si="27"/>
        <v>3.3358023180351019E-3</v>
      </c>
      <c r="G127" s="141">
        <f t="shared" si="27"/>
        <v>4.0280561708656831E-3</v>
      </c>
      <c r="H127" s="141">
        <f t="shared" si="27"/>
        <v>4.2319363283914949E-3</v>
      </c>
      <c r="I127" s="141">
        <f t="shared" si="27"/>
        <v>5.6668638640104164E-3</v>
      </c>
      <c r="J127" s="141">
        <f t="shared" si="27"/>
        <v>6.1036247143220271E-3</v>
      </c>
      <c r="K127" s="141">
        <f t="shared" si="27"/>
        <v>7.5808208244734724E-3</v>
      </c>
      <c r="L127" s="141">
        <f t="shared" si="27"/>
        <v>6.5868021249272223E-3</v>
      </c>
      <c r="M127" s="141">
        <f t="shared" si="27"/>
        <v>6.1425611929836312E-3</v>
      </c>
      <c r="N127" s="141">
        <f t="shared" si="27"/>
        <v>7.9790299854447695E-3</v>
      </c>
      <c r="O127" s="141">
        <f t="shared" si="27"/>
        <v>7.9622729647714028E-3</v>
      </c>
      <c r="P127" s="141">
        <f t="shared" si="27"/>
        <v>9.1049831161469207E-3</v>
      </c>
      <c r="Q127" s="141">
        <f t="shared" si="27"/>
        <v>2.6557890653604809E-3</v>
      </c>
    </row>
    <row r="128" spans="1:17" x14ac:dyDescent="0.25">
      <c r="A128" s="142" t="s">
        <v>120</v>
      </c>
      <c r="B128" s="141">
        <f t="shared" ref="B128:Q128" si="28">IF(B$82=0,0,B$82/B$53)</f>
        <v>4.1682497329778481E-2</v>
      </c>
      <c r="C128" s="141">
        <f t="shared" si="28"/>
        <v>4.1155608885078708E-2</v>
      </c>
      <c r="D128" s="141">
        <f t="shared" si="28"/>
        <v>4.0840875667686231E-2</v>
      </c>
      <c r="E128" s="141">
        <f t="shared" si="28"/>
        <v>4.0529466422616976E-2</v>
      </c>
      <c r="F128" s="141">
        <f t="shared" si="28"/>
        <v>4.0196786320920511E-2</v>
      </c>
      <c r="G128" s="141">
        <f t="shared" si="28"/>
        <v>3.9784120862942071E-2</v>
      </c>
      <c r="H128" s="141">
        <f t="shared" si="28"/>
        <v>3.9423938518579595E-2</v>
      </c>
      <c r="I128" s="141">
        <f t="shared" si="28"/>
        <v>3.9216741034084984E-2</v>
      </c>
      <c r="J128" s="141">
        <f t="shared" si="28"/>
        <v>3.907111679158954E-2</v>
      </c>
      <c r="K128" s="141">
        <f t="shared" si="28"/>
        <v>3.913018999575979E-2</v>
      </c>
      <c r="L128" s="141">
        <f t="shared" si="28"/>
        <v>3.9029174191325108E-2</v>
      </c>
      <c r="M128" s="141">
        <f t="shared" si="28"/>
        <v>3.8779821177561111E-2</v>
      </c>
      <c r="N128" s="141">
        <f t="shared" si="28"/>
        <v>3.8996639973346528E-2</v>
      </c>
      <c r="O128" s="141">
        <f t="shared" si="28"/>
        <v>3.8332873779320868E-2</v>
      </c>
      <c r="P128" s="141">
        <f t="shared" si="28"/>
        <v>3.861048788622469E-2</v>
      </c>
      <c r="Q128" s="141">
        <f t="shared" si="28"/>
        <v>7.4570791072277667E-2</v>
      </c>
    </row>
    <row r="129" spans="1:17" x14ac:dyDescent="0.25">
      <c r="A129" s="140" t="s">
        <v>119</v>
      </c>
      <c r="B129" s="139">
        <f t="shared" ref="B129:Q129" si="29">IF(B$93=0,0,B$93/B$53)</f>
        <v>1.5389639046609919E-2</v>
      </c>
      <c r="C129" s="139">
        <f t="shared" si="29"/>
        <v>1.536413705593518E-2</v>
      </c>
      <c r="D129" s="139">
        <f t="shared" si="29"/>
        <v>1.584752428614843E-2</v>
      </c>
      <c r="E129" s="139">
        <f t="shared" si="29"/>
        <v>1.584446882314201E-2</v>
      </c>
      <c r="F129" s="139">
        <f t="shared" si="29"/>
        <v>1.6144896137801235E-2</v>
      </c>
      <c r="G129" s="139">
        <f t="shared" si="29"/>
        <v>1.5543448185241794E-2</v>
      </c>
      <c r="H129" s="139">
        <f t="shared" si="29"/>
        <v>1.5645978003662003E-2</v>
      </c>
      <c r="I129" s="139">
        <f t="shared" si="29"/>
        <v>1.6233585493904319E-2</v>
      </c>
      <c r="J129" s="139">
        <f t="shared" si="29"/>
        <v>1.5649412925503627E-2</v>
      </c>
      <c r="K129" s="139">
        <f t="shared" si="29"/>
        <v>1.4835966429242203E-2</v>
      </c>
      <c r="L129" s="139">
        <f t="shared" si="29"/>
        <v>1.5890232912961433E-2</v>
      </c>
      <c r="M129" s="139">
        <f t="shared" si="29"/>
        <v>1.6434200797904853E-2</v>
      </c>
      <c r="N129" s="139">
        <f t="shared" si="29"/>
        <v>1.4639183645399151E-2</v>
      </c>
      <c r="O129" s="139">
        <f t="shared" si="29"/>
        <v>1.4278713528456452E-2</v>
      </c>
      <c r="P129" s="139">
        <f t="shared" si="29"/>
        <v>1.3026695387345686E-2</v>
      </c>
      <c r="Q129" s="139">
        <f t="shared" si="29"/>
        <v>3.734797376286807E-3</v>
      </c>
    </row>
    <row r="130" spans="1:17" hidden="1" x14ac:dyDescent="0.25"/>
    <row r="132" spans="1:17" ht="12.75" x14ac:dyDescent="0.25">
      <c r="A132" s="98" t="s">
        <v>128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70">
        <f>IF(B$5=0,0,B$5/ISI_fec!B$5)</f>
        <v>0.55115435162588311</v>
      </c>
      <c r="C134" s="170">
        <f>IF(C$5=0,0,C$5/ISI_fec!C$5)</f>
        <v>0.55473893367459082</v>
      </c>
      <c r="D134" s="170">
        <f>IF(D$5=0,0,D$5/ISI_fec!D$5)</f>
        <v>0.55281024831277925</v>
      </c>
      <c r="E134" s="170">
        <f>IF(E$5=0,0,E$5/ISI_fec!E$5)</f>
        <v>0.55577611516733005</v>
      </c>
      <c r="F134" s="170">
        <f>IF(F$5=0,0,F$5/ISI_fec!F$5)</f>
        <v>0.55519738809660923</v>
      </c>
      <c r="G134" s="170">
        <f>IF(G$5=0,0,G$5/ISI_fec!G$5)</f>
        <v>0.55650496561634744</v>
      </c>
      <c r="H134" s="170">
        <f>IF(H$5=0,0,H$5/ISI_fec!H$5)</f>
        <v>0.5670813003426346</v>
      </c>
      <c r="I134" s="170">
        <f>IF(I$5=0,0,I$5/ISI_fec!I$5)</f>
        <v>0.57183628086189087</v>
      </c>
      <c r="J134" s="170">
        <f>IF(J$5=0,0,J$5/ISI_fec!J$5)</f>
        <v>0.57062846819312218</v>
      </c>
      <c r="K134" s="170">
        <f>IF(K$5=0,0,K$5/ISI_fec!K$5)</f>
        <v>0.5768622700849062</v>
      </c>
      <c r="L134" s="170">
        <f>IF(L$5=0,0,L$5/ISI_fec!L$5)</f>
        <v>0.57260734460161244</v>
      </c>
      <c r="M134" s="170">
        <f>IF(M$5=0,0,M$5/ISI_fec!M$5)</f>
        <v>0.57529306366944599</v>
      </c>
      <c r="N134" s="170">
        <f>IF(N$5=0,0,N$5/ISI_fec!N$5)</f>
        <v>0.57750239340139919</v>
      </c>
      <c r="O134" s="170">
        <f>IF(O$5=0,0,O$5/ISI_fec!O$5)</f>
        <v>0.58836916910061865</v>
      </c>
      <c r="P134" s="170">
        <f>IF(P$5=0,0,P$5/ISI_fec!P$5)</f>
        <v>0.59446627555662468</v>
      </c>
      <c r="Q134" s="170">
        <f>IF(Q$5=0,0,Q$5/ISI_fec!Q$5)</f>
        <v>0.59361322907275571</v>
      </c>
    </row>
    <row r="135" spans="1:17" x14ac:dyDescent="0.25">
      <c r="A135" s="132" t="s">
        <v>83</v>
      </c>
      <c r="B135" s="169">
        <f>IF(B$6=0,0,B$6/ISI_fec!B$6)</f>
        <v>0.50145437999850762</v>
      </c>
      <c r="C135" s="169">
        <f>IF(C$6=0,0,C$6/ISI_fec!C$6)</f>
        <v>0.50145437999850762</v>
      </c>
      <c r="D135" s="169">
        <f>IF(D$6=0,0,D$6/ISI_fec!D$6)</f>
        <v>0.50145437999850762</v>
      </c>
      <c r="E135" s="169">
        <f>IF(E$6=0,0,E$6/ISI_fec!E$6)</f>
        <v>0.50643543716479267</v>
      </c>
      <c r="F135" s="169">
        <f>IF(F$6=0,0,F$6/ISI_fec!F$6)</f>
        <v>0.50643543716479278</v>
      </c>
      <c r="G135" s="169">
        <f>IF(G$6=0,0,G$6/ISI_fec!G$6)</f>
        <v>0.50643543716479278</v>
      </c>
      <c r="H135" s="169">
        <f>IF(H$6=0,0,H$6/ISI_fec!H$6)</f>
        <v>0.51635704794214565</v>
      </c>
      <c r="I135" s="169">
        <f>IF(I$6=0,0,I$6/ISI_fec!I$6)</f>
        <v>0.51635704794214576</v>
      </c>
      <c r="J135" s="169">
        <f>IF(J$6=0,0,J$6/ISI_fec!J$6)</f>
        <v>0.51635704794214565</v>
      </c>
      <c r="K135" s="169">
        <f>IF(K$6=0,0,K$6/ISI_fec!K$6)</f>
        <v>0.51635704794214576</v>
      </c>
      <c r="L135" s="169">
        <f>IF(L$6=0,0,L$6/ISI_fec!L$6)</f>
        <v>0.51635704794214576</v>
      </c>
      <c r="M135" s="169">
        <f>IF(M$6=0,0,M$6/ISI_fec!M$6)</f>
        <v>0.51635704794214576</v>
      </c>
      <c r="N135" s="169">
        <f>IF(N$6=0,0,N$6/ISI_fec!N$6)</f>
        <v>0.51635704794214576</v>
      </c>
      <c r="O135" s="169">
        <f>IF(O$6=0,0,O$6/ISI_fec!O$6)</f>
        <v>0.51635704794214565</v>
      </c>
      <c r="P135" s="169">
        <f>IF(P$6=0,0,P$6/ISI_fec!P$6)</f>
        <v>0.51635704794214576</v>
      </c>
      <c r="Q135" s="169">
        <f>IF(Q$6=0,0,Q$6/ISI_fec!Q$6)</f>
        <v>0.51635704794214576</v>
      </c>
    </row>
    <row r="136" spans="1:17" x14ac:dyDescent="0.25">
      <c r="A136" s="76" t="s">
        <v>82</v>
      </c>
      <c r="B136" s="168">
        <f>IF(B$7=0,0,B$7/ISI_fec!B$7)</f>
        <v>0.13031772767153521</v>
      </c>
      <c r="C136" s="168">
        <f>IF(C$7=0,0,C$7/ISI_fec!C$7)</f>
        <v>0.13031772767153521</v>
      </c>
      <c r="D136" s="168">
        <f>IF(D$7=0,0,D$7/ISI_fec!D$7)</f>
        <v>0.13031772767153524</v>
      </c>
      <c r="E136" s="168">
        <f>IF(E$7=0,0,E$7/ISI_fec!E$7)</f>
        <v>0.13161220245768471</v>
      </c>
      <c r="F136" s="168">
        <f>IF(F$7=0,0,F$7/ISI_fec!F$7)</f>
        <v>0.13161220245768471</v>
      </c>
      <c r="G136" s="168">
        <f>IF(G$7=0,0,G$7/ISI_fec!G$7)</f>
        <v>0.13161220245768471</v>
      </c>
      <c r="H136" s="168">
        <f>IF(H$7=0,0,H$7/ISI_fec!H$7)</f>
        <v>0.13419062598516471</v>
      </c>
      <c r="I136" s="168">
        <f>IF(I$7=0,0,I$7/ISI_fec!I$7)</f>
        <v>0.13419062598516468</v>
      </c>
      <c r="J136" s="168">
        <f>IF(J$7=0,0,J$7/ISI_fec!J$7)</f>
        <v>0.13419062598516471</v>
      </c>
      <c r="K136" s="168">
        <f>IF(K$7=0,0,K$7/ISI_fec!K$7)</f>
        <v>0.13419062598516471</v>
      </c>
      <c r="L136" s="168">
        <f>IF(L$7=0,0,L$7/ISI_fec!L$7)</f>
        <v>0.13419062598516471</v>
      </c>
      <c r="M136" s="168">
        <f>IF(M$7=0,0,M$7/ISI_fec!M$7)</f>
        <v>0.13419062598516471</v>
      </c>
      <c r="N136" s="168">
        <f>IF(N$7=0,0,N$7/ISI_fec!N$7)</f>
        <v>0.13419062598516471</v>
      </c>
      <c r="O136" s="168">
        <f>IF(O$7=0,0,O$7/ISI_fec!O$7)</f>
        <v>0.13419062598516471</v>
      </c>
      <c r="P136" s="168">
        <f>IF(P$7=0,0,P$7/ISI_fec!P$7)</f>
        <v>0.13419062598516471</v>
      </c>
      <c r="Q136" s="168">
        <f>IF(Q$7=0,0,Q$7/ISI_fec!Q$7)</f>
        <v>0.13419062598516471</v>
      </c>
    </row>
    <row r="137" spans="1:17" x14ac:dyDescent="0.25">
      <c r="A137" s="76" t="s">
        <v>81</v>
      </c>
      <c r="B137" s="168">
        <f>IF(B$8=0,0,B$8/ISI_fec!B$8)</f>
        <v>0.71775246959987926</v>
      </c>
      <c r="C137" s="168">
        <f>IF(C$8=0,0,C$8/ISI_fec!C$8)</f>
        <v>0.71775246959987948</v>
      </c>
      <c r="D137" s="168">
        <f>IF(D$8=0,0,D$8/ISI_fec!D$8)</f>
        <v>0.71775246959987948</v>
      </c>
      <c r="E137" s="168">
        <f>IF(E$8=0,0,E$8/ISI_fec!E$8)</f>
        <v>0.724882063487024</v>
      </c>
      <c r="F137" s="168">
        <f>IF(F$8=0,0,F$8/ISI_fec!F$8)</f>
        <v>0.72488206348702422</v>
      </c>
      <c r="G137" s="168">
        <f>IF(G$8=0,0,G$8/ISI_fec!G$8)</f>
        <v>0.72488206348702411</v>
      </c>
      <c r="H137" s="168">
        <f>IF(H$8=0,0,H$8/ISI_fec!H$8)</f>
        <v>0.73908327684141739</v>
      </c>
      <c r="I137" s="168">
        <f>IF(I$8=0,0,I$8/ISI_fec!I$8)</f>
        <v>0.73908327684141739</v>
      </c>
      <c r="J137" s="168">
        <f>IF(J$8=0,0,J$8/ISI_fec!J$8)</f>
        <v>0.7390832768414175</v>
      </c>
      <c r="K137" s="168">
        <f>IF(K$8=0,0,K$8/ISI_fec!K$8)</f>
        <v>0.7390832768414175</v>
      </c>
      <c r="L137" s="168">
        <f>IF(L$8=0,0,L$8/ISI_fec!L$8)</f>
        <v>0.7390832768414175</v>
      </c>
      <c r="M137" s="168">
        <f>IF(M$8=0,0,M$8/ISI_fec!M$8)</f>
        <v>0.7390832768414175</v>
      </c>
      <c r="N137" s="168">
        <f>IF(N$8=0,0,N$8/ISI_fec!N$8)</f>
        <v>0.7390832768414175</v>
      </c>
      <c r="O137" s="168">
        <f>IF(O$8=0,0,O$8/ISI_fec!O$8)</f>
        <v>0.73908327684141761</v>
      </c>
      <c r="P137" s="168">
        <f>IF(P$8=0,0,P$8/ISI_fec!P$8)</f>
        <v>0.7390832768414175</v>
      </c>
      <c r="Q137" s="168">
        <f>IF(Q$8=0,0,Q$8/ISI_fec!Q$8)</f>
        <v>0.73908327684141739</v>
      </c>
    </row>
    <row r="138" spans="1:17" x14ac:dyDescent="0.25">
      <c r="A138" s="76" t="s">
        <v>80</v>
      </c>
      <c r="B138" s="168">
        <f>IF(B$9=0,0,B$9/ISI_fec!B$9)</f>
        <v>0.49743122612642798</v>
      </c>
      <c r="C138" s="168">
        <f>IF(C$9=0,0,C$9/ISI_fec!C$9)</f>
        <v>0.49743122612642798</v>
      </c>
      <c r="D138" s="168">
        <f>IF(D$9=0,0,D$9/ISI_fec!D$9)</f>
        <v>0.49743122612642804</v>
      </c>
      <c r="E138" s="168">
        <f>IF(E$9=0,0,E$9/ISI_fec!E$9)</f>
        <v>0.50237232041627833</v>
      </c>
      <c r="F138" s="168">
        <f>IF(F$9=0,0,F$9/ISI_fec!F$9)</f>
        <v>0.50237232041627822</v>
      </c>
      <c r="G138" s="168">
        <f>IF(G$9=0,0,G$9/ISI_fec!G$9)</f>
        <v>0.50237232041627833</v>
      </c>
      <c r="H138" s="168">
        <f>IF(H$9=0,0,H$9/ISI_fec!H$9)</f>
        <v>0.5122143303996044</v>
      </c>
      <c r="I138" s="168">
        <f>IF(I$9=0,0,I$9/ISI_fec!I$9)</f>
        <v>0.51221433039960418</v>
      </c>
      <c r="J138" s="168">
        <f>IF(J$9=0,0,J$9/ISI_fec!J$9)</f>
        <v>0.51221433039960429</v>
      </c>
      <c r="K138" s="168">
        <f>IF(K$9=0,0,K$9/ISI_fec!K$9)</f>
        <v>0.51221433039960429</v>
      </c>
      <c r="L138" s="168">
        <f>IF(L$9=0,0,L$9/ISI_fec!L$9)</f>
        <v>0.51221433039960429</v>
      </c>
      <c r="M138" s="168">
        <f>IF(M$9=0,0,M$9/ISI_fec!M$9)</f>
        <v>0.51221433039960429</v>
      </c>
      <c r="N138" s="168">
        <f>IF(N$9=0,0,N$9/ISI_fec!N$9)</f>
        <v>0.51221433039960418</v>
      </c>
      <c r="O138" s="168">
        <f>IF(O$9=0,0,O$9/ISI_fec!O$9)</f>
        <v>0.5122143303996044</v>
      </c>
      <c r="P138" s="168">
        <f>IF(P$9=0,0,P$9/ISI_fec!P$9)</f>
        <v>0.51221433039960429</v>
      </c>
      <c r="Q138" s="168">
        <f>IF(Q$9=0,0,Q$9/ISI_fec!Q$9)</f>
        <v>0.51221433039960418</v>
      </c>
    </row>
    <row r="139" spans="1:17" x14ac:dyDescent="0.25">
      <c r="A139" s="129" t="s">
        <v>79</v>
      </c>
      <c r="B139" s="167">
        <f>IF(B$10=0,0,B$10/ISI_fec!B$10)</f>
        <v>0.78617402841455031</v>
      </c>
      <c r="C139" s="167">
        <f>IF(C$10=0,0,C$10/ISI_fec!C$10)</f>
        <v>0.7861740284145502</v>
      </c>
      <c r="D139" s="167">
        <f>IF(D$10=0,0,D$10/ISI_fec!D$10)</f>
        <v>0.7861740284145502</v>
      </c>
      <c r="E139" s="167">
        <f>IF(E$10=0,0,E$10/ISI_fec!E$10)</f>
        <v>0.79398326876497483</v>
      </c>
      <c r="F139" s="167">
        <f>IF(F$10=0,0,F$10/ISI_fec!F$10)</f>
        <v>0.79398326876497505</v>
      </c>
      <c r="G139" s="167">
        <f>IF(G$10=0,0,G$10/ISI_fec!G$10)</f>
        <v>0.79398326876497505</v>
      </c>
      <c r="H139" s="167">
        <f>IF(H$10=0,0,H$10/ISI_fec!H$10)</f>
        <v>0.80953824848858613</v>
      </c>
      <c r="I139" s="167">
        <f>IF(I$10=0,0,I$10/ISI_fec!I$10)</f>
        <v>0.80953824848858602</v>
      </c>
      <c r="J139" s="167">
        <f>IF(J$10=0,0,J$10/ISI_fec!J$10)</f>
        <v>0.80953824848858602</v>
      </c>
      <c r="K139" s="167">
        <f>IF(K$10=0,0,K$10/ISI_fec!K$10)</f>
        <v>0.80953824848858602</v>
      </c>
      <c r="L139" s="167">
        <f>IF(L$10=0,0,L$10/ISI_fec!L$10)</f>
        <v>0.80953824848858613</v>
      </c>
      <c r="M139" s="167">
        <f>IF(M$10=0,0,M$10/ISI_fec!M$10)</f>
        <v>0.80953824848858591</v>
      </c>
      <c r="N139" s="167">
        <f>IF(N$10=0,0,N$10/ISI_fec!N$10)</f>
        <v>0.80953824848858602</v>
      </c>
      <c r="O139" s="167">
        <f>IF(O$10=0,0,O$10/ISI_fec!O$10)</f>
        <v>0.80953824848858591</v>
      </c>
      <c r="P139" s="167">
        <f>IF(P$10=0,0,P$10/ISI_fec!P$10)</f>
        <v>0.80953824848858602</v>
      </c>
      <c r="Q139" s="167">
        <f>IF(Q$10=0,0,Q$10/ISI_fec!Q$10)</f>
        <v>0.80953824848858602</v>
      </c>
    </row>
    <row r="140" spans="1:17" x14ac:dyDescent="0.25">
      <c r="A140" s="127" t="s">
        <v>117</v>
      </c>
      <c r="B140" s="166">
        <f>IF(B$15=0,0,B$15/ISI_fec!B$15)</f>
        <v>0.43901558368412635</v>
      </c>
      <c r="C140" s="166">
        <f>IF(C$15=0,0,C$15/ISI_fec!C$15)</f>
        <v>0.46413254399371934</v>
      </c>
      <c r="D140" s="166">
        <f>IF(D$15=0,0,D$15/ISI_fec!D$15)</f>
        <v>0.45112167462148101</v>
      </c>
      <c r="E140" s="166">
        <f>IF(E$15=0,0,E$15/ISI_fec!E$15)</f>
        <v>0.44519246464722267</v>
      </c>
      <c r="F140" s="166">
        <f>IF(F$15=0,0,F$15/ISI_fec!F$15)</f>
        <v>0.44367594392306681</v>
      </c>
      <c r="G140" s="166">
        <f>IF(G$15=0,0,G$15/ISI_fec!G$15)</f>
        <v>0.45611375090850004</v>
      </c>
      <c r="H140" s="166">
        <f>IF(H$15=0,0,H$15/ISI_fec!H$15)</f>
        <v>0.46747402509142688</v>
      </c>
      <c r="I140" s="166">
        <f>IF(I$15=0,0,I$15/ISI_fec!I$15)</f>
        <v>0.49106309279711741</v>
      </c>
      <c r="J140" s="166">
        <f>IF(J$15=0,0,J$15/ISI_fec!J$15)</f>
        <v>0.48803034368181375</v>
      </c>
      <c r="K140" s="166">
        <f>IF(K$15=0,0,K$15/ISI_fec!K$15)</f>
        <v>0.52158569593478399</v>
      </c>
      <c r="L140" s="166">
        <f>IF(L$15=0,0,L$15/ISI_fec!L$15)</f>
        <v>0.49124015140191341</v>
      </c>
      <c r="M140" s="166">
        <f>IF(M$15=0,0,M$15/ISI_fec!M$15)</f>
        <v>0.50909019345277895</v>
      </c>
      <c r="N140" s="166">
        <f>IF(N$15=0,0,N$15/ISI_fec!N$15)</f>
        <v>0.52300844330805374</v>
      </c>
      <c r="O140" s="166">
        <f>IF(O$15=0,0,O$15/ISI_fec!O$15)</f>
        <v>0.60464549609935236</v>
      </c>
      <c r="P140" s="166">
        <f>IF(P$15=0,0,P$15/ISI_fec!P$15)</f>
        <v>0.6248094871244193</v>
      </c>
      <c r="Q140" s="166">
        <f>IF(Q$15=0,0,Q$15/ISI_fec!Q$15)</f>
        <v>0.62337234759021176</v>
      </c>
    </row>
    <row r="141" spans="1:17" x14ac:dyDescent="0.25">
      <c r="A141" s="127" t="s">
        <v>116</v>
      </c>
      <c r="B141" s="166">
        <f>IF(B$21=0,0,B$21/ISI_fec!B$21)</f>
        <v>0.58273569356465738</v>
      </c>
      <c r="C141" s="166">
        <f>IF(C$21=0,0,C$21/ISI_fec!C$21)</f>
        <v>0.58270851540052626</v>
      </c>
      <c r="D141" s="166">
        <f>IF(D$21=0,0,D$21/ISI_fec!D$21)</f>
        <v>0.58257396682671225</v>
      </c>
      <c r="E141" s="166">
        <f>IF(E$21=0,0,E$21/ISI_fec!E$21)</f>
        <v>0.58699089364742396</v>
      </c>
      <c r="F141" s="166">
        <f>IF(F$21=0,0,F$21/ISI_fec!F$21)</f>
        <v>0.58626773337615234</v>
      </c>
      <c r="G141" s="166">
        <f>IF(G$21=0,0,G$21/ISI_fec!G$21)</f>
        <v>0.58622187217001687</v>
      </c>
      <c r="H141" s="166">
        <f>IF(H$21=0,0,H$21/ISI_fec!H$21)</f>
        <v>0.59663091114908617</v>
      </c>
      <c r="I141" s="166">
        <f>IF(I$21=0,0,I$21/ISI_fec!I$21)</f>
        <v>0.5970519386141605</v>
      </c>
      <c r="J141" s="166">
        <f>IF(J$21=0,0,J$21/ISI_fec!J$21)</f>
        <v>0.59653491659770375</v>
      </c>
      <c r="K141" s="166">
        <f>IF(K$21=0,0,K$21/ISI_fec!K$21)</f>
        <v>0.59838646486987856</v>
      </c>
      <c r="L141" s="166">
        <f>IF(L$21=0,0,L$21/ISI_fec!L$21)</f>
        <v>0.59860349543750413</v>
      </c>
      <c r="M141" s="166">
        <f>IF(M$21=0,0,M$21/ISI_fec!M$21)</f>
        <v>0.59811446583604688</v>
      </c>
      <c r="N141" s="166">
        <f>IF(N$21=0,0,N$21/ISI_fec!N$21)</f>
        <v>0.59945381130476427</v>
      </c>
      <c r="O141" s="166">
        <f>IF(O$21=0,0,O$21/ISI_fec!O$21)</f>
        <v>0.59753622802221007</v>
      </c>
      <c r="P141" s="166">
        <f>IF(P$21=0,0,P$21/ISI_fec!P$21)</f>
        <v>0.59862793890529598</v>
      </c>
      <c r="Q141" s="166">
        <f>IF(Q$21=0,0,Q$21/ISI_fec!Q$21)</f>
        <v>0.59697421678718421</v>
      </c>
    </row>
    <row r="142" spans="1:17" x14ac:dyDescent="0.25">
      <c r="A142" s="127" t="s">
        <v>113</v>
      </c>
      <c r="B142" s="166">
        <f>IF(B$27=0,0,B$27/ISI_fec!B$27)</f>
        <v>0.53085741768478434</v>
      </c>
      <c r="C142" s="166">
        <f>IF(C$27=0,0,C$27/ISI_fec!C$27)</f>
        <v>0.53020523334830894</v>
      </c>
      <c r="D142" s="166">
        <f>IF(D$27=0,0,D$27/ISI_fec!D$27)</f>
        <v>0.53055284384303192</v>
      </c>
      <c r="E142" s="166">
        <f>IF(E$27=0,0,E$27/ISI_fec!E$27)</f>
        <v>0.53508805243862401</v>
      </c>
      <c r="F142" s="166">
        <f>IF(F$27=0,0,F$27/ISI_fec!F$27)</f>
        <v>0.53517502482187573</v>
      </c>
      <c r="G142" s="166">
        <f>IF(G$27=0,0,G$27/ISI_fec!G$27)</f>
        <v>0.5333723585621456</v>
      </c>
      <c r="H142" s="166">
        <f>IF(H$27=0,0,H$27/ISI_fec!H$27)</f>
        <v>0.54347478020441831</v>
      </c>
      <c r="I142" s="166">
        <f>IF(I$27=0,0,I$27/ISI_fec!I$27)</f>
        <v>0.5410916420744768</v>
      </c>
      <c r="J142" s="166">
        <f>IF(J$27=0,0,J$27/ISI_fec!J$27)</f>
        <v>0.53995492437943315</v>
      </c>
      <c r="K142" s="166">
        <f>IF(K$27=0,0,K$27/ISI_fec!K$27)</f>
        <v>0.53720515370421384</v>
      </c>
      <c r="L142" s="166">
        <f>IF(L$27=0,0,L$27/ISI_fec!L$27)</f>
        <v>0.53908749510678333</v>
      </c>
      <c r="M142" s="166">
        <f>IF(M$27=0,0,M$27/ISI_fec!M$27)</f>
        <v>0.54047323551107218</v>
      </c>
      <c r="N142" s="166">
        <f>IF(N$27=0,0,N$27/ISI_fec!N$27)</f>
        <v>0.5366799792106417</v>
      </c>
      <c r="O142" s="166">
        <f>IF(O$27=0,0,O$27/ISI_fec!O$27)</f>
        <v>0.53651098267074715</v>
      </c>
      <c r="P142" s="166">
        <f>IF(P$27=0,0,P$27/ISI_fec!P$27)</f>
        <v>0.5340088403363662</v>
      </c>
      <c r="Q142" s="166">
        <f>IF(Q$27=0,0,Q$27/ISI_fec!Q$27)</f>
        <v>0.53387158287329439</v>
      </c>
    </row>
    <row r="143" spans="1:17" x14ac:dyDescent="0.25">
      <c r="A143" s="72" t="s">
        <v>112</v>
      </c>
      <c r="B143" s="165">
        <f>IF(B$34=0,0,B$34/ISI_fec!B$34)</f>
        <v>0.5517776621620889</v>
      </c>
      <c r="C143" s="165">
        <f>IF(C$34=0,0,C$34/ISI_fec!C$34)</f>
        <v>0.55147212615584684</v>
      </c>
      <c r="D143" s="165">
        <f>IF(D$34=0,0,D$34/ISI_fec!D$34)</f>
        <v>0.55174769826984993</v>
      </c>
      <c r="E143" s="165">
        <f>IF(E$34=0,0,E$34/ISI_fec!E$34)</f>
        <v>0.5563332211095201</v>
      </c>
      <c r="F143" s="165">
        <f>IF(F$34=0,0,F$34/ISI_fec!F$34)</f>
        <v>0.55675909112301902</v>
      </c>
      <c r="G143" s="165">
        <f>IF(G$34=0,0,G$34/ISI_fec!G$34)</f>
        <v>0.55448172059391809</v>
      </c>
      <c r="H143" s="165">
        <f>IF(H$34=0,0,H$34/ISI_fec!H$34)</f>
        <v>0.56502235702732784</v>
      </c>
      <c r="I143" s="165">
        <f>IF(I$34=0,0,I$34/ISI_fec!I$34)</f>
        <v>0.5852457073599614</v>
      </c>
      <c r="J143" s="165">
        <f>IF(J$34=0,0,J$34/ISI_fec!J$34)</f>
        <v>0.58192224501074596</v>
      </c>
      <c r="K143" s="165">
        <f>IF(K$34=0,0,K$34/ISI_fec!K$34)</f>
        <v>0.59213360587128683</v>
      </c>
      <c r="L143" s="165">
        <f>IF(L$34=0,0,L$34/ISI_fec!L$34)</f>
        <v>0.58915074471633078</v>
      </c>
      <c r="M143" s="165">
        <f>IF(M$34=0,0,M$34/ISI_fec!M$34)</f>
        <v>0.58934693765449941</v>
      </c>
      <c r="N143" s="165">
        <f>IF(N$34=0,0,N$34/ISI_fec!N$34)</f>
        <v>0.59132385239192553</v>
      </c>
      <c r="O143" s="165">
        <f>IF(O$34=0,0,O$34/ISI_fec!O$34)</f>
        <v>0.5881412965889562</v>
      </c>
      <c r="P143" s="165">
        <f>IF(P$34=0,0,P$34/ISI_fec!P$34)</f>
        <v>0.60921070295547897</v>
      </c>
      <c r="Q143" s="165">
        <f>IF(Q$34=0,0,Q$34/ISI_fec!Q$34)</f>
        <v>0.61158431258587098</v>
      </c>
    </row>
    <row r="144" spans="1:17" x14ac:dyDescent="0.25"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45</v>
      </c>
      <c r="B145" s="170">
        <f>IF(B$53=0,0,B$53/ISI_fec!B$53)</f>
        <v>0.61078490419452913</v>
      </c>
      <c r="C145" s="170">
        <f>IF(C$53=0,0,C$53/ISI_fec!C$53)</f>
        <v>0.61317467553052296</v>
      </c>
      <c r="D145" s="170">
        <f>IF(D$53=0,0,D$53/ISI_fec!D$53)</f>
        <v>0.61226395757914076</v>
      </c>
      <c r="E145" s="170">
        <f>IF(E$53=0,0,E$53/ISI_fec!E$53)</f>
        <v>0.63328734803098108</v>
      </c>
      <c r="F145" s="170">
        <f>IF(F$53=0,0,F$53/ISI_fec!F$53)</f>
        <v>0.63961538084087222</v>
      </c>
      <c r="G145" s="170">
        <f>IF(G$53=0,0,G$53/ISI_fec!G$53)</f>
        <v>0.64035311347224155</v>
      </c>
      <c r="H145" s="170">
        <f>IF(H$53=0,0,H$53/ISI_fec!H$53)</f>
        <v>0.65054524549011894</v>
      </c>
      <c r="I145" s="170">
        <f>IF(I$53=0,0,I$53/ISI_fec!I$53)</f>
        <v>0.65328496398044389</v>
      </c>
      <c r="J145" s="170">
        <f>IF(J$53=0,0,J$53/ISI_fec!J$53)</f>
        <v>0.65268151071761149</v>
      </c>
      <c r="K145" s="170">
        <f>IF(K$53=0,0,K$53/ISI_fec!K$53)</f>
        <v>0.65594114681373672</v>
      </c>
      <c r="L145" s="170">
        <f>IF(L$53=0,0,L$53/ISI_fec!L$53)</f>
        <v>0.65326408089434673</v>
      </c>
      <c r="M145" s="170">
        <f>IF(M$53=0,0,M$53/ISI_fec!M$53)</f>
        <v>0.65513909258943748</v>
      </c>
      <c r="N145" s="170">
        <f>IF(N$53=0,0,N$53/ISI_fec!N$53)</f>
        <v>0.65603549164272501</v>
      </c>
      <c r="O145" s="170">
        <f>IF(O$53=0,0,O$53/ISI_fec!O$53)</f>
        <v>0.66373124080283386</v>
      </c>
      <c r="P145" s="170">
        <f>IF(P$53=0,0,P$53/ISI_fec!P$53)</f>
        <v>0.66685402632482271</v>
      </c>
      <c r="Q145" s="170">
        <f>IF(Q$53=0,0,Q$53/ISI_fec!Q$53)</f>
        <v>0.66730910731800519</v>
      </c>
    </row>
    <row r="146" spans="1:17" x14ac:dyDescent="0.25">
      <c r="A146" s="132" t="s">
        <v>83</v>
      </c>
      <c r="B146" s="169">
        <f>IF(B$54=0,0,B$54/ISI_fec!B$54)</f>
        <v>0.46993049864609771</v>
      </c>
      <c r="C146" s="169">
        <f>IF(C$54=0,0,C$54/ISI_fec!C$54)</f>
        <v>0.46993049864609765</v>
      </c>
      <c r="D146" s="169">
        <f>IF(D$54=0,0,D$54/ISI_fec!D$54)</f>
        <v>0.46993049864609759</v>
      </c>
      <c r="E146" s="169">
        <f>IF(E$54=0,0,E$54/ISI_fec!E$54)</f>
        <v>0.48681703548381672</v>
      </c>
      <c r="F146" s="169">
        <f>IF(F$54=0,0,F$54/ISI_fec!F$54)</f>
        <v>0.49171260621181634</v>
      </c>
      <c r="G146" s="169">
        <f>IF(G$54=0,0,G$54/ISI_fec!G$54)</f>
        <v>0.49171260621181634</v>
      </c>
      <c r="H146" s="169">
        <f>IF(H$54=0,0,H$54/ISI_fec!H$54)</f>
        <v>0.49934827907734547</v>
      </c>
      <c r="I146" s="169">
        <f>IF(I$54=0,0,I$54/ISI_fec!I$54)</f>
        <v>0.49934827907734552</v>
      </c>
      <c r="J146" s="169">
        <f>IF(J$54=0,0,J$54/ISI_fec!J$54)</f>
        <v>0.49934827907734552</v>
      </c>
      <c r="K146" s="169">
        <f>IF(K$54=0,0,K$54/ISI_fec!K$54)</f>
        <v>0.49934827907734558</v>
      </c>
      <c r="L146" s="169">
        <f>IF(L$54=0,0,L$54/ISI_fec!L$54)</f>
        <v>0.49934827907734558</v>
      </c>
      <c r="M146" s="169">
        <f>IF(M$54=0,0,M$54/ISI_fec!M$54)</f>
        <v>0.49934827907734547</v>
      </c>
      <c r="N146" s="169">
        <f>IF(N$54=0,0,N$54/ISI_fec!N$54)</f>
        <v>0.49934827907734558</v>
      </c>
      <c r="O146" s="169">
        <f>IF(O$54=0,0,O$54/ISI_fec!O$54)</f>
        <v>0.49934827907734552</v>
      </c>
      <c r="P146" s="169">
        <f>IF(P$54=0,0,P$54/ISI_fec!P$54)</f>
        <v>0.49934827907734552</v>
      </c>
      <c r="Q146" s="169">
        <f>IF(Q$54=0,0,Q$54/ISI_fec!Q$54)</f>
        <v>0.49934827907734552</v>
      </c>
    </row>
    <row r="147" spans="1:17" x14ac:dyDescent="0.25">
      <c r="A147" s="76" t="s">
        <v>82</v>
      </c>
      <c r="B147" s="168">
        <f>IF(B$55=0,0,B$55/ISI_fec!B$55)</f>
        <v>0.12222319294060333</v>
      </c>
      <c r="C147" s="168">
        <f>IF(C$55=0,0,C$55/ISI_fec!C$55)</f>
        <v>0.12222319294060334</v>
      </c>
      <c r="D147" s="168">
        <f>IF(D$55=0,0,D$55/ISI_fec!D$55)</f>
        <v>0.12222319294060334</v>
      </c>
      <c r="E147" s="168">
        <f>IF(E$55=0,0,E$55/ISI_fec!E$55)</f>
        <v>0.1266151752783351</v>
      </c>
      <c r="F147" s="168">
        <f>IF(F$55=0,0,F$55/ISI_fec!F$55)</f>
        <v>0.12788845353409115</v>
      </c>
      <c r="G147" s="168">
        <f>IF(G$55=0,0,G$55/ISI_fec!G$55)</f>
        <v>0.12788845353409115</v>
      </c>
      <c r="H147" s="168">
        <f>IF(H$55=0,0,H$55/ISI_fec!H$55)</f>
        <v>0.12987439894636738</v>
      </c>
      <c r="I147" s="168">
        <f>IF(I$55=0,0,I$55/ISI_fec!I$55)</f>
        <v>0.12987439894636735</v>
      </c>
      <c r="J147" s="168">
        <f>IF(J$55=0,0,J$55/ISI_fec!J$55)</f>
        <v>0.12987439894636738</v>
      </c>
      <c r="K147" s="168">
        <f>IF(K$55=0,0,K$55/ISI_fec!K$55)</f>
        <v>0.12987439894636735</v>
      </c>
      <c r="L147" s="168">
        <f>IF(L$55=0,0,L$55/ISI_fec!L$55)</f>
        <v>0.12987439894636738</v>
      </c>
      <c r="M147" s="168">
        <f>IF(M$55=0,0,M$55/ISI_fec!M$55)</f>
        <v>0.1298743989463674</v>
      </c>
      <c r="N147" s="168">
        <f>IF(N$55=0,0,N$55/ISI_fec!N$55)</f>
        <v>0.12987439894636738</v>
      </c>
      <c r="O147" s="168">
        <f>IF(O$55=0,0,O$55/ISI_fec!O$55)</f>
        <v>0.1298743989463674</v>
      </c>
      <c r="P147" s="168">
        <f>IF(P$55=0,0,P$55/ISI_fec!P$55)</f>
        <v>0.12987439894636738</v>
      </c>
      <c r="Q147" s="168">
        <f>IF(Q$55=0,0,Q$55/ISI_fec!Q$55)</f>
        <v>0.12987439894636738</v>
      </c>
    </row>
    <row r="148" spans="1:17" x14ac:dyDescent="0.25">
      <c r="A148" s="76" t="s">
        <v>81</v>
      </c>
      <c r="B148" s="168">
        <f>IF(B$56=0,0,B$56/ISI_fec!B$56)</f>
        <v>0.67900813987663122</v>
      </c>
      <c r="C148" s="168">
        <f>IF(C$56=0,0,C$56/ISI_fec!C$56)</f>
        <v>0.67900813987663111</v>
      </c>
      <c r="D148" s="168">
        <f>IF(D$56=0,0,D$56/ISI_fec!D$56)</f>
        <v>0.67900813987663122</v>
      </c>
      <c r="E148" s="168">
        <f>IF(E$56=0,0,E$56/ISI_fec!E$56)</f>
        <v>0.70340769683276083</v>
      </c>
      <c r="F148" s="168">
        <f>IF(F$56=0,0,F$56/ISI_fec!F$56)</f>
        <v>0.71048136492459679</v>
      </c>
      <c r="G148" s="168">
        <f>IF(G$56=0,0,G$56/ISI_fec!G$56)</f>
        <v>0.71048136492459679</v>
      </c>
      <c r="H148" s="168">
        <f>IF(H$56=0,0,H$56/ISI_fec!H$56)</f>
        <v>0.7215142390284629</v>
      </c>
      <c r="I148" s="168">
        <f>IF(I$56=0,0,I$56/ISI_fec!I$56)</f>
        <v>0.72151423902846301</v>
      </c>
      <c r="J148" s="168">
        <f>IF(J$56=0,0,J$56/ISI_fec!J$56)</f>
        <v>0.72151423902846301</v>
      </c>
      <c r="K148" s="168">
        <f>IF(K$56=0,0,K$56/ISI_fec!K$56)</f>
        <v>0.72151423902846312</v>
      </c>
      <c r="L148" s="168">
        <f>IF(L$56=0,0,L$56/ISI_fec!L$56)</f>
        <v>0.72151423902846301</v>
      </c>
      <c r="M148" s="168">
        <f>IF(M$56=0,0,M$56/ISI_fec!M$56)</f>
        <v>0.72151423902846301</v>
      </c>
      <c r="N148" s="168">
        <f>IF(N$56=0,0,N$56/ISI_fec!N$56)</f>
        <v>0.7215142390284629</v>
      </c>
      <c r="O148" s="168">
        <f>IF(O$56=0,0,O$56/ISI_fec!O$56)</f>
        <v>0.7215142390284629</v>
      </c>
      <c r="P148" s="168">
        <f>IF(P$56=0,0,P$56/ISI_fec!P$56)</f>
        <v>0.72151423902846301</v>
      </c>
      <c r="Q148" s="168">
        <f>IF(Q$56=0,0,Q$56/ISI_fec!Q$56)</f>
        <v>0.7215142390284629</v>
      </c>
    </row>
    <row r="149" spans="1:17" x14ac:dyDescent="0.25">
      <c r="A149" s="76" t="s">
        <v>80</v>
      </c>
      <c r="B149" s="168">
        <f>IF(B$57=0,0,B$57/ISI_fec!B$57)</f>
        <v>0.46648252271749951</v>
      </c>
      <c r="C149" s="168">
        <f>IF(C$57=0,0,C$57/ISI_fec!C$57)</f>
        <v>0.46648252271749946</v>
      </c>
      <c r="D149" s="168">
        <f>IF(D$57=0,0,D$57/ISI_fec!D$57)</f>
        <v>0.46648252271749951</v>
      </c>
      <c r="E149" s="168">
        <f>IF(E$57=0,0,E$57/ISI_fec!E$57)</f>
        <v>0.4832451595897948</v>
      </c>
      <c r="F149" s="168">
        <f>IF(F$57=0,0,F$57/ISI_fec!F$57)</f>
        <v>0.48810481051672694</v>
      </c>
      <c r="G149" s="168">
        <f>IF(G$57=0,0,G$57/ISI_fec!G$57)</f>
        <v>0.48810481051672694</v>
      </c>
      <c r="H149" s="168">
        <f>IF(H$57=0,0,H$57/ISI_fec!H$57)</f>
        <v>0.4956844588928585</v>
      </c>
      <c r="I149" s="168">
        <f>IF(I$57=0,0,I$57/ISI_fec!I$57)</f>
        <v>0.49568445889285856</v>
      </c>
      <c r="J149" s="168">
        <f>IF(J$57=0,0,J$57/ISI_fec!J$57)</f>
        <v>0.49568445889285856</v>
      </c>
      <c r="K149" s="168">
        <f>IF(K$57=0,0,K$57/ISI_fec!K$57)</f>
        <v>0.49568445889285856</v>
      </c>
      <c r="L149" s="168">
        <f>IF(L$57=0,0,L$57/ISI_fec!L$57)</f>
        <v>0.49568445889285856</v>
      </c>
      <c r="M149" s="168">
        <f>IF(M$57=0,0,M$57/ISI_fec!M$57)</f>
        <v>0.49568445889285856</v>
      </c>
      <c r="N149" s="168">
        <f>IF(N$57=0,0,N$57/ISI_fec!N$57)</f>
        <v>0.49568445889285856</v>
      </c>
      <c r="O149" s="168">
        <f>IF(O$57=0,0,O$57/ISI_fec!O$57)</f>
        <v>0.49568445889285856</v>
      </c>
      <c r="P149" s="168">
        <f>IF(P$57=0,0,P$57/ISI_fec!P$57)</f>
        <v>0.49568445889285861</v>
      </c>
      <c r="Q149" s="168">
        <f>IF(Q$57=0,0,Q$57/ISI_fec!Q$57)</f>
        <v>0.49568445889285856</v>
      </c>
    </row>
    <row r="150" spans="1:17" x14ac:dyDescent="0.25">
      <c r="A150" s="129" t="s">
        <v>79</v>
      </c>
      <c r="B150" s="167">
        <f>IF(B$58=0,0,B$58/ISI_fec!B$58)</f>
        <v>0.7368906096558081</v>
      </c>
      <c r="C150" s="167">
        <f>IF(C$58=0,0,C$58/ISI_fec!C$58)</f>
        <v>0.7368906096558081</v>
      </c>
      <c r="D150" s="167">
        <f>IF(D$58=0,0,D$58/ISI_fec!D$58)</f>
        <v>0.7368906096558081</v>
      </c>
      <c r="E150" s="167">
        <f>IF(E$58=0,0,E$58/ISI_fec!E$58)</f>
        <v>0.76337012196916676</v>
      </c>
      <c r="F150" s="167">
        <f>IF(F$58=0,0,F$58/ISI_fec!F$58)</f>
        <v>0.77104678928223147</v>
      </c>
      <c r="G150" s="167">
        <f>IF(G$58=0,0,G$58/ISI_fec!G$58)</f>
        <v>0.77104678928223158</v>
      </c>
      <c r="H150" s="167">
        <f>IF(H$58=0,0,H$58/ISI_fec!H$58)</f>
        <v>0.78302016757800696</v>
      </c>
      <c r="I150" s="167">
        <f>IF(I$58=0,0,I$58/ISI_fec!I$58)</f>
        <v>0.78302016757800708</v>
      </c>
      <c r="J150" s="167">
        <f>IF(J$58=0,0,J$58/ISI_fec!J$58)</f>
        <v>0.78302016757800696</v>
      </c>
      <c r="K150" s="167">
        <f>IF(K$58=0,0,K$58/ISI_fec!K$58)</f>
        <v>0.78302016757800696</v>
      </c>
      <c r="L150" s="167">
        <f>IF(L$58=0,0,L$58/ISI_fec!L$58)</f>
        <v>0.78302016757800696</v>
      </c>
      <c r="M150" s="167">
        <f>IF(M$58=0,0,M$58/ISI_fec!M$58)</f>
        <v>0.78302016757800685</v>
      </c>
      <c r="N150" s="167">
        <f>IF(N$58=0,0,N$58/ISI_fec!N$58)</f>
        <v>0.78302016757800708</v>
      </c>
      <c r="O150" s="167">
        <f>IF(O$58=0,0,O$58/ISI_fec!O$58)</f>
        <v>0.78302016757800708</v>
      </c>
      <c r="P150" s="167">
        <f>IF(P$58=0,0,P$58/ISI_fec!P$58)</f>
        <v>0.78302016757800685</v>
      </c>
      <c r="Q150" s="167">
        <f>IF(Q$58=0,0,Q$58/ISI_fec!Q$58)</f>
        <v>0.78302016757800685</v>
      </c>
    </row>
    <row r="151" spans="1:17" x14ac:dyDescent="0.25">
      <c r="A151" s="127" t="s">
        <v>115</v>
      </c>
      <c r="B151" s="166">
        <f>IF(B$63=0,0,B$63/ISI_fec!B$63)</f>
        <v>0.48365490520060511</v>
      </c>
      <c r="C151" s="166">
        <f>IF(C$63=0,0,C$63/ISI_fec!C$63)</f>
        <v>0.49970589145363969</v>
      </c>
      <c r="D151" s="166">
        <f>IF(D$63=0,0,D$63/ISI_fec!D$63)</f>
        <v>0.49345256215349947</v>
      </c>
      <c r="E151" s="166">
        <f>IF(E$63=0,0,E$63/ISI_fec!E$63)</f>
        <v>0.50601082396940222</v>
      </c>
      <c r="F151" s="166">
        <f>IF(F$63=0,0,F$63/ISI_fec!F$63)</f>
        <v>0.5105703101504443</v>
      </c>
      <c r="G151" s="166">
        <f>IF(G$63=0,0,G$63/ISI_fec!G$63)</f>
        <v>0.51790332326305244</v>
      </c>
      <c r="H151" s="166">
        <f>IF(H$63=0,0,H$63/ISI_fec!H$63)</f>
        <v>0.52796903930061223</v>
      </c>
      <c r="I151" s="166">
        <f>IF(I$63=0,0,I$63/ISI_fec!I$63)</f>
        <v>0.53895307973726114</v>
      </c>
      <c r="J151" s="166">
        <f>IF(J$63=0,0,J$63/ISI_fec!J$63)</f>
        <v>0.53750893984267756</v>
      </c>
      <c r="K151" s="166">
        <f>IF(K$63=0,0,K$63/ISI_fec!K$63)</f>
        <v>0.55649906221683243</v>
      </c>
      <c r="L151" s="166">
        <f>IF(L$63=0,0,L$63/ISI_fec!L$63)</f>
        <v>0.53890268522390739</v>
      </c>
      <c r="M151" s="166">
        <f>IF(M$63=0,0,M$63/ISI_fec!M$63)</f>
        <v>0.54967027899229759</v>
      </c>
      <c r="N151" s="166">
        <f>IF(N$63=0,0,N$63/ISI_fec!N$63)</f>
        <v>0.55723039268804675</v>
      </c>
      <c r="O151" s="166">
        <f>IF(O$63=0,0,O$63/ISI_fec!O$63)</f>
        <v>0.60827431359640105</v>
      </c>
      <c r="P151" s="166">
        <f>IF(P$63=0,0,P$63/ISI_fec!P$63)</f>
        <v>0.62855932006591297</v>
      </c>
      <c r="Q151" s="166">
        <f>IF(Q$63=0,0,Q$63/ISI_fec!Q$63)</f>
        <v>0.62711355544953573</v>
      </c>
    </row>
    <row r="152" spans="1:17" x14ac:dyDescent="0.25">
      <c r="A152" s="127" t="s">
        <v>114</v>
      </c>
      <c r="B152" s="166">
        <f>IF(B$69=0,0,B$69/ISI_fec!B$69)</f>
        <v>0.67547302514388396</v>
      </c>
      <c r="C152" s="166">
        <f>IF(C$69=0,0,C$69/ISI_fec!C$69)</f>
        <v>0.67547302514388396</v>
      </c>
      <c r="D152" s="166">
        <f>IF(D$69=0,0,D$69/ISI_fec!D$69)</f>
        <v>0.67547302514388408</v>
      </c>
      <c r="E152" s="166">
        <f>IF(E$69=0,0,E$69/ISI_fec!E$69)</f>
        <v>0.6997455508787328</v>
      </c>
      <c r="F152" s="166">
        <f>IF(F$69=0,0,F$69/ISI_fec!F$69)</f>
        <v>0.70678239138807397</v>
      </c>
      <c r="G152" s="166">
        <f>IF(G$69=0,0,G$69/ISI_fec!G$69)</f>
        <v>0.70678239138807397</v>
      </c>
      <c r="H152" s="166">
        <f>IF(H$69=0,0,H$69/ISI_fec!H$69)</f>
        <v>0.717757825126356</v>
      </c>
      <c r="I152" s="166">
        <f>IF(I$69=0,0,I$69/ISI_fec!I$69)</f>
        <v>0.717757825126356</v>
      </c>
      <c r="J152" s="166">
        <f>IF(J$69=0,0,J$69/ISI_fec!J$69)</f>
        <v>0.717757825126356</v>
      </c>
      <c r="K152" s="166">
        <f>IF(K$69=0,0,K$69/ISI_fec!K$69)</f>
        <v>0.717757825126356</v>
      </c>
      <c r="L152" s="166">
        <f>IF(L$69=0,0,L$69/ISI_fec!L$69)</f>
        <v>0.717757825126356</v>
      </c>
      <c r="M152" s="166">
        <f>IF(M$69=0,0,M$69/ISI_fec!M$69)</f>
        <v>0.717757825126356</v>
      </c>
      <c r="N152" s="166">
        <f>IF(N$69=0,0,N$69/ISI_fec!N$69)</f>
        <v>0.71775782512635589</v>
      </c>
      <c r="O152" s="166">
        <f>IF(O$69=0,0,O$69/ISI_fec!O$69)</f>
        <v>0.717757825126356</v>
      </c>
      <c r="P152" s="166">
        <f>IF(P$69=0,0,P$69/ISI_fec!P$69)</f>
        <v>0.717757825126356</v>
      </c>
      <c r="Q152" s="166">
        <f>IF(Q$69=0,0,Q$69/ISI_fec!Q$69)</f>
        <v>0.717757825126356</v>
      </c>
    </row>
    <row r="153" spans="1:17" x14ac:dyDescent="0.25">
      <c r="A153" s="127" t="s">
        <v>113</v>
      </c>
      <c r="B153" s="166">
        <f>IF(B$70=0,0,B$70/ISI_fec!B$70)</f>
        <v>0.50673618826911526</v>
      </c>
      <c r="C153" s="166">
        <f>IF(C$70=0,0,C$70/ISI_fec!C$70)</f>
        <v>0.50611363804431919</v>
      </c>
      <c r="D153" s="166">
        <f>IF(D$70=0,0,D$70/ISI_fec!D$70)</f>
        <v>0.50644545372821126</v>
      </c>
      <c r="E153" s="166">
        <f>IF(E$70=0,0,E$70/ISI_fec!E$70)</f>
        <v>0.5239245650747838</v>
      </c>
      <c r="F153" s="166">
        <f>IF(F$70=0,0,F$70/ISI_fec!F$70)</f>
        <v>0.52927931394583816</v>
      </c>
      <c r="G153" s="166">
        <f>IF(G$70=0,0,G$70/ISI_fec!G$70)</f>
        <v>0.52749650660810632</v>
      </c>
      <c r="H153" s="166">
        <f>IF(H$70=0,0,H$70/ISI_fec!H$70)</f>
        <v>0.535346134562384</v>
      </c>
      <c r="I153" s="166">
        <f>IF(I$70=0,0,I$70/ISI_fec!I$70)</f>
        <v>0.53299864056181145</v>
      </c>
      <c r="J153" s="166">
        <f>IF(J$70=0,0,J$70/ISI_fec!J$70)</f>
        <v>0.53187892453027563</v>
      </c>
      <c r="K153" s="166">
        <f>IF(K$70=0,0,K$70/ISI_fec!K$70)</f>
        <v>0.52917028163546098</v>
      </c>
      <c r="L153" s="166">
        <f>IF(L$70=0,0,L$70/ISI_fec!L$70)</f>
        <v>0.53102446922704216</v>
      </c>
      <c r="M153" s="166">
        <f>IF(M$70=0,0,M$70/ISI_fec!M$70)</f>
        <v>0.53238948338402592</v>
      </c>
      <c r="N153" s="166">
        <f>IF(N$70=0,0,N$70/ISI_fec!N$70)</f>
        <v>0.52865296207373469</v>
      </c>
      <c r="O153" s="166">
        <f>IF(O$70=0,0,O$70/ISI_fec!O$70)</f>
        <v>0.52848649318192531</v>
      </c>
      <c r="P153" s="166">
        <f>IF(P$70=0,0,P$70/ISI_fec!P$70)</f>
        <v>0.52602177489944713</v>
      </c>
      <c r="Q153" s="166">
        <f>IF(Q$70=0,0,Q$70/ISI_fec!Q$70)</f>
        <v>0.5258865703693163</v>
      </c>
    </row>
    <row r="154" spans="1:17" x14ac:dyDescent="0.25">
      <c r="A154" s="72" t="s">
        <v>112</v>
      </c>
      <c r="B154" s="165">
        <f>IF(B$77=0,0,B$77/ISI_fec!B$77)</f>
        <v>0.52719356257911421</v>
      </c>
      <c r="C154" s="165">
        <f>IF(C$77=0,0,C$77/ISI_fec!C$77)</f>
        <v>0.52688251662342267</v>
      </c>
      <c r="D154" s="165">
        <f>IF(D$77=0,0,D$77/ISI_fec!D$77)</f>
        <v>0.52712336989170971</v>
      </c>
      <c r="E154" s="165">
        <f>IF(E$77=0,0,E$77/ISI_fec!E$77)</f>
        <v>0.54495938423585832</v>
      </c>
      <c r="F154" s="165">
        <f>IF(F$77=0,0,F$77/ISI_fec!F$77)</f>
        <v>0.55087520866138429</v>
      </c>
      <c r="G154" s="165">
        <f>IF(G$77=0,0,G$77/ISI_fec!G$77)</f>
        <v>0.5485361172392037</v>
      </c>
      <c r="H154" s="165">
        <f>IF(H$77=0,0,H$77/ISI_fec!H$77)</f>
        <v>0.55676200313677982</v>
      </c>
      <c r="I154" s="165">
        <f>IF(I$77=0,0,I$77/ISI_fec!I$77)</f>
        <v>0.57622203566897245</v>
      </c>
      <c r="J154" s="165">
        <f>IF(J$77=0,0,J$77/ISI_fec!J$77)</f>
        <v>0.57292953214513676</v>
      </c>
      <c r="K154" s="165">
        <f>IF(K$77=0,0,K$77/ISI_fec!K$77)</f>
        <v>0.58263345964475022</v>
      </c>
      <c r="L154" s="165">
        <f>IF(L$77=0,0,L$77/ISI_fec!L$77)</f>
        <v>0.57987122668541358</v>
      </c>
      <c r="M154" s="165">
        <f>IF(M$77=0,0,M$77/ISI_fec!M$77)</f>
        <v>0.5801208840110349</v>
      </c>
      <c r="N154" s="165">
        <f>IF(N$77=0,0,N$77/ISI_fec!N$77)</f>
        <v>0.58335990336549459</v>
      </c>
      <c r="O154" s="165">
        <f>IF(O$77=0,0,O$77/ISI_fec!O$77)</f>
        <v>0.5802315366063967</v>
      </c>
      <c r="P154" s="165">
        <f>IF(P$77=0,0,P$77/ISI_fec!P$77)</f>
        <v>0.58458123909704374</v>
      </c>
      <c r="Q154" s="165">
        <f>IF(Q$77=0,0,Q$77/ISI_fec!Q$77)</f>
        <v>0.60205075817688758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5931.2925682265759</v>
      </c>
      <c r="C5" s="96">
        <v>5626.2185390599907</v>
      </c>
      <c r="D5" s="96">
        <v>5647.4211022632298</v>
      </c>
      <c r="E5" s="96">
        <v>5886.5591780481082</v>
      </c>
      <c r="F5" s="96">
        <v>5931.5903713832486</v>
      </c>
      <c r="G5" s="96">
        <v>5868.7829488606176</v>
      </c>
      <c r="H5" s="96">
        <v>6023.4535484945518</v>
      </c>
      <c r="I5" s="96">
        <v>5693.4380796615105</v>
      </c>
      <c r="J5" s="96">
        <v>5585.0173359129567</v>
      </c>
      <c r="K5" s="96">
        <v>4111.5317388720732</v>
      </c>
      <c r="L5" s="96">
        <v>5247.4439142197753</v>
      </c>
      <c r="M5" s="96">
        <v>5113.3536230125756</v>
      </c>
      <c r="N5" s="96">
        <v>4337.8164738259147</v>
      </c>
      <c r="O5" s="96">
        <v>4068.4498455829944</v>
      </c>
      <c r="P5" s="96">
        <v>4152.685830774928</v>
      </c>
      <c r="Q5" s="96">
        <v>4286.9124806842456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1.7913629679759593</v>
      </c>
      <c r="C10" s="158">
        <v>1.7731940903488828</v>
      </c>
      <c r="D10" s="158">
        <v>1.8144652292812329</v>
      </c>
      <c r="E10" s="158">
        <v>1.8225925871613076</v>
      </c>
      <c r="F10" s="158">
        <v>1.8522566331997914</v>
      </c>
      <c r="G10" s="158">
        <v>1.8643438916585089</v>
      </c>
      <c r="H10" s="158">
        <v>1.8818619598161956</v>
      </c>
      <c r="I10" s="158">
        <v>1.7784169779617032</v>
      </c>
      <c r="J10" s="158">
        <v>1.7609834652574667</v>
      </c>
      <c r="K10" s="158">
        <v>1.3477607390404343</v>
      </c>
      <c r="L10" s="158">
        <v>1.6876162676205708</v>
      </c>
      <c r="M10" s="158">
        <v>1.6476679510997054</v>
      </c>
      <c r="N10" s="158">
        <v>1.4139073057767644</v>
      </c>
      <c r="O10" s="158">
        <v>1.3494796204822703</v>
      </c>
      <c r="P10" s="158">
        <v>1.435669480968701</v>
      </c>
      <c r="Q10" s="158">
        <v>1.5209480857610587</v>
      </c>
    </row>
    <row r="11" spans="1:17" x14ac:dyDescent="0.25">
      <c r="A11" s="92" t="s">
        <v>125</v>
      </c>
      <c r="B11" s="91">
        <v>0.8387993423508282</v>
      </c>
      <c r="C11" s="91">
        <v>0.83029182998326823</v>
      </c>
      <c r="D11" s="91">
        <v>0.8496168940899802</v>
      </c>
      <c r="E11" s="91">
        <v>0.85342250052861224</v>
      </c>
      <c r="F11" s="91">
        <v>0.86731258464521033</v>
      </c>
      <c r="G11" s="91">
        <v>0.8729724004543159</v>
      </c>
      <c r="H11" s="91">
        <v>0.88117517360113806</v>
      </c>
      <c r="I11" s="91">
        <v>0.83273742854320509</v>
      </c>
      <c r="J11" s="91">
        <v>0.82457424818690861</v>
      </c>
      <c r="K11" s="91">
        <v>0.63108417543694262</v>
      </c>
      <c r="L11" s="91">
        <v>0.79022031867730991</v>
      </c>
      <c r="M11" s="91">
        <v>0.77151466146280057</v>
      </c>
      <c r="N11" s="91">
        <v>0.662057070193101</v>
      </c>
      <c r="O11" s="91">
        <v>0.63188903556231435</v>
      </c>
      <c r="P11" s="91">
        <v>0.67224713137302206</v>
      </c>
      <c r="Q11" s="91">
        <v>0.71217853494404082</v>
      </c>
    </row>
    <row r="12" spans="1:17" x14ac:dyDescent="0.25">
      <c r="A12" s="92" t="s">
        <v>26</v>
      </c>
      <c r="B12" s="91">
        <v>0.95256362562513108</v>
      </c>
      <c r="C12" s="91">
        <v>0.94290226036561442</v>
      </c>
      <c r="D12" s="91">
        <v>0.96484833519125257</v>
      </c>
      <c r="E12" s="91">
        <v>0.96917008663269533</v>
      </c>
      <c r="F12" s="91">
        <v>0.98494404855458106</v>
      </c>
      <c r="G12" s="91">
        <v>0.99137149120419299</v>
      </c>
      <c r="H12" s="91">
        <v>1.0006867862150575</v>
      </c>
      <c r="I12" s="91">
        <v>0.94567954941849819</v>
      </c>
      <c r="J12" s="91">
        <v>0.93640921707055813</v>
      </c>
      <c r="K12" s="91">
        <v>0.71667656360349175</v>
      </c>
      <c r="L12" s="91">
        <v>0.89739594894326102</v>
      </c>
      <c r="M12" s="91">
        <v>0.87615328963690486</v>
      </c>
      <c r="N12" s="91">
        <v>0.75185023558366326</v>
      </c>
      <c r="O12" s="91">
        <v>0.71759058491995598</v>
      </c>
      <c r="P12" s="91">
        <v>0.7634223495956789</v>
      </c>
      <c r="Q12" s="91">
        <v>0.80876955081701785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669.94258468986936</v>
      </c>
      <c r="C15" s="155">
        <v>502.54650359504882</v>
      </c>
      <c r="D15" s="155">
        <v>541.33356708146994</v>
      </c>
      <c r="E15" s="155">
        <v>577.21846185907623</v>
      </c>
      <c r="F15" s="155">
        <v>591.25742217566517</v>
      </c>
      <c r="G15" s="155">
        <v>552.76148729009901</v>
      </c>
      <c r="H15" s="155">
        <v>548.98241939642105</v>
      </c>
      <c r="I15" s="155">
        <v>447.2657444076608</v>
      </c>
      <c r="J15" s="155">
        <v>452.02852057283866</v>
      </c>
      <c r="K15" s="155">
        <v>265.62313062564544</v>
      </c>
      <c r="L15" s="155">
        <v>424.0789468521798</v>
      </c>
      <c r="M15" s="155">
        <v>361.01914707277922</v>
      </c>
      <c r="N15" s="155">
        <v>274.90483509117405</v>
      </c>
      <c r="O15" s="155">
        <v>62.295593426135717</v>
      </c>
      <c r="P15" s="155">
        <v>5.825674493218453</v>
      </c>
      <c r="Q15" s="155">
        <v>11.192026177653542</v>
      </c>
    </row>
    <row r="16" spans="1:17" x14ac:dyDescent="0.25">
      <c r="A16" s="84" t="s">
        <v>33</v>
      </c>
      <c r="B16" s="153">
        <v>1.6081585159168819</v>
      </c>
      <c r="C16" s="153">
        <v>1.6855210573186217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19.358533878781575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503.48275115150608</v>
      </c>
      <c r="C17" s="153">
        <v>436.70665928972227</v>
      </c>
      <c r="D17" s="153">
        <v>514.06853377132779</v>
      </c>
      <c r="E17" s="153">
        <v>565.00761905642014</v>
      </c>
      <c r="F17" s="153">
        <v>583.57326472574925</v>
      </c>
      <c r="G17" s="153">
        <v>538.19180028724759</v>
      </c>
      <c r="H17" s="153">
        <v>539.36197267337627</v>
      </c>
      <c r="I17" s="153">
        <v>397.0912881919777</v>
      </c>
      <c r="J17" s="153">
        <v>407.2564325742058</v>
      </c>
      <c r="K17" s="153">
        <v>212.81607900253562</v>
      </c>
      <c r="L17" s="153">
        <v>374.90102322309343</v>
      </c>
      <c r="M17" s="153">
        <v>307.17348855347228</v>
      </c>
      <c r="N17" s="153">
        <v>195.97249947464255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24.809793241267993</v>
      </c>
      <c r="C18" s="153">
        <v>41.505588801028097</v>
      </c>
      <c r="D18" s="153">
        <v>27.265033310142186</v>
      </c>
      <c r="E18" s="153">
        <v>12.210842802656103</v>
      </c>
      <c r="F18" s="153">
        <v>7.6841574499159622</v>
      </c>
      <c r="G18" s="153">
        <v>14.56968700285142</v>
      </c>
      <c r="H18" s="153">
        <v>9.6204467230448234</v>
      </c>
      <c r="I18" s="153">
        <v>50.174456215683101</v>
      </c>
      <c r="J18" s="153">
        <v>44.772087998632877</v>
      </c>
      <c r="K18" s="153">
        <v>52.807051623109814</v>
      </c>
      <c r="L18" s="153">
        <v>49.177923629086358</v>
      </c>
      <c r="M18" s="153">
        <v>53.845658519306944</v>
      </c>
      <c r="N18" s="153">
        <v>59.573801737749918</v>
      </c>
      <c r="O18" s="153">
        <v>62.295593426135717</v>
      </c>
      <c r="P18" s="153">
        <v>5.825674493218453</v>
      </c>
      <c r="Q18" s="153">
        <v>11.192026177653542</v>
      </c>
    </row>
    <row r="19" spans="1:17" x14ac:dyDescent="0.25">
      <c r="A19" s="84" t="s">
        <v>25</v>
      </c>
      <c r="B19" s="153">
        <v>140.04188178117835</v>
      </c>
      <c r="C19" s="153">
        <v>22.648734446979859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4064.7798367996115</v>
      </c>
      <c r="C21" s="155">
        <v>3946.1323257459326</v>
      </c>
      <c r="D21" s="155">
        <v>4123.6818403516636</v>
      </c>
      <c r="E21" s="155">
        <v>3885.3570639356794</v>
      </c>
      <c r="F21" s="155">
        <v>3957.2492792101393</v>
      </c>
      <c r="G21" s="155">
        <v>3993.0729519795887</v>
      </c>
      <c r="H21" s="155">
        <v>3873.1462712663892</v>
      </c>
      <c r="I21" s="155">
        <v>3737.3673253045508</v>
      </c>
      <c r="J21" s="155">
        <v>3641.2745347671575</v>
      </c>
      <c r="K21" s="155">
        <v>2728.2958042062837</v>
      </c>
      <c r="L21" s="155">
        <v>3540.6621001266603</v>
      </c>
      <c r="M21" s="155">
        <v>3454.7048518285792</v>
      </c>
      <c r="N21" s="155">
        <v>3019.9553764349685</v>
      </c>
      <c r="O21" s="155">
        <v>2884.0830110316429</v>
      </c>
      <c r="P21" s="155">
        <v>2831.1711677018939</v>
      </c>
      <c r="Q21" s="155">
        <v>3019.3606896409783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1.6238714137906007</v>
      </c>
      <c r="E22" s="153">
        <v>1.6655912964752537</v>
      </c>
      <c r="F22" s="153">
        <v>1.6745431139137612</v>
      </c>
      <c r="G22" s="153">
        <v>1.8059267638202758</v>
      </c>
      <c r="H22" s="153">
        <v>1.8080700346616598</v>
      </c>
      <c r="I22" s="153">
        <v>2.4987243835448205</v>
      </c>
      <c r="J22" s="153">
        <v>0</v>
      </c>
      <c r="K22" s="153">
        <v>2.8998925244290827</v>
      </c>
      <c r="L22" s="153">
        <v>5.4142735924576906</v>
      </c>
      <c r="M22" s="153">
        <v>2.6870612673117384</v>
      </c>
      <c r="N22" s="153">
        <v>18.647352310697475</v>
      </c>
      <c r="O22" s="153">
        <v>89.724227518468766</v>
      </c>
      <c r="P22" s="153">
        <v>112.25843943973553</v>
      </c>
      <c r="Q22" s="153">
        <v>123.89473457880808</v>
      </c>
    </row>
    <row r="23" spans="1:17" x14ac:dyDescent="0.25">
      <c r="A23" s="84" t="s">
        <v>47</v>
      </c>
      <c r="B23" s="153">
        <v>2060.0194406203268</v>
      </c>
      <c r="C23" s="153">
        <v>2065.5013946896802</v>
      </c>
      <c r="D23" s="153">
        <v>1969.8511590248399</v>
      </c>
      <c r="E23" s="153">
        <v>2007.4155912662402</v>
      </c>
      <c r="F23" s="153">
        <v>1891.9203112990801</v>
      </c>
      <c r="G23" s="153">
        <v>1924.1712692228491</v>
      </c>
      <c r="H23" s="153">
        <v>1867.6775519226001</v>
      </c>
      <c r="I23" s="153">
        <v>1820.80823803416</v>
      </c>
      <c r="J23" s="153">
        <v>1783.9004660168398</v>
      </c>
      <c r="K23" s="153">
        <v>1683.5366840198401</v>
      </c>
      <c r="L23" s="153">
        <v>1859.6043565735461</v>
      </c>
      <c r="M23" s="153">
        <v>1795.3863870843031</v>
      </c>
      <c r="N23" s="153">
        <v>1680.7155354791166</v>
      </c>
      <c r="O23" s="153">
        <v>1341.0211174687431</v>
      </c>
      <c r="P23" s="153">
        <v>1405.7570286262451</v>
      </c>
      <c r="Q23" s="153">
        <v>1186.7982815205366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24.315511396617026</v>
      </c>
      <c r="E24" s="153">
        <v>156.9581422013637</v>
      </c>
      <c r="F24" s="153">
        <v>247.07285414247286</v>
      </c>
      <c r="G24" s="153">
        <v>251.07535599291739</v>
      </c>
      <c r="H24" s="153">
        <v>368.66710981767176</v>
      </c>
      <c r="I24" s="153">
        <v>301.28372154991757</v>
      </c>
      <c r="J24" s="153">
        <v>353.95929633734147</v>
      </c>
      <c r="K24" s="153">
        <v>100.0548477826065</v>
      </c>
      <c r="L24" s="153">
        <v>126.87665939651693</v>
      </c>
      <c r="M24" s="153">
        <v>174.30930671032479</v>
      </c>
      <c r="N24" s="153">
        <v>0</v>
      </c>
      <c r="O24" s="153">
        <v>43.275098313878139</v>
      </c>
      <c r="P24" s="153">
        <v>37.401942011236542</v>
      </c>
      <c r="Q24" s="153">
        <v>210.46261475162143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24.149275860825202</v>
      </c>
      <c r="P25" s="153">
        <v>106.89250281260911</v>
      </c>
      <c r="Q25" s="153">
        <v>100.80297678817344</v>
      </c>
    </row>
    <row r="26" spans="1:17" x14ac:dyDescent="0.25">
      <c r="A26" s="84" t="s">
        <v>25</v>
      </c>
      <c r="B26" s="153">
        <v>2004.7603961792847</v>
      </c>
      <c r="C26" s="153">
        <v>1880.6309310562522</v>
      </c>
      <c r="D26" s="153">
        <v>2127.8912985164161</v>
      </c>
      <c r="E26" s="153">
        <v>1719.3177391716001</v>
      </c>
      <c r="F26" s="153">
        <v>1816.5815706546723</v>
      </c>
      <c r="G26" s="153">
        <v>1816.0204000000019</v>
      </c>
      <c r="H26" s="153">
        <v>1634.993539491456</v>
      </c>
      <c r="I26" s="153">
        <v>1612.7766413369282</v>
      </c>
      <c r="J26" s="153">
        <v>1503.4147724129762</v>
      </c>
      <c r="K26" s="153">
        <v>941.80437987940797</v>
      </c>
      <c r="L26" s="153">
        <v>1548.7668105641394</v>
      </c>
      <c r="M26" s="153">
        <v>1482.3220967666396</v>
      </c>
      <c r="N26" s="153">
        <v>1320.5924886451546</v>
      </c>
      <c r="O26" s="153">
        <v>1385.9132918697276</v>
      </c>
      <c r="P26" s="153">
        <v>1168.8612548120673</v>
      </c>
      <c r="Q26" s="153">
        <v>1397.4020820018386</v>
      </c>
    </row>
    <row r="27" spans="1:17" x14ac:dyDescent="0.25">
      <c r="A27" s="156" t="s">
        <v>113</v>
      </c>
      <c r="B27" s="155">
        <v>471.73899000374354</v>
      </c>
      <c r="C27" s="155">
        <v>470.93397232188346</v>
      </c>
      <c r="D27" s="155">
        <v>479.74290876668653</v>
      </c>
      <c r="E27" s="155">
        <v>486.40962053467689</v>
      </c>
      <c r="F27" s="155">
        <v>493.86293675519215</v>
      </c>
      <c r="G27" s="155">
        <v>508.45379622797276</v>
      </c>
      <c r="H27" s="155">
        <v>515.40422560542299</v>
      </c>
      <c r="I27" s="155">
        <v>501.12409888303921</v>
      </c>
      <c r="J27" s="155">
        <v>502.83338372002999</v>
      </c>
      <c r="K27" s="155">
        <v>397.18233176806984</v>
      </c>
      <c r="L27" s="155">
        <v>486.59908025144495</v>
      </c>
      <c r="M27" s="155">
        <v>467.69445179912526</v>
      </c>
      <c r="N27" s="155">
        <v>419.11529240634968</v>
      </c>
      <c r="O27" s="155">
        <v>400.81241847718559</v>
      </c>
      <c r="P27" s="155">
        <v>396.06952004178447</v>
      </c>
      <c r="Q27" s="155">
        <v>422.74447246001705</v>
      </c>
    </row>
    <row r="28" spans="1:17" x14ac:dyDescent="0.25">
      <c r="A28" s="152" t="s">
        <v>123</v>
      </c>
      <c r="B28" s="151">
        <v>471.73899000374354</v>
      </c>
      <c r="C28" s="151">
        <v>470.93397232188346</v>
      </c>
      <c r="D28" s="151">
        <v>479.74290876668653</v>
      </c>
      <c r="E28" s="151">
        <v>486.40962053467689</v>
      </c>
      <c r="F28" s="151">
        <v>493.86293675519215</v>
      </c>
      <c r="G28" s="151">
        <v>508.45379622797276</v>
      </c>
      <c r="H28" s="151">
        <v>515.40422560542299</v>
      </c>
      <c r="I28" s="151">
        <v>501.12409888303921</v>
      </c>
      <c r="J28" s="151">
        <v>502.83338372002999</v>
      </c>
      <c r="K28" s="151">
        <v>397.18233176806984</v>
      </c>
      <c r="L28" s="151">
        <v>486.59908025144495</v>
      </c>
      <c r="M28" s="151">
        <v>467.69445179912526</v>
      </c>
      <c r="N28" s="151">
        <v>419.11529240634968</v>
      </c>
      <c r="O28" s="151">
        <v>400.81241847718559</v>
      </c>
      <c r="P28" s="151">
        <v>396.06952004178447</v>
      </c>
      <c r="Q28" s="151">
        <v>422.74447246001705</v>
      </c>
    </row>
    <row r="29" spans="1:17" x14ac:dyDescent="0.25">
      <c r="A29" s="154" t="s">
        <v>30</v>
      </c>
      <c r="B29" s="153">
        <v>92.52902367470071</v>
      </c>
      <c r="C29" s="153">
        <v>103.67004163977825</v>
      </c>
      <c r="D29" s="153">
        <v>100.77611128057379</v>
      </c>
      <c r="E29" s="153">
        <v>111.87769435467254</v>
      </c>
      <c r="F29" s="153">
        <v>117.9888506962089</v>
      </c>
      <c r="G29" s="153">
        <v>147.71241916893334</v>
      </c>
      <c r="H29" s="153">
        <v>155.10180795748167</v>
      </c>
      <c r="I29" s="153">
        <v>181.74950727041255</v>
      </c>
      <c r="J29" s="153">
        <v>195.5461321941313</v>
      </c>
      <c r="K29" s="153">
        <v>184.18308941179072</v>
      </c>
      <c r="L29" s="153">
        <v>189.91767972241095</v>
      </c>
      <c r="M29" s="153">
        <v>179.26552273320468</v>
      </c>
      <c r="N29" s="153">
        <v>197.84345941138059</v>
      </c>
      <c r="O29" s="153">
        <v>193.42952032342495</v>
      </c>
      <c r="P29" s="153">
        <v>214.08708845190708</v>
      </c>
      <c r="Q29" s="153">
        <v>230.32273249025792</v>
      </c>
    </row>
    <row r="30" spans="1:17" x14ac:dyDescent="0.25">
      <c r="A30" s="154" t="s">
        <v>125</v>
      </c>
      <c r="B30" s="153">
        <v>7.6873741138009022</v>
      </c>
      <c r="C30" s="153">
        <v>6.6876278718864262</v>
      </c>
      <c r="D30" s="153">
        <v>6.3683056083201963</v>
      </c>
      <c r="E30" s="153">
        <v>7.7836192385418217</v>
      </c>
      <c r="F30" s="153">
        <v>3.4923202908960582</v>
      </c>
      <c r="G30" s="153">
        <v>5.2927582143331264</v>
      </c>
      <c r="H30" s="153">
        <v>5.310932995738729</v>
      </c>
      <c r="I30" s="153">
        <v>7.7041803958676329</v>
      </c>
      <c r="J30" s="153">
        <v>9.6862559369652637</v>
      </c>
      <c r="K30" s="153">
        <v>6.8877824812448996</v>
      </c>
      <c r="L30" s="153">
        <v>17.558876275191675</v>
      </c>
      <c r="M30" s="153">
        <v>5.9352008846732947</v>
      </c>
      <c r="N30" s="153">
        <v>8.8726548729125163</v>
      </c>
      <c r="O30" s="153">
        <v>6.5460540310069755</v>
      </c>
      <c r="P30" s="153">
        <v>7.4253023014683039</v>
      </c>
      <c r="Q30" s="153">
        <v>7.5858648868032104</v>
      </c>
    </row>
    <row r="31" spans="1:17" x14ac:dyDescent="0.25">
      <c r="A31" s="154" t="s">
        <v>29</v>
      </c>
      <c r="B31" s="153">
        <v>358.5293764411162</v>
      </c>
      <c r="C31" s="153">
        <v>347.96591032368224</v>
      </c>
      <c r="D31" s="153">
        <v>359.56764879173545</v>
      </c>
      <c r="E31" s="153">
        <v>353.92206168280279</v>
      </c>
      <c r="F31" s="153">
        <v>359.35850221868895</v>
      </c>
      <c r="G31" s="153">
        <v>343.01755624437709</v>
      </c>
      <c r="H31" s="153">
        <v>342.57640935204137</v>
      </c>
      <c r="I31" s="153">
        <v>300.77039870553142</v>
      </c>
      <c r="J31" s="153">
        <v>287.19303109012463</v>
      </c>
      <c r="K31" s="153">
        <v>198.90314811205843</v>
      </c>
      <c r="L31" s="153">
        <v>269.36080515238945</v>
      </c>
      <c r="M31" s="153">
        <v>272.61410836267743</v>
      </c>
      <c r="N31" s="153">
        <v>204.97096673084198</v>
      </c>
      <c r="O31" s="153">
        <v>193.81300087402448</v>
      </c>
      <c r="P31" s="153">
        <v>168.45236340530971</v>
      </c>
      <c r="Q31" s="153">
        <v>178.3716318361796</v>
      </c>
    </row>
    <row r="32" spans="1:17" x14ac:dyDescent="0.25">
      <c r="A32" s="154" t="s">
        <v>26</v>
      </c>
      <c r="B32" s="153">
        <v>12.993215774125721</v>
      </c>
      <c r="C32" s="153">
        <v>12.610392486536545</v>
      </c>
      <c r="D32" s="153">
        <v>13.030843086057093</v>
      </c>
      <c r="E32" s="153">
        <v>12.826245258659736</v>
      </c>
      <c r="F32" s="153">
        <v>13.023263549398221</v>
      </c>
      <c r="G32" s="153">
        <v>12.431062600329179</v>
      </c>
      <c r="H32" s="153">
        <v>12.415075300161188</v>
      </c>
      <c r="I32" s="153">
        <v>10.900012511227603</v>
      </c>
      <c r="J32" s="153">
        <v>10.407964498808788</v>
      </c>
      <c r="K32" s="153">
        <v>7.2083117629757725</v>
      </c>
      <c r="L32" s="153">
        <v>9.7617191014528881</v>
      </c>
      <c r="M32" s="153">
        <v>9.8796198185699193</v>
      </c>
      <c r="N32" s="153">
        <v>7.4282113912146155</v>
      </c>
      <c r="O32" s="153">
        <v>7.023843248729186</v>
      </c>
      <c r="P32" s="153">
        <v>6.1047658830994127</v>
      </c>
      <c r="Q32" s="153">
        <v>6.4642432467762738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181.20411478457754</v>
      </c>
      <c r="C34" s="155">
        <v>179.11525159561714</v>
      </c>
      <c r="D34" s="155">
        <v>182.01478695744487</v>
      </c>
      <c r="E34" s="155">
        <v>183.82853094449041</v>
      </c>
      <c r="F34" s="155">
        <v>185.04980275543161</v>
      </c>
      <c r="G34" s="155">
        <v>189.84905706388744</v>
      </c>
      <c r="H34" s="155">
        <v>191.61480283641845</v>
      </c>
      <c r="I34" s="155">
        <v>95.996522518774071</v>
      </c>
      <c r="J34" s="155">
        <v>105.13838489931325</v>
      </c>
      <c r="K34" s="155">
        <v>44.009997936742089</v>
      </c>
      <c r="L34" s="155">
        <v>71.116158744981163</v>
      </c>
      <c r="M34" s="155">
        <v>71.830116698403017</v>
      </c>
      <c r="N34" s="155">
        <v>46.52298905667115</v>
      </c>
      <c r="O34" s="155">
        <v>51.219169891679989</v>
      </c>
      <c r="P34" s="155">
        <v>14.273052395737343</v>
      </c>
      <c r="Q34" s="155">
        <v>9.2641577209433645</v>
      </c>
    </row>
    <row r="35" spans="1:17" x14ac:dyDescent="0.25">
      <c r="A35" s="152" t="s">
        <v>121</v>
      </c>
      <c r="B35" s="151">
        <v>14.059622869212951</v>
      </c>
      <c r="C35" s="151">
        <v>15.415159651365821</v>
      </c>
      <c r="D35" s="151">
        <v>15.4253873264201</v>
      </c>
      <c r="E35" s="151">
        <v>17.120729700282578</v>
      </c>
      <c r="F35" s="151">
        <v>17.702398618261707</v>
      </c>
      <c r="G35" s="151">
        <v>21.668730782109698</v>
      </c>
      <c r="H35" s="151">
        <v>22.941337033873445</v>
      </c>
      <c r="I35" s="151">
        <v>29.134688049540781</v>
      </c>
      <c r="J35" s="151">
        <v>31.138933188270759</v>
      </c>
      <c r="K35" s="151">
        <v>29.71529639799434</v>
      </c>
      <c r="L35" s="151">
        <v>32.401384116462488</v>
      </c>
      <c r="M35" s="151">
        <v>29.271031446321278</v>
      </c>
      <c r="N35" s="151">
        <v>32.182443911772211</v>
      </c>
      <c r="O35" s="151">
        <v>30.970705407258961</v>
      </c>
      <c r="P35" s="151">
        <v>12.959290870708212</v>
      </c>
      <c r="Q35" s="151">
        <v>9.2641577209433645</v>
      </c>
    </row>
    <row r="36" spans="1:17" x14ac:dyDescent="0.25">
      <c r="A36" s="154" t="s">
        <v>30</v>
      </c>
      <c r="B36" s="153">
        <v>10.308193438765565</v>
      </c>
      <c r="C36" s="153">
        <v>11.787199146165385</v>
      </c>
      <c r="D36" s="153">
        <v>11.669964919259755</v>
      </c>
      <c r="E36" s="153">
        <v>13.181320083535887</v>
      </c>
      <c r="F36" s="153">
        <v>14.157922170782259</v>
      </c>
      <c r="G36" s="153">
        <v>17.995104202108873</v>
      </c>
      <c r="H36" s="153">
        <v>19.208525741929606</v>
      </c>
      <c r="I36" s="153">
        <v>25.065666918163323</v>
      </c>
      <c r="J36" s="153">
        <v>26.937152299836072</v>
      </c>
      <c r="K36" s="153">
        <v>26.63449219725095</v>
      </c>
      <c r="L36" s="153">
        <v>27.108351755100419</v>
      </c>
      <c r="M36" s="153">
        <v>25.60152075474376</v>
      </c>
      <c r="N36" s="153">
        <v>28.735898952587302</v>
      </c>
      <c r="O36" s="153">
        <v>27.990643013097021</v>
      </c>
      <c r="P36" s="153">
        <v>11.870588864760617</v>
      </c>
      <c r="Q36" s="153">
        <v>8.5065018600240982</v>
      </c>
    </row>
    <row r="37" spans="1:17" x14ac:dyDescent="0.25">
      <c r="A37" s="154" t="s">
        <v>125</v>
      </c>
      <c r="B37" s="153">
        <v>0.85641171012253214</v>
      </c>
      <c r="C37" s="153">
        <v>0.76037783234693934</v>
      </c>
      <c r="D37" s="153">
        <v>0.73745555469302748</v>
      </c>
      <c r="E37" s="153">
        <v>0.91705837507101462</v>
      </c>
      <c r="F37" s="153">
        <v>0.41905653442845797</v>
      </c>
      <c r="G37" s="153">
        <v>0.64479165746087685</v>
      </c>
      <c r="H37" s="153">
        <v>0.65773052233070217</v>
      </c>
      <c r="I37" s="153">
        <v>1.0625086283889948</v>
      </c>
      <c r="J37" s="153">
        <v>1.3343150716486292</v>
      </c>
      <c r="K37" s="153">
        <v>0.99603383426217607</v>
      </c>
      <c r="L37" s="153">
        <v>2.5063079708424567</v>
      </c>
      <c r="M37" s="153">
        <v>0.84762628259913442</v>
      </c>
      <c r="N37" s="153">
        <v>1.2887143938331733</v>
      </c>
      <c r="O37" s="153">
        <v>0.94726110688788934</v>
      </c>
      <c r="P37" s="153">
        <v>0.41171427690788354</v>
      </c>
      <c r="Q37" s="153">
        <v>0.28016849692512402</v>
      </c>
    </row>
    <row r="38" spans="1:17" x14ac:dyDescent="0.25">
      <c r="A38" s="154" t="s">
        <v>26</v>
      </c>
      <c r="B38" s="153">
        <v>2.8950177203248542</v>
      </c>
      <c r="C38" s="153">
        <v>2.8675826728534961</v>
      </c>
      <c r="D38" s="153">
        <v>3.0179668524673184</v>
      </c>
      <c r="E38" s="153">
        <v>3.0223512416756768</v>
      </c>
      <c r="F38" s="153">
        <v>3.1254199130509899</v>
      </c>
      <c r="G38" s="153">
        <v>3.0288349225399456</v>
      </c>
      <c r="H38" s="153">
        <v>3.0750807696131393</v>
      </c>
      <c r="I38" s="153">
        <v>3.0065125029884632</v>
      </c>
      <c r="J38" s="153">
        <v>2.8674658167860585</v>
      </c>
      <c r="K38" s="153">
        <v>2.0847703664812149</v>
      </c>
      <c r="L38" s="153">
        <v>2.7867243905196126</v>
      </c>
      <c r="M38" s="153">
        <v>2.8218844089783839</v>
      </c>
      <c r="N38" s="153">
        <v>2.1578305653517362</v>
      </c>
      <c r="O38" s="153">
        <v>2.0328012872740522</v>
      </c>
      <c r="P38" s="153">
        <v>0.67698772903971227</v>
      </c>
      <c r="Q38" s="153">
        <v>0.47748736399414138</v>
      </c>
    </row>
    <row r="39" spans="1:17" x14ac:dyDescent="0.25">
      <c r="A39" s="152" t="s">
        <v>120</v>
      </c>
      <c r="B39" s="151">
        <v>167.1444919153646</v>
      </c>
      <c r="C39" s="151">
        <v>163.70009194425131</v>
      </c>
      <c r="D39" s="151">
        <v>166.58939963102478</v>
      </c>
      <c r="E39" s="151">
        <v>166.70780124420784</v>
      </c>
      <c r="F39" s="151">
        <v>167.34740413716992</v>
      </c>
      <c r="G39" s="151">
        <v>168.18032628177775</v>
      </c>
      <c r="H39" s="151">
        <v>168.673465802545</v>
      </c>
      <c r="I39" s="151">
        <v>66.861834469233287</v>
      </c>
      <c r="J39" s="151">
        <v>73.999451711042497</v>
      </c>
      <c r="K39" s="151">
        <v>14.29470153874775</v>
      </c>
      <c r="L39" s="151">
        <v>38.714774628518668</v>
      </c>
      <c r="M39" s="151">
        <v>42.559085252081736</v>
      </c>
      <c r="N39" s="151">
        <v>14.340545144898936</v>
      </c>
      <c r="O39" s="151">
        <v>20.248464484421028</v>
      </c>
      <c r="P39" s="151">
        <v>1.3137615250291306</v>
      </c>
      <c r="Q39" s="151">
        <v>0</v>
      </c>
    </row>
    <row r="40" spans="1:17" x14ac:dyDescent="0.25">
      <c r="A40" s="150" t="s">
        <v>33</v>
      </c>
      <c r="B40" s="87">
        <v>1.3541856626820408</v>
      </c>
      <c r="C40" s="87">
        <v>1.2670164578700167</v>
      </c>
      <c r="D40" s="87">
        <v>1.3209564937540044</v>
      </c>
      <c r="E40" s="87">
        <v>1.2487104513711664</v>
      </c>
      <c r="F40" s="87">
        <v>1.2277889103414896</v>
      </c>
      <c r="G40" s="87">
        <v>1.138321962116642</v>
      </c>
      <c r="H40" s="87">
        <v>1.1033703793086898</v>
      </c>
      <c r="I40" s="87">
        <v>0.49143234265709212</v>
      </c>
      <c r="J40" s="87">
        <v>0</v>
      </c>
      <c r="K40" s="87">
        <v>0.12892487904778782</v>
      </c>
      <c r="L40" s="87">
        <v>0.5740459275900619</v>
      </c>
      <c r="M40" s="87">
        <v>0.33990634770284367</v>
      </c>
      <c r="N40" s="87">
        <v>1.3315625878270685</v>
      </c>
      <c r="O40" s="87">
        <v>4.0340861142171223</v>
      </c>
      <c r="P40" s="87">
        <v>0.29828225498780192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91.38279615422482</v>
      </c>
      <c r="C42" s="87">
        <v>91.127371550750482</v>
      </c>
      <c r="D42" s="87">
        <v>96.256075069853921</v>
      </c>
      <c r="E42" s="87">
        <v>100.60106556446452</v>
      </c>
      <c r="F42" s="87">
        <v>104.76946843842619</v>
      </c>
      <c r="G42" s="87">
        <v>112.54481965352606</v>
      </c>
      <c r="H42" s="87">
        <v>115.37624969252262</v>
      </c>
      <c r="I42" s="87">
        <v>43.781219258770619</v>
      </c>
      <c r="J42" s="87">
        <v>50.695367347317877</v>
      </c>
      <c r="K42" s="87">
        <v>10.009446713502115</v>
      </c>
      <c r="L42" s="87">
        <v>24.883407917107988</v>
      </c>
      <c r="M42" s="87">
        <v>28.109514716113278</v>
      </c>
      <c r="N42" s="87">
        <v>8.8340188072132904</v>
      </c>
      <c r="O42" s="87">
        <v>10.995283407427173</v>
      </c>
      <c r="P42" s="87">
        <v>0.66583847131229357</v>
      </c>
      <c r="Q42" s="87">
        <v>0</v>
      </c>
    </row>
    <row r="43" spans="1:17" x14ac:dyDescent="0.25">
      <c r="A43" s="150" t="s">
        <v>125</v>
      </c>
      <c r="B43" s="87">
        <v>8.4090236921935784</v>
      </c>
      <c r="C43" s="87">
        <v>6.5909042953565864</v>
      </c>
      <c r="D43" s="87">
        <v>6.876032836803244</v>
      </c>
      <c r="E43" s="87">
        <v>7.7708298943933514</v>
      </c>
      <c r="F43" s="87">
        <v>3.8829423730478014</v>
      </c>
      <c r="G43" s="87">
        <v>4.7032276970021112</v>
      </c>
      <c r="H43" s="87">
        <v>4.6167295419512326</v>
      </c>
      <c r="I43" s="87">
        <v>2.0547143917097102</v>
      </c>
      <c r="J43" s="87">
        <v>2.7222263574507255</v>
      </c>
      <c r="K43" s="87">
        <v>0.40771149432284109</v>
      </c>
      <c r="L43" s="87">
        <v>2.4034923412937688</v>
      </c>
      <c r="M43" s="87">
        <v>1.051407349803994</v>
      </c>
      <c r="N43" s="87">
        <v>0.42669923873836635</v>
      </c>
      <c r="O43" s="87">
        <v>0.40882300005459288</v>
      </c>
      <c r="P43" s="87">
        <v>2.5333001522658306E-2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65.998486406264178</v>
      </c>
      <c r="C46" s="87">
        <v>64.714799640274222</v>
      </c>
      <c r="D46" s="87">
        <v>62.136335230613582</v>
      </c>
      <c r="E46" s="87">
        <v>57.087195333978805</v>
      </c>
      <c r="F46" s="87">
        <v>57.467204415354445</v>
      </c>
      <c r="G46" s="87">
        <v>49.79395696913295</v>
      </c>
      <c r="H46" s="87">
        <v>47.57711618876246</v>
      </c>
      <c r="I46" s="87">
        <v>20.534468476095864</v>
      </c>
      <c r="J46" s="87">
        <v>20.58185800627389</v>
      </c>
      <c r="K46" s="87">
        <v>3.7486184518750076</v>
      </c>
      <c r="L46" s="87">
        <v>10.853828442526847</v>
      </c>
      <c r="M46" s="87">
        <v>13.058256838461618</v>
      </c>
      <c r="N46" s="87">
        <v>3.7482645111202104</v>
      </c>
      <c r="O46" s="87">
        <v>4.8102719627221413</v>
      </c>
      <c r="P46" s="87">
        <v>0.32430779720637687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2" t="s">
        <v>119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77" t="s">
        <v>98</v>
      </c>
      <c r="B51" s="176">
        <v>541.835678980799</v>
      </c>
      <c r="C51" s="176">
        <v>525.71729171115896</v>
      </c>
      <c r="D51" s="176">
        <v>318.8335338766837</v>
      </c>
      <c r="E51" s="176">
        <v>751.9229081870244</v>
      </c>
      <c r="F51" s="176">
        <v>702.31867385362011</v>
      </c>
      <c r="G51" s="176">
        <v>622.78131240741106</v>
      </c>
      <c r="H51" s="176">
        <v>892.42396743008385</v>
      </c>
      <c r="I51" s="176">
        <v>909.90597156952322</v>
      </c>
      <c r="J51" s="176">
        <v>881.98152848835855</v>
      </c>
      <c r="K51" s="176">
        <v>675.07271359629226</v>
      </c>
      <c r="L51" s="176">
        <v>723.30001197688784</v>
      </c>
      <c r="M51" s="176">
        <v>756.4573876625891</v>
      </c>
      <c r="N51" s="176">
        <v>575.90407353097498</v>
      </c>
      <c r="O51" s="176">
        <v>668.69017313586812</v>
      </c>
      <c r="P51" s="176">
        <v>903.91074666132499</v>
      </c>
      <c r="Q51" s="176">
        <v>822.8301865988924</v>
      </c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84.197265705792518</v>
      </c>
      <c r="C53" s="96">
        <v>70.651207053217249</v>
      </c>
      <c r="D53" s="96">
        <v>73.898390151106867</v>
      </c>
      <c r="E53" s="96">
        <v>115.29198247308159</v>
      </c>
      <c r="F53" s="96">
        <v>129.13364553328856</v>
      </c>
      <c r="G53" s="96">
        <v>119.79075738243057</v>
      </c>
      <c r="H53" s="96">
        <v>137.69611100742475</v>
      </c>
      <c r="I53" s="96">
        <v>106.10751797559422</v>
      </c>
      <c r="J53" s="96">
        <v>102.34987511177887</v>
      </c>
      <c r="K53" s="96">
        <v>64.841861807694627</v>
      </c>
      <c r="L53" s="96">
        <v>102.70164639458937</v>
      </c>
      <c r="M53" s="96">
        <v>100.69040818596906</v>
      </c>
      <c r="N53" s="96">
        <v>108.37845249204959</v>
      </c>
      <c r="O53" s="96">
        <v>78.63453837725082</v>
      </c>
      <c r="P53" s="96">
        <v>68.33996759418703</v>
      </c>
      <c r="Q53" s="96">
        <v>68.412769839613389</v>
      </c>
    </row>
    <row r="54" spans="1:17" x14ac:dyDescent="0.25">
      <c r="A54" s="132" t="s">
        <v>83</v>
      </c>
      <c r="B54" s="160">
        <v>0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</row>
    <row r="55" spans="1:17" x14ac:dyDescent="0.25">
      <c r="A55" s="76" t="s">
        <v>82</v>
      </c>
      <c r="B55" s="159">
        <v>0</v>
      </c>
      <c r="C55" s="159">
        <v>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0</v>
      </c>
      <c r="P55" s="159">
        <v>0</v>
      </c>
      <c r="Q55" s="159">
        <v>0</v>
      </c>
    </row>
    <row r="56" spans="1:17" x14ac:dyDescent="0.25">
      <c r="A56" s="76" t="s">
        <v>81</v>
      </c>
      <c r="B56" s="159">
        <v>0</v>
      </c>
      <c r="C56" s="159">
        <v>0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0</v>
      </c>
      <c r="P56" s="159">
        <v>0</v>
      </c>
      <c r="Q56" s="159">
        <v>0</v>
      </c>
    </row>
    <row r="57" spans="1:17" x14ac:dyDescent="0.25">
      <c r="A57" s="76" t="s">
        <v>80</v>
      </c>
      <c r="B57" s="159">
        <v>0</v>
      </c>
      <c r="C57" s="159">
        <v>0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0</v>
      </c>
    </row>
    <row r="58" spans="1:17" x14ac:dyDescent="0.25">
      <c r="A58" s="129" t="s">
        <v>79</v>
      </c>
      <c r="B58" s="158">
        <v>0.28037036325400577</v>
      </c>
      <c r="C58" s="158">
        <v>0.25073129842561037</v>
      </c>
      <c r="D58" s="158">
        <v>0.26838958536215146</v>
      </c>
      <c r="E58" s="158">
        <v>0.37583173456859514</v>
      </c>
      <c r="F58" s="158">
        <v>0.42519315138872343</v>
      </c>
      <c r="G58" s="158">
        <v>0.40766222752125209</v>
      </c>
      <c r="H58" s="158">
        <v>0.4490974633170644</v>
      </c>
      <c r="I58" s="158">
        <v>0.38108756366246233</v>
      </c>
      <c r="J58" s="158">
        <v>0.36218775759895827</v>
      </c>
      <c r="K58" s="158">
        <v>0.25638350291263984</v>
      </c>
      <c r="L58" s="158">
        <v>0.38491279675197415</v>
      </c>
      <c r="M58" s="158">
        <v>0.39084785979511344</v>
      </c>
      <c r="N58" s="158">
        <v>0.44654619038954413</v>
      </c>
      <c r="O58" s="158">
        <v>0.39470262893214547</v>
      </c>
      <c r="P58" s="158">
        <v>0.36419451377164669</v>
      </c>
      <c r="Q58" s="158">
        <v>0.40037170373023945</v>
      </c>
    </row>
    <row r="59" spans="1:17" x14ac:dyDescent="0.25">
      <c r="A59" s="92" t="s">
        <v>125</v>
      </c>
      <c r="B59" s="91">
        <v>0.13128242601656775</v>
      </c>
      <c r="C59" s="91">
        <v>0.11740403926279769</v>
      </c>
      <c r="D59" s="91">
        <v>0.12567246935441023</v>
      </c>
      <c r="E59" s="91">
        <v>0.17598187381695352</v>
      </c>
      <c r="F59" s="91">
        <v>0.19909518178770563</v>
      </c>
      <c r="G59" s="91">
        <v>0.19088638900047256</v>
      </c>
      <c r="H59" s="91">
        <v>0.21028829088021783</v>
      </c>
      <c r="I59" s="91">
        <v>0.17844289710829997</v>
      </c>
      <c r="J59" s="91">
        <v>0.16959313009846957</v>
      </c>
      <c r="K59" s="91">
        <v>0.12005066392307502</v>
      </c>
      <c r="L59" s="91">
        <v>0.18023404890566377</v>
      </c>
      <c r="M59" s="91">
        <v>0.18301312107941808</v>
      </c>
      <c r="N59" s="91">
        <v>0.20909366640041219</v>
      </c>
      <c r="O59" s="91">
        <v>0.1848181030260472</v>
      </c>
      <c r="P59" s="91">
        <v>0.17053278654331139</v>
      </c>
      <c r="Q59" s="91">
        <v>0.18747262714951496</v>
      </c>
    </row>
    <row r="60" spans="1:17" x14ac:dyDescent="0.25">
      <c r="A60" s="92" t="s">
        <v>26</v>
      </c>
      <c r="B60" s="91">
        <v>0.14908793723743802</v>
      </c>
      <c r="C60" s="91">
        <v>0.13332725916281271</v>
      </c>
      <c r="D60" s="91">
        <v>0.14271711600774123</v>
      </c>
      <c r="E60" s="91">
        <v>0.19984986075164163</v>
      </c>
      <c r="F60" s="91">
        <v>0.2260979696010178</v>
      </c>
      <c r="G60" s="91">
        <v>0.21677583852077953</v>
      </c>
      <c r="H60" s="91">
        <v>0.23880917243684657</v>
      </c>
      <c r="I60" s="91">
        <v>0.20264466655416238</v>
      </c>
      <c r="J60" s="91">
        <v>0.19259462750048867</v>
      </c>
      <c r="K60" s="91">
        <v>0.1363328389895648</v>
      </c>
      <c r="L60" s="91">
        <v>0.20467874784631038</v>
      </c>
      <c r="M60" s="91">
        <v>0.20783473871569536</v>
      </c>
      <c r="N60" s="91">
        <v>0.23745252398913194</v>
      </c>
      <c r="O60" s="91">
        <v>0.20988452590609824</v>
      </c>
      <c r="P60" s="91">
        <v>0.1936617272283353</v>
      </c>
      <c r="Q60" s="91">
        <v>0.21289907658072446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</v>
      </c>
      <c r="C62" s="157">
        <v>0</v>
      </c>
      <c r="D62" s="157">
        <v>0</v>
      </c>
      <c r="E62" s="157">
        <v>0</v>
      </c>
      <c r="F62" s="157">
        <v>0</v>
      </c>
      <c r="G62" s="157">
        <v>0</v>
      </c>
      <c r="H62" s="157">
        <v>0</v>
      </c>
      <c r="I62" s="157">
        <v>0</v>
      </c>
      <c r="J62" s="157">
        <v>0</v>
      </c>
      <c r="K62" s="157">
        <v>0</v>
      </c>
      <c r="L62" s="157">
        <v>0</v>
      </c>
      <c r="M62" s="157">
        <v>0</v>
      </c>
      <c r="N62" s="157">
        <v>0</v>
      </c>
      <c r="O62" s="157">
        <v>0</v>
      </c>
      <c r="P62" s="157">
        <v>0</v>
      </c>
      <c r="Q62" s="157">
        <v>0</v>
      </c>
    </row>
    <row r="63" spans="1:17" x14ac:dyDescent="0.25">
      <c r="A63" s="156" t="s">
        <v>115</v>
      </c>
      <c r="B63" s="155">
        <v>35.675118752200717</v>
      </c>
      <c r="C63" s="155">
        <v>27.236302160631745</v>
      </c>
      <c r="D63" s="155">
        <v>31.10094418062944</v>
      </c>
      <c r="E63" s="155">
        <v>45.728119183910259</v>
      </c>
      <c r="F63" s="155">
        <v>51.983366401007835</v>
      </c>
      <c r="G63" s="155">
        <v>46.526654987402218</v>
      </c>
      <c r="H63" s="155">
        <v>50.263910779348066</v>
      </c>
      <c r="I63" s="155">
        <v>38.083461094268252</v>
      </c>
      <c r="J63" s="155">
        <v>36.765612929309086</v>
      </c>
      <c r="K63" s="155">
        <v>20.711485027273596</v>
      </c>
      <c r="L63" s="155">
        <v>38.486901714955245</v>
      </c>
      <c r="M63" s="155">
        <v>34.487021298920034</v>
      </c>
      <c r="N63" s="155">
        <v>35.717004372519966</v>
      </c>
      <c r="O63" s="155">
        <v>9.5808509888462279</v>
      </c>
      <c r="P63" s="155">
        <v>0.77708444468694648</v>
      </c>
      <c r="Q63" s="155">
        <v>1.2905947688090387</v>
      </c>
    </row>
    <row r="64" spans="1:17" x14ac:dyDescent="0.25">
      <c r="A64" s="84" t="s">
        <v>33</v>
      </c>
      <c r="B64" s="153">
        <v>0</v>
      </c>
      <c r="C64" s="153">
        <v>0</v>
      </c>
      <c r="D64" s="153">
        <v>0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</v>
      </c>
      <c r="C65" s="153">
        <v>0</v>
      </c>
      <c r="D65" s="153">
        <v>0</v>
      </c>
      <c r="E65" s="153">
        <v>0</v>
      </c>
      <c r="F65" s="153">
        <v>0</v>
      </c>
      <c r="G65" s="153">
        <v>0</v>
      </c>
      <c r="H65" s="153">
        <v>0</v>
      </c>
      <c r="I65" s="153">
        <v>0</v>
      </c>
      <c r="J65" s="153">
        <v>0</v>
      </c>
      <c r="K65" s="153">
        <v>0</v>
      </c>
      <c r="L65" s="153">
        <v>0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35.675118752200717</v>
      </c>
      <c r="C66" s="153">
        <v>27.236302160631745</v>
      </c>
      <c r="D66" s="153">
        <v>31.10094418062944</v>
      </c>
      <c r="E66" s="153">
        <v>45.728119183910259</v>
      </c>
      <c r="F66" s="153">
        <v>51.983366401007835</v>
      </c>
      <c r="G66" s="153">
        <v>46.526654987402218</v>
      </c>
      <c r="H66" s="153">
        <v>50.263910779348066</v>
      </c>
      <c r="I66" s="153">
        <v>38.083461094268252</v>
      </c>
      <c r="J66" s="153">
        <v>36.765612929309086</v>
      </c>
      <c r="K66" s="153">
        <v>20.711485027273596</v>
      </c>
      <c r="L66" s="153">
        <v>38.486901714955245</v>
      </c>
      <c r="M66" s="153">
        <v>34.487021298920034</v>
      </c>
      <c r="N66" s="153">
        <v>35.717004372519966</v>
      </c>
      <c r="O66" s="153">
        <v>9.5808509888462279</v>
      </c>
      <c r="P66" s="153">
        <v>0.77708444468694648</v>
      </c>
      <c r="Q66" s="153">
        <v>1.2905947688090387</v>
      </c>
    </row>
    <row r="67" spans="1:17" x14ac:dyDescent="0.25">
      <c r="A67" s="84" t="s">
        <v>25</v>
      </c>
      <c r="B67" s="153">
        <v>0</v>
      </c>
      <c r="C67" s="153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</v>
      </c>
      <c r="C68" s="153">
        <v>0</v>
      </c>
      <c r="D68" s="153">
        <v>0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>
        <v>0</v>
      </c>
      <c r="P68" s="153">
        <v>0</v>
      </c>
      <c r="Q68" s="153">
        <v>0</v>
      </c>
    </row>
    <row r="69" spans="1:17" x14ac:dyDescent="0.25">
      <c r="A69" s="156" t="s">
        <v>114</v>
      </c>
      <c r="B69" s="155">
        <v>0</v>
      </c>
      <c r="C69" s="155">
        <v>0</v>
      </c>
      <c r="D69" s="155">
        <v>0</v>
      </c>
      <c r="E69" s="155">
        <v>0</v>
      </c>
      <c r="F69" s="155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155">
        <v>0</v>
      </c>
      <c r="N69" s="155">
        <v>0</v>
      </c>
      <c r="O69" s="155">
        <v>0</v>
      </c>
      <c r="P69" s="155">
        <v>0</v>
      </c>
      <c r="Q69" s="155">
        <v>0</v>
      </c>
    </row>
    <row r="70" spans="1:17" x14ac:dyDescent="0.25">
      <c r="A70" s="156" t="s">
        <v>113</v>
      </c>
      <c r="B70" s="155">
        <v>25.228791310936039</v>
      </c>
      <c r="C70" s="155">
        <v>22.754036709687668</v>
      </c>
      <c r="D70" s="155">
        <v>24.247766003689396</v>
      </c>
      <c r="E70" s="155">
        <v>34.273003401453515</v>
      </c>
      <c r="F70" s="155">
        <v>38.738044680496472</v>
      </c>
      <c r="G70" s="155">
        <v>37.990245706109313</v>
      </c>
      <c r="H70" s="155">
        <v>42.028798283423434</v>
      </c>
      <c r="I70" s="155">
        <v>36.692949908314631</v>
      </c>
      <c r="J70" s="155">
        <v>35.338552042633204</v>
      </c>
      <c r="K70" s="155">
        <v>25.817450688746614</v>
      </c>
      <c r="L70" s="155">
        <v>37.923297203763958</v>
      </c>
      <c r="M70" s="155">
        <v>37.909357245092643</v>
      </c>
      <c r="N70" s="155">
        <v>45.229846790509299</v>
      </c>
      <c r="O70" s="155">
        <v>40.058161836927596</v>
      </c>
      <c r="P70" s="155">
        <v>37.995928884672843</v>
      </c>
      <c r="Q70" s="155">
        <v>41.833337077130963</v>
      </c>
    </row>
    <row r="71" spans="1:17" x14ac:dyDescent="0.25">
      <c r="A71" s="152" t="s">
        <v>123</v>
      </c>
      <c r="B71" s="151">
        <v>25.228791310936039</v>
      </c>
      <c r="C71" s="151">
        <v>22.754036709687668</v>
      </c>
      <c r="D71" s="151">
        <v>24.247766003689396</v>
      </c>
      <c r="E71" s="151">
        <v>34.273003401453515</v>
      </c>
      <c r="F71" s="151">
        <v>38.738044680496472</v>
      </c>
      <c r="G71" s="151">
        <v>37.990245706109313</v>
      </c>
      <c r="H71" s="151">
        <v>42.028798283423434</v>
      </c>
      <c r="I71" s="151">
        <v>36.692949908314631</v>
      </c>
      <c r="J71" s="151">
        <v>35.338552042633204</v>
      </c>
      <c r="K71" s="151">
        <v>25.817450688746614</v>
      </c>
      <c r="L71" s="151">
        <v>37.923297203763958</v>
      </c>
      <c r="M71" s="151">
        <v>37.909357245092643</v>
      </c>
      <c r="N71" s="151">
        <v>45.229846790509299</v>
      </c>
      <c r="O71" s="151">
        <v>40.058161836927596</v>
      </c>
      <c r="P71" s="151">
        <v>37.995928884672843</v>
      </c>
      <c r="Q71" s="151">
        <v>41.833337077130963</v>
      </c>
    </row>
    <row r="72" spans="1:17" x14ac:dyDescent="0.25">
      <c r="A72" s="154" t="s">
        <v>30</v>
      </c>
      <c r="B72" s="153">
        <v>4.9484894782073416</v>
      </c>
      <c r="C72" s="153">
        <v>5.0090077841189338</v>
      </c>
      <c r="D72" s="153">
        <v>5.0935522348314963</v>
      </c>
      <c r="E72" s="153">
        <v>7.8830361022662165</v>
      </c>
      <c r="F72" s="153">
        <v>9.254910684532387</v>
      </c>
      <c r="G72" s="153">
        <v>11.036658865962188</v>
      </c>
      <c r="H72" s="153">
        <v>12.647825291657217</v>
      </c>
      <c r="I72" s="153">
        <v>13.307932268670706</v>
      </c>
      <c r="J72" s="153">
        <v>13.742757328788466</v>
      </c>
      <c r="K72" s="153">
        <v>11.97217864002728</v>
      </c>
      <c r="L72" s="153">
        <v>14.801311602645317</v>
      </c>
      <c r="M72" s="153">
        <v>14.530513921811819</v>
      </c>
      <c r="N72" s="153">
        <v>21.350758418533708</v>
      </c>
      <c r="O72" s="153">
        <v>19.331813766134783</v>
      </c>
      <c r="P72" s="153">
        <v>20.537904020201214</v>
      </c>
      <c r="Q72" s="153">
        <v>22.791944383618443</v>
      </c>
    </row>
    <row r="73" spans="1:17" x14ac:dyDescent="0.25">
      <c r="A73" s="154" t="s">
        <v>125</v>
      </c>
      <c r="B73" s="153">
        <v>0.41112386585776034</v>
      </c>
      <c r="C73" s="153">
        <v>0.32312497938378887</v>
      </c>
      <c r="D73" s="153">
        <v>0.3218748654930686</v>
      </c>
      <c r="E73" s="153">
        <v>0.54844311743859608</v>
      </c>
      <c r="F73" s="153">
        <v>0.27393361477214306</v>
      </c>
      <c r="G73" s="153">
        <v>0.39546009198324433</v>
      </c>
      <c r="H73" s="153">
        <v>0.43308168712137213</v>
      </c>
      <c r="I73" s="153">
        <v>0.56410997990373934</v>
      </c>
      <c r="J73" s="153">
        <v>0.68073892985056605</v>
      </c>
      <c r="K73" s="153">
        <v>0.44771625105467189</v>
      </c>
      <c r="L73" s="153">
        <v>1.3684581631435098</v>
      </c>
      <c r="M73" s="153">
        <v>0.48108257387476439</v>
      </c>
      <c r="N73" s="153">
        <v>0.95751414419355807</v>
      </c>
      <c r="O73" s="153">
        <v>0.65422846119293943</v>
      </c>
      <c r="P73" s="153">
        <v>0.71232761906046949</v>
      </c>
      <c r="Q73" s="153">
        <v>0.75067106373868564</v>
      </c>
    </row>
    <row r="74" spans="1:17" x14ac:dyDescent="0.25">
      <c r="A74" s="154" t="s">
        <v>29</v>
      </c>
      <c r="B74" s="153">
        <v>19.174295550599219</v>
      </c>
      <c r="C74" s="153">
        <v>16.812609755435631</v>
      </c>
      <c r="D74" s="153">
        <v>18.173717737303633</v>
      </c>
      <c r="E74" s="153">
        <v>24.93777160610124</v>
      </c>
      <c r="F74" s="153">
        <v>28.187670463241147</v>
      </c>
      <c r="G74" s="153">
        <v>25.629312515527516</v>
      </c>
      <c r="H74" s="153">
        <v>27.935500118191023</v>
      </c>
      <c r="I74" s="153">
        <v>22.022794749253666</v>
      </c>
      <c r="J74" s="153">
        <v>20.183596006248347</v>
      </c>
      <c r="K74" s="153">
        <v>12.929004659799821</v>
      </c>
      <c r="L74" s="153">
        <v>20.992743890022751</v>
      </c>
      <c r="M74" s="153">
        <v>22.096960064884094</v>
      </c>
      <c r="N74" s="153">
        <v>22.119940717291065</v>
      </c>
      <c r="O74" s="153">
        <v>19.370139739206163</v>
      </c>
      <c r="P74" s="153">
        <v>16.160051951808786</v>
      </c>
      <c r="Q74" s="153">
        <v>17.651042380705629</v>
      </c>
    </row>
    <row r="75" spans="1:17" x14ac:dyDescent="0.25">
      <c r="A75" s="154" t="s">
        <v>26</v>
      </c>
      <c r="B75" s="153">
        <v>0.6948824162717171</v>
      </c>
      <c r="C75" s="153">
        <v>0.6092941907493149</v>
      </c>
      <c r="D75" s="153">
        <v>0.6586211660611988</v>
      </c>
      <c r="E75" s="153">
        <v>0.90375257564746814</v>
      </c>
      <c r="F75" s="153">
        <v>1.0215299179507926</v>
      </c>
      <c r="G75" s="153">
        <v>0.92881423263636542</v>
      </c>
      <c r="H75" s="153">
        <v>1.0123911864538215</v>
      </c>
      <c r="I75" s="153">
        <v>0.798112910486521</v>
      </c>
      <c r="J75" s="153">
        <v>0.73145977774582349</v>
      </c>
      <c r="K75" s="153">
        <v>0.46855113786483993</v>
      </c>
      <c r="L75" s="153">
        <v>0.76078354795237702</v>
      </c>
      <c r="M75" s="153">
        <v>0.80080068452196485</v>
      </c>
      <c r="N75" s="153">
        <v>0.80163351049097398</v>
      </c>
      <c r="O75" s="153">
        <v>0.70197987039371235</v>
      </c>
      <c r="P75" s="153">
        <v>0.58564529360237427</v>
      </c>
      <c r="Q75" s="153">
        <v>0.63967924906820828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1">
        <v>0</v>
      </c>
      <c r="P76" s="151">
        <v>0</v>
      </c>
      <c r="Q76" s="151">
        <v>0</v>
      </c>
    </row>
    <row r="77" spans="1:17" x14ac:dyDescent="0.25">
      <c r="A77" s="156" t="s">
        <v>112</v>
      </c>
      <c r="B77" s="155">
        <v>13.862397822701054</v>
      </c>
      <c r="C77" s="155">
        <v>12.37352735407166</v>
      </c>
      <c r="D77" s="155">
        <v>13.15590743925174</v>
      </c>
      <c r="E77" s="155">
        <v>18.514293813190243</v>
      </c>
      <c r="F77" s="155">
        <v>20.746284203155991</v>
      </c>
      <c r="G77" s="155">
        <v>20.251477807018901</v>
      </c>
      <c r="H77" s="155">
        <v>22.302333006720538</v>
      </c>
      <c r="I77" s="155">
        <v>9.9319796425841389</v>
      </c>
      <c r="J77" s="155">
        <v>10.445025376892971</v>
      </c>
      <c r="K77" s="155">
        <v>3.9602445336596319</v>
      </c>
      <c r="L77" s="155">
        <v>7.767753973157733</v>
      </c>
      <c r="M77" s="155">
        <v>8.1827453207137779</v>
      </c>
      <c r="N77" s="155">
        <v>6.9448959900975016</v>
      </c>
      <c r="O77" s="155">
        <v>7.1156065663278589</v>
      </c>
      <c r="P77" s="155">
        <v>4.5549881867264297</v>
      </c>
      <c r="Q77" s="155">
        <v>1.4282485111757721</v>
      </c>
    </row>
    <row r="78" spans="1:17" x14ac:dyDescent="0.25">
      <c r="A78" s="152" t="s">
        <v>121</v>
      </c>
      <c r="B78" s="151">
        <v>1.0033292037147079</v>
      </c>
      <c r="C78" s="151">
        <v>0.99541730617130608</v>
      </c>
      <c r="D78" s="151">
        <v>1.0434209864394055</v>
      </c>
      <c r="E78" s="151">
        <v>1.6165506647806098</v>
      </c>
      <c r="F78" s="151">
        <v>1.8631963314104449</v>
      </c>
      <c r="G78" s="151">
        <v>2.1748018948381187</v>
      </c>
      <c r="H78" s="151">
        <v>2.5158530584962411</v>
      </c>
      <c r="I78" s="151">
        <v>2.8892924266245883</v>
      </c>
      <c r="J78" s="151">
        <v>2.9637451519411391</v>
      </c>
      <c r="K78" s="151">
        <v>2.6235834617972693</v>
      </c>
      <c r="L78" s="151">
        <v>3.4273084049139402</v>
      </c>
      <c r="M78" s="151">
        <v>3.2202597061214662</v>
      </c>
      <c r="N78" s="151">
        <v>4.7186146653638303</v>
      </c>
      <c r="O78" s="151">
        <v>4.204455681714256</v>
      </c>
      <c r="P78" s="151">
        <v>4.4678761441277484</v>
      </c>
      <c r="Q78" s="151">
        <v>1.4282485111757721</v>
      </c>
    </row>
    <row r="79" spans="1:17" x14ac:dyDescent="0.25">
      <c r="A79" s="154" t="s">
        <v>30</v>
      </c>
      <c r="B79" s="153">
        <v>0.73561798996055117</v>
      </c>
      <c r="C79" s="153">
        <v>0.76114567002496658</v>
      </c>
      <c r="D79" s="153">
        <v>0.78939258056174977</v>
      </c>
      <c r="E79" s="153">
        <v>1.2445889933870193</v>
      </c>
      <c r="F79" s="153">
        <v>1.4901364056836723</v>
      </c>
      <c r="G79" s="153">
        <v>1.8060950182124818</v>
      </c>
      <c r="H79" s="153">
        <v>2.1064957184353772</v>
      </c>
      <c r="I79" s="153">
        <v>2.4857668450678774</v>
      </c>
      <c r="J79" s="153">
        <v>2.5638275419727941</v>
      </c>
      <c r="K79" s="153">
        <v>2.3515771912943957</v>
      </c>
      <c r="L79" s="153">
        <v>2.8674294122643427</v>
      </c>
      <c r="M79" s="153">
        <v>2.8165575870847932</v>
      </c>
      <c r="N79" s="153">
        <v>4.2132795940488519</v>
      </c>
      <c r="O79" s="153">
        <v>3.7998946586366067</v>
      </c>
      <c r="P79" s="153">
        <v>4.0925326342886592</v>
      </c>
      <c r="Q79" s="153">
        <v>1.3114412537933549</v>
      </c>
    </row>
    <row r="80" spans="1:17" x14ac:dyDescent="0.25">
      <c r="A80" s="154" t="s">
        <v>125</v>
      </c>
      <c r="B80" s="153">
        <v>6.111564208815027E-2</v>
      </c>
      <c r="C80" s="153">
        <v>4.9100578305078052E-2</v>
      </c>
      <c r="D80" s="153">
        <v>4.988377834863713E-2</v>
      </c>
      <c r="E80" s="153">
        <v>8.6589260610732396E-2</v>
      </c>
      <c r="F80" s="153">
        <v>4.4106147106823423E-2</v>
      </c>
      <c r="G80" s="153">
        <v>6.4715101799109484E-2</v>
      </c>
      <c r="H80" s="153">
        <v>7.2129769238329242E-2</v>
      </c>
      <c r="I80" s="153">
        <v>0.10536917807417508</v>
      </c>
      <c r="J80" s="153">
        <v>0.12699760139021718</v>
      </c>
      <c r="K80" s="153">
        <v>8.7940495694909041E-2</v>
      </c>
      <c r="L80" s="153">
        <v>0.26510874791323497</v>
      </c>
      <c r="M80" s="153">
        <v>9.3251813442555204E-2</v>
      </c>
      <c r="N80" s="153">
        <v>0.18895229507359693</v>
      </c>
      <c r="O80" s="153">
        <v>0.12859627478773053</v>
      </c>
      <c r="P80" s="153">
        <v>0.1419435997189723</v>
      </c>
      <c r="Q80" s="153">
        <v>4.3193375012069109E-2</v>
      </c>
    </row>
    <row r="81" spans="1:17" x14ac:dyDescent="0.25">
      <c r="A81" s="154" t="s">
        <v>26</v>
      </c>
      <c r="B81" s="153">
        <v>0.20659557166600645</v>
      </c>
      <c r="C81" s="153">
        <v>0.18517105784126139</v>
      </c>
      <c r="D81" s="153">
        <v>0.20414462752901855</v>
      </c>
      <c r="E81" s="153">
        <v>0.28537241078285802</v>
      </c>
      <c r="F81" s="153">
        <v>0.32895377861994929</v>
      </c>
      <c r="G81" s="153">
        <v>0.30399177482652745</v>
      </c>
      <c r="H81" s="153">
        <v>0.33722757082253441</v>
      </c>
      <c r="I81" s="153">
        <v>0.29815640348253586</v>
      </c>
      <c r="J81" s="153">
        <v>0.27292000857812793</v>
      </c>
      <c r="K81" s="153">
        <v>0.18406577480796452</v>
      </c>
      <c r="L81" s="153">
        <v>0.2947702447363626</v>
      </c>
      <c r="M81" s="153">
        <v>0.31045030559411801</v>
      </c>
      <c r="N81" s="153">
        <v>0.316382776241381</v>
      </c>
      <c r="O81" s="153">
        <v>0.27596474828991885</v>
      </c>
      <c r="P81" s="153">
        <v>0.23339991012011696</v>
      </c>
      <c r="Q81" s="153">
        <v>7.3613882370348049E-2</v>
      </c>
    </row>
    <row r="82" spans="1:17" x14ac:dyDescent="0.25">
      <c r="A82" s="152" t="s">
        <v>120</v>
      </c>
      <c r="B82" s="151">
        <v>12.859068618986345</v>
      </c>
      <c r="C82" s="151">
        <v>11.378110047900353</v>
      </c>
      <c r="D82" s="151">
        <v>12.112486452812334</v>
      </c>
      <c r="E82" s="151">
        <v>16.897743148409631</v>
      </c>
      <c r="F82" s="151">
        <v>18.883087871745545</v>
      </c>
      <c r="G82" s="151">
        <v>18.076675912180782</v>
      </c>
      <c r="H82" s="151">
        <v>19.786479948224297</v>
      </c>
      <c r="I82" s="151">
        <v>7.0426872159595506</v>
      </c>
      <c r="J82" s="151">
        <v>7.4812802249518313</v>
      </c>
      <c r="K82" s="151">
        <v>1.3366610718623626</v>
      </c>
      <c r="L82" s="151">
        <v>4.3404455682437932</v>
      </c>
      <c r="M82" s="151">
        <v>4.9624856145923122</v>
      </c>
      <c r="N82" s="151">
        <v>2.2262813247336717</v>
      </c>
      <c r="O82" s="151">
        <v>2.9111508846136029</v>
      </c>
      <c r="P82" s="151">
        <v>8.7112042598681258E-2</v>
      </c>
      <c r="Q82" s="151">
        <v>0</v>
      </c>
    </row>
    <row r="83" spans="1:17" x14ac:dyDescent="0.25">
      <c r="A83" s="150" t="s">
        <v>33</v>
      </c>
      <c r="B83" s="87">
        <v>0.10418271137581613</v>
      </c>
      <c r="C83" s="87">
        <v>8.8065025003501413E-2</v>
      </c>
      <c r="D83" s="87">
        <v>9.6044932455414803E-2</v>
      </c>
      <c r="E83" s="87">
        <v>0.12657109215359988</v>
      </c>
      <c r="F83" s="87">
        <v>0.13854081574476895</v>
      </c>
      <c r="G83" s="87">
        <v>0.12235127406296258</v>
      </c>
      <c r="H83" s="87">
        <v>0.1294324260296702</v>
      </c>
      <c r="I83" s="87">
        <v>5.1763525554069982E-2</v>
      </c>
      <c r="J83" s="87">
        <v>0</v>
      </c>
      <c r="K83" s="87">
        <v>1.2055436523149542E-2</v>
      </c>
      <c r="L83" s="87">
        <v>6.4358248918780309E-2</v>
      </c>
      <c r="M83" s="87">
        <v>3.9633849054626184E-2</v>
      </c>
      <c r="N83" s="87">
        <v>0.20671689200378254</v>
      </c>
      <c r="O83" s="87">
        <v>0.57998636731423314</v>
      </c>
      <c r="P83" s="87">
        <v>1.977830527679059E-2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7.0304299763407174</v>
      </c>
      <c r="C85" s="87">
        <v>6.3338831980219519</v>
      </c>
      <c r="D85" s="87">
        <v>6.9986470199593711</v>
      </c>
      <c r="E85" s="87">
        <v>10.197069085413904</v>
      </c>
      <c r="F85" s="87">
        <v>11.821940644966674</v>
      </c>
      <c r="G85" s="87">
        <v>12.096755164233826</v>
      </c>
      <c r="H85" s="87">
        <v>13.534374480185578</v>
      </c>
      <c r="I85" s="87">
        <v>4.6115610739748476</v>
      </c>
      <c r="J85" s="87">
        <v>5.1252575588416507</v>
      </c>
      <c r="K85" s="87">
        <v>0.93595782581068077</v>
      </c>
      <c r="L85" s="87">
        <v>2.7897638215115301</v>
      </c>
      <c r="M85" s="87">
        <v>3.2776330032859415</v>
      </c>
      <c r="N85" s="87">
        <v>1.3714270199721599</v>
      </c>
      <c r="O85" s="87">
        <v>1.5808077221231394</v>
      </c>
      <c r="P85" s="87">
        <v>4.4149983213666699E-2</v>
      </c>
      <c r="Q85" s="87">
        <v>0</v>
      </c>
    </row>
    <row r="86" spans="1:17" x14ac:dyDescent="0.25">
      <c r="A86" s="150" t="s">
        <v>125</v>
      </c>
      <c r="B86" s="87">
        <v>0.6469385346622919</v>
      </c>
      <c r="C86" s="87">
        <v>0.45810624476182538</v>
      </c>
      <c r="D86" s="87">
        <v>0.4999469040007361</v>
      </c>
      <c r="E86" s="87">
        <v>0.78766252464147624</v>
      </c>
      <c r="F86" s="87">
        <v>0.4381420937434195</v>
      </c>
      <c r="G86" s="87">
        <v>0.50552121463633526</v>
      </c>
      <c r="H86" s="87">
        <v>0.54157200169900388</v>
      </c>
      <c r="I86" s="87">
        <v>0.21642706775568418</v>
      </c>
      <c r="J86" s="87">
        <v>0.27521471774364092</v>
      </c>
      <c r="K86" s="87">
        <v>3.8124061669630033E-2</v>
      </c>
      <c r="L86" s="87">
        <v>0.26946373267511436</v>
      </c>
      <c r="M86" s="87">
        <v>0.12259647540765065</v>
      </c>
      <c r="N86" s="87">
        <v>6.6242429202156727E-2</v>
      </c>
      <c r="O86" s="87">
        <v>5.8777071178656604E-2</v>
      </c>
      <c r="P86" s="87">
        <v>1.6797641472605419E-3</v>
      </c>
      <c r="Q86" s="87">
        <v>0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5.0775173966075196</v>
      </c>
      <c r="C89" s="87">
        <v>4.4980555801130748</v>
      </c>
      <c r="D89" s="87">
        <v>4.5178475963968108</v>
      </c>
      <c r="E89" s="87">
        <v>5.7864404462006522</v>
      </c>
      <c r="F89" s="87">
        <v>6.4844643172906826</v>
      </c>
      <c r="G89" s="87">
        <v>5.3520482592476579</v>
      </c>
      <c r="H89" s="87">
        <v>5.5811010403100463</v>
      </c>
      <c r="I89" s="87">
        <v>2.1629355486749491</v>
      </c>
      <c r="J89" s="87">
        <v>2.0808079483665405</v>
      </c>
      <c r="K89" s="87">
        <v>0.35052374785890222</v>
      </c>
      <c r="L89" s="87">
        <v>1.2168597651383688</v>
      </c>
      <c r="M89" s="87">
        <v>1.522622286844094</v>
      </c>
      <c r="N89" s="87">
        <v>0.58189498355557256</v>
      </c>
      <c r="O89" s="87">
        <v>0.69157972399757406</v>
      </c>
      <c r="P89" s="87">
        <v>2.1503989960963431E-2</v>
      </c>
      <c r="Q89" s="87">
        <v>0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</v>
      </c>
      <c r="K91" s="87">
        <v>0</v>
      </c>
      <c r="L91" s="87">
        <v>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52" t="s">
        <v>119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77" t="s">
        <v>98</v>
      </c>
      <c r="B94" s="176">
        <v>9.1505874567007091</v>
      </c>
      <c r="C94" s="176">
        <v>8.0366095304005576</v>
      </c>
      <c r="D94" s="176">
        <v>5.125382942174145</v>
      </c>
      <c r="E94" s="176">
        <v>16.400734339958966</v>
      </c>
      <c r="F94" s="176">
        <v>17.240757097239541</v>
      </c>
      <c r="G94" s="176">
        <v>14.614716654378874</v>
      </c>
      <c r="H94" s="176">
        <v>22.651971474615639</v>
      </c>
      <c r="I94" s="176">
        <v>21.018039766764737</v>
      </c>
      <c r="J94" s="176">
        <v>19.438497005344644</v>
      </c>
      <c r="K94" s="176">
        <v>14.096298055102142</v>
      </c>
      <c r="L94" s="176">
        <v>18.138780705960453</v>
      </c>
      <c r="M94" s="176">
        <v>19.720436461447491</v>
      </c>
      <c r="N94" s="176">
        <v>20.040159148533277</v>
      </c>
      <c r="O94" s="176">
        <v>21.485216356216995</v>
      </c>
      <c r="P94" s="176">
        <v>24.647771564329158</v>
      </c>
      <c r="Q94" s="176">
        <v>23.460217778767372</v>
      </c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134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SUM(B$99:B$103,B$107:B$108,B$110:B$112,B$105,B$104,B113)</f>
        <v>1.0000000000000002</v>
      </c>
      <c r="C98" s="77">
        <f t="shared" si="0"/>
        <v>0.99999999999999978</v>
      </c>
      <c r="D98" s="77">
        <f t="shared" si="0"/>
        <v>1</v>
      </c>
      <c r="E98" s="77">
        <f t="shared" si="0"/>
        <v>1</v>
      </c>
      <c r="F98" s="77">
        <f t="shared" si="0"/>
        <v>1</v>
      </c>
      <c r="G98" s="77">
        <f t="shared" si="0"/>
        <v>0.99999999999999989</v>
      </c>
      <c r="H98" s="77">
        <f t="shared" si="0"/>
        <v>1</v>
      </c>
      <c r="I98" s="77">
        <f t="shared" si="0"/>
        <v>0.99999999999999978</v>
      </c>
      <c r="J98" s="77">
        <f t="shared" si="0"/>
        <v>0.99999999999999978</v>
      </c>
      <c r="K98" s="77">
        <f t="shared" si="0"/>
        <v>1.0000000000000002</v>
      </c>
      <c r="L98" s="77">
        <f t="shared" si="0"/>
        <v>0.99999999999999989</v>
      </c>
      <c r="M98" s="77">
        <f t="shared" si="0"/>
        <v>1</v>
      </c>
      <c r="N98" s="77">
        <f t="shared" si="0"/>
        <v>1</v>
      </c>
      <c r="O98" s="77">
        <f t="shared" si="0"/>
        <v>1</v>
      </c>
      <c r="P98" s="77">
        <f t="shared" si="0"/>
        <v>1</v>
      </c>
      <c r="Q98" s="77">
        <f t="shared" si="0"/>
        <v>1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76" t="s">
        <v>79</v>
      </c>
      <c r="B103" s="145">
        <f t="shared" ref="B103:Q103" si="5">IF(B$10=0,0,B$10/B$5)</f>
        <v>3.0201898614344819E-4</v>
      </c>
      <c r="C103" s="145">
        <f t="shared" si="5"/>
        <v>3.1516623075312356E-4</v>
      </c>
      <c r="D103" s="145">
        <f t="shared" si="5"/>
        <v>3.2129093907200891E-4</v>
      </c>
      <c r="E103" s="145">
        <f t="shared" si="5"/>
        <v>3.0961934332674986E-4</v>
      </c>
      <c r="F103" s="145">
        <f t="shared" si="5"/>
        <v>3.1226981588882791E-4</v>
      </c>
      <c r="G103" s="145">
        <f t="shared" si="5"/>
        <v>3.1767129708220985E-4</v>
      </c>
      <c r="H103" s="145">
        <f t="shared" si="5"/>
        <v>3.1242242422314877E-4</v>
      </c>
      <c r="I103" s="145">
        <f t="shared" si="5"/>
        <v>3.1236257478845446E-4</v>
      </c>
      <c r="J103" s="145">
        <f t="shared" si="5"/>
        <v>3.1530492375268646E-4</v>
      </c>
      <c r="K103" s="145">
        <f t="shared" si="5"/>
        <v>3.2780015445294089E-4</v>
      </c>
      <c r="L103" s="145">
        <f t="shared" si="5"/>
        <v>3.21607299707842E-4</v>
      </c>
      <c r="M103" s="145">
        <f t="shared" si="5"/>
        <v>3.2222843804199247E-4</v>
      </c>
      <c r="N103" s="145">
        <f t="shared" si="5"/>
        <v>3.2594908390158584E-4</v>
      </c>
      <c r="O103" s="145">
        <f t="shared" si="5"/>
        <v>3.3169380764208357E-4</v>
      </c>
      <c r="P103" s="145">
        <f t="shared" si="5"/>
        <v>3.4572070690471477E-4</v>
      </c>
      <c r="Q103" s="145">
        <f t="shared" si="5"/>
        <v>3.5478869527056359E-4</v>
      </c>
    </row>
    <row r="104" spans="1:17" x14ac:dyDescent="0.25">
      <c r="A104" s="175" t="s">
        <v>117</v>
      </c>
      <c r="B104" s="174">
        <f t="shared" ref="B104:Q104" si="6">IF(B$15=0,0,B$15/B$5)</f>
        <v>0.11295052081542802</v>
      </c>
      <c r="C104" s="174">
        <f t="shared" si="6"/>
        <v>8.9322250834396585E-2</v>
      </c>
      <c r="D104" s="174">
        <f t="shared" si="6"/>
        <v>9.5855003067599837E-2</v>
      </c>
      <c r="E104" s="174">
        <f t="shared" si="6"/>
        <v>9.8057021835712341E-2</v>
      </c>
      <c r="F104" s="174">
        <f t="shared" si="6"/>
        <v>9.9679408920104476E-2</v>
      </c>
      <c r="G104" s="174">
        <f t="shared" si="6"/>
        <v>9.4186732088535272E-2</v>
      </c>
      <c r="H104" s="174">
        <f t="shared" si="6"/>
        <v>9.1140807341932403E-2</v>
      </c>
      <c r="I104" s="174">
        <f t="shared" si="6"/>
        <v>7.8558111662865734E-2</v>
      </c>
      <c r="J104" s="174">
        <f t="shared" si="6"/>
        <v>8.093592076540039E-2</v>
      </c>
      <c r="K104" s="174">
        <f t="shared" si="6"/>
        <v>6.460442178138566E-2</v>
      </c>
      <c r="L104" s="174">
        <f t="shared" si="6"/>
        <v>8.0816289565857069E-2</v>
      </c>
      <c r="M104" s="174">
        <f t="shared" si="6"/>
        <v>7.0603203629026876E-2</v>
      </c>
      <c r="N104" s="174">
        <f t="shared" si="6"/>
        <v>6.3374012420749207E-2</v>
      </c>
      <c r="O104" s="174">
        <f t="shared" si="6"/>
        <v>1.5311874495335945E-2</v>
      </c>
      <c r="P104" s="174">
        <f t="shared" si="6"/>
        <v>1.4028690660982004E-3</v>
      </c>
      <c r="Q104" s="174">
        <f t="shared" si="6"/>
        <v>2.6107428663594162E-3</v>
      </c>
    </row>
    <row r="105" spans="1:17" x14ac:dyDescent="0.25">
      <c r="A105" s="127" t="s">
        <v>116</v>
      </c>
      <c r="B105" s="143">
        <f t="shared" ref="B105:Q105" si="7">IF(B$21=0,0,B$21/B$5)</f>
        <v>0.68531096553461002</v>
      </c>
      <c r="C105" s="143">
        <f t="shared" si="7"/>
        <v>0.70138269573958623</v>
      </c>
      <c r="D105" s="143">
        <f t="shared" si="7"/>
        <v>0.73018848173001993</v>
      </c>
      <c r="E105" s="143">
        <f t="shared" si="7"/>
        <v>0.66003873339535568</v>
      </c>
      <c r="F105" s="143">
        <f t="shared" si="7"/>
        <v>0.66714810555728032</v>
      </c>
      <c r="G105" s="143">
        <f t="shared" si="7"/>
        <v>0.68039199724617783</v>
      </c>
      <c r="H105" s="143">
        <f t="shared" si="7"/>
        <v>0.64301089733387395</v>
      </c>
      <c r="I105" s="143">
        <f t="shared" si="7"/>
        <v>0.65643417439726448</v>
      </c>
      <c r="J105" s="143">
        <f t="shared" si="7"/>
        <v>0.65197193057090763</v>
      </c>
      <c r="K105" s="143">
        <f t="shared" si="7"/>
        <v>0.66357162670346892</v>
      </c>
      <c r="L105" s="143">
        <f t="shared" si="7"/>
        <v>0.67474034177516495</v>
      </c>
      <c r="M105" s="143">
        <f t="shared" si="7"/>
        <v>0.67562408284862774</v>
      </c>
      <c r="N105" s="143">
        <f t="shared" si="7"/>
        <v>0.69619251866859067</v>
      </c>
      <c r="O105" s="143">
        <f t="shared" si="7"/>
        <v>0.70888990168154919</v>
      </c>
      <c r="P105" s="143">
        <f t="shared" si="7"/>
        <v>0.68176868732050755</v>
      </c>
      <c r="Q105" s="143">
        <f t="shared" si="7"/>
        <v>0.704320581128134</v>
      </c>
    </row>
    <row r="106" spans="1:17" x14ac:dyDescent="0.25">
      <c r="A106" s="127" t="s">
        <v>113</v>
      </c>
      <c r="B106" s="143">
        <f t="shared" ref="B106:Q106" si="8">IF(B$27=0,0,B$27/B$5)</f>
        <v>7.9533926977537528E-2</v>
      </c>
      <c r="C106" s="143">
        <f t="shared" si="8"/>
        <v>8.3703462468161696E-2</v>
      </c>
      <c r="D106" s="143">
        <f t="shared" si="8"/>
        <v>8.4949023648055455E-2</v>
      </c>
      <c r="E106" s="143">
        <f t="shared" si="8"/>
        <v>8.2630549667889824E-2</v>
      </c>
      <c r="F106" s="143">
        <f t="shared" si="8"/>
        <v>8.3259784616587271E-2</v>
      </c>
      <c r="G106" s="143">
        <f t="shared" si="8"/>
        <v>8.663700815970464E-2</v>
      </c>
      <c r="H106" s="143">
        <f t="shared" si="8"/>
        <v>8.5566232304429168E-2</v>
      </c>
      <c r="I106" s="143">
        <f t="shared" si="8"/>
        <v>8.8017835949281517E-2</v>
      </c>
      <c r="J106" s="143">
        <f t="shared" si="8"/>
        <v>9.0032555581644247E-2</v>
      </c>
      <c r="K106" s="143">
        <f t="shared" si="8"/>
        <v>9.6602034714446797E-2</v>
      </c>
      <c r="L106" s="143">
        <f t="shared" si="8"/>
        <v>9.2730687208077714E-2</v>
      </c>
      <c r="M106" s="143">
        <f t="shared" si="8"/>
        <v>9.1465305605752167E-2</v>
      </c>
      <c r="N106" s="143">
        <f t="shared" si="8"/>
        <v>9.661895447519793E-2</v>
      </c>
      <c r="O106" s="143">
        <f t="shared" si="8"/>
        <v>9.8517232285003281E-2</v>
      </c>
      <c r="P106" s="143">
        <f t="shared" si="8"/>
        <v>9.5376711887659074E-2</v>
      </c>
      <c r="Q106" s="143">
        <f t="shared" si="8"/>
        <v>9.8612806854536411E-2</v>
      </c>
    </row>
    <row r="107" spans="1:17" x14ac:dyDescent="0.25">
      <c r="A107" s="142" t="s">
        <v>123</v>
      </c>
      <c r="B107" s="141">
        <f t="shared" ref="B107:Q107" si="9">IF(B$28=0,0,B$28/B$5)</f>
        <v>7.9533926977537528E-2</v>
      </c>
      <c r="C107" s="141">
        <f t="shared" si="9"/>
        <v>8.3703462468161696E-2</v>
      </c>
      <c r="D107" s="141">
        <f t="shared" si="9"/>
        <v>8.4949023648055455E-2</v>
      </c>
      <c r="E107" s="141">
        <f t="shared" si="9"/>
        <v>8.2630549667889824E-2</v>
      </c>
      <c r="F107" s="141">
        <f t="shared" si="9"/>
        <v>8.3259784616587271E-2</v>
      </c>
      <c r="G107" s="141">
        <f t="shared" si="9"/>
        <v>8.663700815970464E-2</v>
      </c>
      <c r="H107" s="141">
        <f t="shared" si="9"/>
        <v>8.5566232304429168E-2</v>
      </c>
      <c r="I107" s="141">
        <f t="shared" si="9"/>
        <v>8.8017835949281517E-2</v>
      </c>
      <c r="J107" s="141">
        <f t="shared" si="9"/>
        <v>9.0032555581644247E-2</v>
      </c>
      <c r="K107" s="141">
        <f t="shared" si="9"/>
        <v>9.6602034714446797E-2</v>
      </c>
      <c r="L107" s="141">
        <f t="shared" si="9"/>
        <v>9.2730687208077714E-2</v>
      </c>
      <c r="M107" s="141">
        <f t="shared" si="9"/>
        <v>9.1465305605752167E-2</v>
      </c>
      <c r="N107" s="141">
        <f t="shared" si="9"/>
        <v>9.661895447519793E-2</v>
      </c>
      <c r="O107" s="141">
        <f t="shared" si="9"/>
        <v>9.8517232285003281E-2</v>
      </c>
      <c r="P107" s="141">
        <f t="shared" si="9"/>
        <v>9.5376711887659074E-2</v>
      </c>
      <c r="Q107" s="141">
        <f t="shared" si="9"/>
        <v>9.8612806854536411E-2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3.0550527174341795E-2</v>
      </c>
      <c r="C109" s="143">
        <f t="shared" si="11"/>
        <v>3.1835814828754076E-2</v>
      </c>
      <c r="D109" s="143">
        <f t="shared" si="11"/>
        <v>3.2229717540365743E-2</v>
      </c>
      <c r="E109" s="143">
        <f t="shared" si="11"/>
        <v>3.1228519986686874E-2</v>
      </c>
      <c r="F109" s="143">
        <f t="shared" si="11"/>
        <v>3.1197333458527068E-2</v>
      </c>
      <c r="G109" s="143">
        <f t="shared" si="11"/>
        <v>3.2348965487085407E-2</v>
      </c>
      <c r="H109" s="143">
        <f t="shared" si="11"/>
        <v>3.1811451901095668E-2</v>
      </c>
      <c r="I109" s="143">
        <f t="shared" si="11"/>
        <v>1.6860905691009342E-2</v>
      </c>
      <c r="J109" s="143">
        <f t="shared" si="11"/>
        <v>1.8825077627467521E-2</v>
      </c>
      <c r="K109" s="143">
        <f t="shared" si="11"/>
        <v>1.070403945095544E-2</v>
      </c>
      <c r="L109" s="143">
        <f t="shared" si="11"/>
        <v>1.3552533368154195E-2</v>
      </c>
      <c r="M109" s="143">
        <f t="shared" si="11"/>
        <v>1.4047555086965351E-2</v>
      </c>
      <c r="N109" s="143">
        <f t="shared" si="11"/>
        <v>1.0724978647065328E-2</v>
      </c>
      <c r="O109" s="143">
        <f t="shared" si="11"/>
        <v>1.258935757737981E-2</v>
      </c>
      <c r="P109" s="143">
        <f t="shared" si="11"/>
        <v>3.4370653060151832E-3</v>
      </c>
      <c r="Q109" s="143">
        <f t="shared" si="11"/>
        <v>2.1610326225891805E-3</v>
      </c>
    </row>
    <row r="110" spans="1:17" x14ac:dyDescent="0.25">
      <c r="A110" s="142" t="s">
        <v>121</v>
      </c>
      <c r="B110" s="141">
        <f t="shared" ref="B110:Q110" si="12">IF(B$35=0,0,B$35/B$5)</f>
        <v>2.3704146621478669E-3</v>
      </c>
      <c r="C110" s="141">
        <f t="shared" si="12"/>
        <v>2.739879289143527E-3</v>
      </c>
      <c r="D110" s="141">
        <f t="shared" si="12"/>
        <v>2.7314037765376318E-3</v>
      </c>
      <c r="E110" s="141">
        <f t="shared" si="12"/>
        <v>2.9084443360611126E-3</v>
      </c>
      <c r="F110" s="141">
        <f t="shared" si="12"/>
        <v>2.9844270271369906E-3</v>
      </c>
      <c r="G110" s="141">
        <f t="shared" si="12"/>
        <v>3.6922017683950177E-3</v>
      </c>
      <c r="H110" s="141">
        <f t="shared" si="12"/>
        <v>3.8086683742430782E-3</v>
      </c>
      <c r="I110" s="141">
        <f t="shared" si="12"/>
        <v>5.1172398192258746E-3</v>
      </c>
      <c r="J110" s="141">
        <f t="shared" si="12"/>
        <v>5.5754407400027562E-3</v>
      </c>
      <c r="K110" s="141">
        <f t="shared" si="12"/>
        <v>7.2273056090152452E-3</v>
      </c>
      <c r="L110" s="141">
        <f t="shared" si="12"/>
        <v>6.1746985096228779E-3</v>
      </c>
      <c r="M110" s="141">
        <f t="shared" si="12"/>
        <v>5.7244293284523518E-3</v>
      </c>
      <c r="N110" s="141">
        <f t="shared" si="12"/>
        <v>7.4190423006503057E-3</v>
      </c>
      <c r="O110" s="141">
        <f t="shared" si="12"/>
        <v>7.6124092916821911E-3</v>
      </c>
      <c r="P110" s="141">
        <f t="shared" si="12"/>
        <v>3.1207010110586414E-3</v>
      </c>
      <c r="Q110" s="141">
        <f t="shared" si="12"/>
        <v>2.1610326225891805E-3</v>
      </c>
    </row>
    <row r="111" spans="1:17" x14ac:dyDescent="0.25">
      <c r="A111" s="142" t="s">
        <v>120</v>
      </c>
      <c r="B111" s="141">
        <f t="shared" ref="B111:Q111" si="13">IF(B$39=0,0,B$39/B$5)</f>
        <v>2.818011251219393E-2</v>
      </c>
      <c r="C111" s="141">
        <f t="shared" si="13"/>
        <v>2.9095935539610547E-2</v>
      </c>
      <c r="D111" s="141">
        <f t="shared" si="13"/>
        <v>2.9498313763828114E-2</v>
      </c>
      <c r="E111" s="141">
        <f t="shared" si="13"/>
        <v>2.8320075650625765E-2</v>
      </c>
      <c r="F111" s="141">
        <f t="shared" si="13"/>
        <v>2.8212906431390079E-2</v>
      </c>
      <c r="G111" s="141">
        <f t="shared" si="13"/>
        <v>2.865676371869039E-2</v>
      </c>
      <c r="H111" s="141">
        <f t="shared" si="13"/>
        <v>2.8002783526852586E-2</v>
      </c>
      <c r="I111" s="141">
        <f t="shared" si="13"/>
        <v>1.1743665871783469E-2</v>
      </c>
      <c r="J111" s="141">
        <f t="shared" si="13"/>
        <v>1.3249636887464764E-2</v>
      </c>
      <c r="K111" s="141">
        <f t="shared" si="13"/>
        <v>3.4767338419401943E-3</v>
      </c>
      <c r="L111" s="141">
        <f t="shared" si="13"/>
        <v>7.3778348585313153E-3</v>
      </c>
      <c r="M111" s="141">
        <f t="shared" si="13"/>
        <v>8.3231257585129996E-3</v>
      </c>
      <c r="N111" s="141">
        <f t="shared" si="13"/>
        <v>3.3059363464150214E-3</v>
      </c>
      <c r="O111" s="141">
        <f t="shared" si="13"/>
        <v>4.9769482856976193E-3</v>
      </c>
      <c r="P111" s="141">
        <f t="shared" si="13"/>
        <v>3.1636429495654164E-4</v>
      </c>
      <c r="Q111" s="141">
        <f t="shared" si="13"/>
        <v>0</v>
      </c>
    </row>
    <row r="112" spans="1:17" x14ac:dyDescent="0.25">
      <c r="A112" s="173" t="s">
        <v>119</v>
      </c>
      <c r="B112" s="172">
        <f t="shared" ref="B112:Q112" si="14">IF(B$50=0,0,B$50/B$5)</f>
        <v>0</v>
      </c>
      <c r="C112" s="172">
        <f t="shared" si="14"/>
        <v>0</v>
      </c>
      <c r="D112" s="172">
        <f t="shared" si="14"/>
        <v>0</v>
      </c>
      <c r="E112" s="172">
        <f t="shared" si="14"/>
        <v>0</v>
      </c>
      <c r="F112" s="172">
        <f t="shared" si="14"/>
        <v>0</v>
      </c>
      <c r="G112" s="172">
        <f t="shared" si="14"/>
        <v>0</v>
      </c>
      <c r="H112" s="172">
        <f t="shared" si="14"/>
        <v>0</v>
      </c>
      <c r="I112" s="172">
        <f t="shared" si="14"/>
        <v>0</v>
      </c>
      <c r="J112" s="172">
        <f t="shared" si="14"/>
        <v>0</v>
      </c>
      <c r="K112" s="172">
        <f t="shared" si="14"/>
        <v>0</v>
      </c>
      <c r="L112" s="172">
        <f t="shared" si="14"/>
        <v>0</v>
      </c>
      <c r="M112" s="172">
        <f t="shared" si="14"/>
        <v>0</v>
      </c>
      <c r="N112" s="172">
        <f t="shared" si="14"/>
        <v>0</v>
      </c>
      <c r="O112" s="172">
        <f t="shared" si="14"/>
        <v>0</v>
      </c>
      <c r="P112" s="172">
        <f t="shared" si="14"/>
        <v>0</v>
      </c>
      <c r="Q112" s="172">
        <f t="shared" si="14"/>
        <v>0</v>
      </c>
    </row>
    <row r="113" spans="1:17" x14ac:dyDescent="0.25">
      <c r="A113" s="119" t="s">
        <v>98</v>
      </c>
      <c r="B113" s="171">
        <f t="shared" ref="B113:Q113" si="15">IF(B$51=0,0,B$51/B$5)</f>
        <v>9.1352040511939361E-2</v>
      </c>
      <c r="C113" s="171">
        <f t="shared" si="15"/>
        <v>9.3440609898348168E-2</v>
      </c>
      <c r="D113" s="171">
        <f t="shared" si="15"/>
        <v>5.6456483074886994E-2</v>
      </c>
      <c r="E113" s="171">
        <f t="shared" si="15"/>
        <v>0.1277355557710286</v>
      </c>
      <c r="F113" s="171">
        <f t="shared" si="15"/>
        <v>0.11840309763161194</v>
      </c>
      <c r="G113" s="171">
        <f t="shared" si="15"/>
        <v>0.10611762572141463</v>
      </c>
      <c r="H113" s="171">
        <f t="shared" si="15"/>
        <v>0.14815818869444561</v>
      </c>
      <c r="I113" s="171">
        <f t="shared" si="15"/>
        <v>0.15981660972479031</v>
      </c>
      <c r="J113" s="171">
        <f t="shared" si="15"/>
        <v>0.15791921053082733</v>
      </c>
      <c r="K113" s="171">
        <f t="shared" si="15"/>
        <v>0.16419007719529038</v>
      </c>
      <c r="L113" s="171">
        <f t="shared" si="15"/>
        <v>0.13783854078303814</v>
      </c>
      <c r="M113" s="171">
        <f t="shared" si="15"/>
        <v>0.14793762439158586</v>
      </c>
      <c r="N113" s="171">
        <f t="shared" si="15"/>
        <v>0.13276358670449531</v>
      </c>
      <c r="O113" s="171">
        <f t="shared" si="15"/>
        <v>0.16435994015308975</v>
      </c>
      <c r="P113" s="171">
        <f t="shared" si="15"/>
        <v>0.21766894571281528</v>
      </c>
      <c r="Q113" s="171">
        <f t="shared" si="15"/>
        <v>0.19194004783311047</v>
      </c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6">SUM(B$116:B$120,B$124:B$125,B$127:B$129,B$122,B$121,B130)</f>
        <v>1</v>
      </c>
      <c r="C115" s="77">
        <f t="shared" si="16"/>
        <v>0.99999999999999989</v>
      </c>
      <c r="D115" s="77">
        <f t="shared" si="16"/>
        <v>1</v>
      </c>
      <c r="E115" s="77">
        <f t="shared" si="16"/>
        <v>1</v>
      </c>
      <c r="F115" s="77">
        <f t="shared" si="16"/>
        <v>1</v>
      </c>
      <c r="G115" s="77">
        <f t="shared" si="16"/>
        <v>0.99999999999999989</v>
      </c>
      <c r="H115" s="77">
        <f t="shared" si="16"/>
        <v>1</v>
      </c>
      <c r="I115" s="77">
        <f t="shared" si="16"/>
        <v>0.99999999999999989</v>
      </c>
      <c r="J115" s="77">
        <f t="shared" si="16"/>
        <v>0.99999999999999978</v>
      </c>
      <c r="K115" s="77">
        <f t="shared" si="16"/>
        <v>0.99999999999999989</v>
      </c>
      <c r="L115" s="77">
        <f t="shared" si="16"/>
        <v>1</v>
      </c>
      <c r="M115" s="77">
        <f t="shared" si="16"/>
        <v>1</v>
      </c>
      <c r="N115" s="77">
        <f t="shared" si="16"/>
        <v>1</v>
      </c>
      <c r="O115" s="77">
        <f t="shared" si="16"/>
        <v>1</v>
      </c>
      <c r="P115" s="77">
        <f t="shared" si="16"/>
        <v>0.99999999999999978</v>
      </c>
      <c r="Q115" s="77">
        <f t="shared" si="16"/>
        <v>1</v>
      </c>
    </row>
    <row r="116" spans="1:17" x14ac:dyDescent="0.25">
      <c r="A116" s="132" t="s">
        <v>83</v>
      </c>
      <c r="B116" s="146">
        <f t="shared" ref="B116:Q116" si="17">IF(B$54=0,0,B$54/B$53)</f>
        <v>0</v>
      </c>
      <c r="C116" s="146">
        <f t="shared" si="17"/>
        <v>0</v>
      </c>
      <c r="D116" s="146">
        <f t="shared" si="17"/>
        <v>0</v>
      </c>
      <c r="E116" s="146">
        <f t="shared" si="17"/>
        <v>0</v>
      </c>
      <c r="F116" s="146">
        <f t="shared" si="17"/>
        <v>0</v>
      </c>
      <c r="G116" s="146">
        <f t="shared" si="17"/>
        <v>0</v>
      </c>
      <c r="H116" s="146">
        <f t="shared" si="17"/>
        <v>0</v>
      </c>
      <c r="I116" s="146">
        <f t="shared" si="17"/>
        <v>0</v>
      </c>
      <c r="J116" s="146">
        <f t="shared" si="17"/>
        <v>0</v>
      </c>
      <c r="K116" s="146">
        <f t="shared" si="17"/>
        <v>0</v>
      </c>
      <c r="L116" s="146">
        <f t="shared" si="17"/>
        <v>0</v>
      </c>
      <c r="M116" s="146">
        <f t="shared" si="17"/>
        <v>0</v>
      </c>
      <c r="N116" s="146">
        <f t="shared" si="17"/>
        <v>0</v>
      </c>
      <c r="O116" s="146">
        <f t="shared" si="17"/>
        <v>0</v>
      </c>
      <c r="P116" s="146">
        <f t="shared" si="17"/>
        <v>0</v>
      </c>
      <c r="Q116" s="146">
        <f t="shared" si="17"/>
        <v>0</v>
      </c>
    </row>
    <row r="117" spans="1:17" x14ac:dyDescent="0.25">
      <c r="A117" s="76" t="s">
        <v>82</v>
      </c>
      <c r="B117" s="145">
        <f t="shared" ref="B117:Q117" si="18">IF(B$55=0,0,B$55/B$53)</f>
        <v>0</v>
      </c>
      <c r="C117" s="145">
        <f t="shared" si="18"/>
        <v>0</v>
      </c>
      <c r="D117" s="145">
        <f t="shared" si="18"/>
        <v>0</v>
      </c>
      <c r="E117" s="145">
        <f t="shared" si="18"/>
        <v>0</v>
      </c>
      <c r="F117" s="145">
        <f t="shared" si="18"/>
        <v>0</v>
      </c>
      <c r="G117" s="145">
        <f t="shared" si="18"/>
        <v>0</v>
      </c>
      <c r="H117" s="145">
        <f t="shared" si="18"/>
        <v>0</v>
      </c>
      <c r="I117" s="145">
        <f t="shared" si="18"/>
        <v>0</v>
      </c>
      <c r="J117" s="145">
        <f t="shared" si="18"/>
        <v>0</v>
      </c>
      <c r="K117" s="145">
        <f t="shared" si="18"/>
        <v>0</v>
      </c>
      <c r="L117" s="145">
        <f t="shared" si="18"/>
        <v>0</v>
      </c>
      <c r="M117" s="145">
        <f t="shared" si="18"/>
        <v>0</v>
      </c>
      <c r="N117" s="145">
        <f t="shared" si="18"/>
        <v>0</v>
      </c>
      <c r="O117" s="145">
        <f t="shared" si="18"/>
        <v>0</v>
      </c>
      <c r="P117" s="145">
        <f t="shared" si="18"/>
        <v>0</v>
      </c>
      <c r="Q117" s="145">
        <f t="shared" si="18"/>
        <v>0</v>
      </c>
    </row>
    <row r="118" spans="1:17" x14ac:dyDescent="0.25">
      <c r="A118" s="76" t="s">
        <v>81</v>
      </c>
      <c r="B118" s="145">
        <f t="shared" ref="B118:Q118" si="19">IF(B$56=0,0,B$56/B$53)</f>
        <v>0</v>
      </c>
      <c r="C118" s="145">
        <f t="shared" si="19"/>
        <v>0</v>
      </c>
      <c r="D118" s="145">
        <f t="shared" si="19"/>
        <v>0</v>
      </c>
      <c r="E118" s="145">
        <f t="shared" si="19"/>
        <v>0</v>
      </c>
      <c r="F118" s="145">
        <f t="shared" si="19"/>
        <v>0</v>
      </c>
      <c r="G118" s="145">
        <f t="shared" si="19"/>
        <v>0</v>
      </c>
      <c r="H118" s="145">
        <f t="shared" si="19"/>
        <v>0</v>
      </c>
      <c r="I118" s="145">
        <f t="shared" si="19"/>
        <v>0</v>
      </c>
      <c r="J118" s="145">
        <f t="shared" si="19"/>
        <v>0</v>
      </c>
      <c r="K118" s="145">
        <f t="shared" si="19"/>
        <v>0</v>
      </c>
      <c r="L118" s="145">
        <f t="shared" si="19"/>
        <v>0</v>
      </c>
      <c r="M118" s="145">
        <f t="shared" si="19"/>
        <v>0</v>
      </c>
      <c r="N118" s="145">
        <f t="shared" si="19"/>
        <v>0</v>
      </c>
      <c r="O118" s="145">
        <f t="shared" si="19"/>
        <v>0</v>
      </c>
      <c r="P118" s="145">
        <f t="shared" si="19"/>
        <v>0</v>
      </c>
      <c r="Q118" s="145">
        <f t="shared" si="19"/>
        <v>0</v>
      </c>
    </row>
    <row r="119" spans="1:17" x14ac:dyDescent="0.25">
      <c r="A119" s="76" t="s">
        <v>80</v>
      </c>
      <c r="B119" s="145">
        <f t="shared" ref="B119:Q119" si="20">IF(B$57=0,0,B$57/B$53)</f>
        <v>0</v>
      </c>
      <c r="C119" s="145">
        <f t="shared" si="20"/>
        <v>0</v>
      </c>
      <c r="D119" s="145">
        <f t="shared" si="20"/>
        <v>0</v>
      </c>
      <c r="E119" s="145">
        <f t="shared" si="20"/>
        <v>0</v>
      </c>
      <c r="F119" s="145">
        <f t="shared" si="20"/>
        <v>0</v>
      </c>
      <c r="G119" s="145">
        <f t="shared" si="20"/>
        <v>0</v>
      </c>
      <c r="H119" s="145">
        <f t="shared" si="20"/>
        <v>0</v>
      </c>
      <c r="I119" s="145">
        <f t="shared" si="20"/>
        <v>0</v>
      </c>
      <c r="J119" s="145">
        <f t="shared" si="20"/>
        <v>0</v>
      </c>
      <c r="K119" s="145">
        <f t="shared" si="20"/>
        <v>0</v>
      </c>
      <c r="L119" s="145">
        <f t="shared" si="20"/>
        <v>0</v>
      </c>
      <c r="M119" s="145">
        <f t="shared" si="20"/>
        <v>0</v>
      </c>
      <c r="N119" s="145">
        <f t="shared" si="20"/>
        <v>0</v>
      </c>
      <c r="O119" s="145">
        <f t="shared" si="20"/>
        <v>0</v>
      </c>
      <c r="P119" s="145">
        <f t="shared" si="20"/>
        <v>0</v>
      </c>
      <c r="Q119" s="145">
        <f t="shared" si="20"/>
        <v>0</v>
      </c>
    </row>
    <row r="120" spans="1:17" x14ac:dyDescent="0.25">
      <c r="A120" s="76" t="s">
        <v>79</v>
      </c>
      <c r="B120" s="145">
        <f t="shared" ref="B120:Q120" si="21">IF(B$58=0,0,B$58/B$53)</f>
        <v>3.329922425672276E-3</v>
      </c>
      <c r="C120" s="145">
        <f t="shared" si="21"/>
        <v>3.5488607892678998E-3</v>
      </c>
      <c r="D120" s="145">
        <f t="shared" si="21"/>
        <v>3.6318732358492584E-3</v>
      </c>
      <c r="E120" s="145">
        <f t="shared" si="21"/>
        <v>3.2598254146279813E-3</v>
      </c>
      <c r="F120" s="145">
        <f t="shared" si="21"/>
        <v>3.2926597064056053E-3</v>
      </c>
      <c r="G120" s="145">
        <f t="shared" si="21"/>
        <v>3.4031192091038814E-3</v>
      </c>
      <c r="H120" s="145">
        <f t="shared" si="21"/>
        <v>3.2615115999379859E-3</v>
      </c>
      <c r="I120" s="145">
        <f t="shared" si="21"/>
        <v>3.5915227396998979E-3</v>
      </c>
      <c r="J120" s="145">
        <f t="shared" si="21"/>
        <v>3.538722027783658E-3</v>
      </c>
      <c r="K120" s="145">
        <f t="shared" si="21"/>
        <v>3.9539812054288585E-3</v>
      </c>
      <c r="L120" s="145">
        <f t="shared" si="21"/>
        <v>3.7478736735446581E-3</v>
      </c>
      <c r="M120" s="145">
        <f t="shared" si="21"/>
        <v>3.8816791672275398E-3</v>
      </c>
      <c r="N120" s="145">
        <f t="shared" si="21"/>
        <v>4.1202488144246371E-3</v>
      </c>
      <c r="O120" s="145">
        <f t="shared" si="21"/>
        <v>5.0194562984340477E-3</v>
      </c>
      <c r="P120" s="145">
        <f t="shared" si="21"/>
        <v>5.3291584206520007E-3</v>
      </c>
      <c r="Q120" s="145">
        <f t="shared" si="21"/>
        <v>5.8522948956586497E-3</v>
      </c>
    </row>
    <row r="121" spans="1:17" x14ac:dyDescent="0.25">
      <c r="A121" s="175" t="s">
        <v>115</v>
      </c>
      <c r="B121" s="174">
        <f t="shared" ref="B121:Q121" si="22">IF(B$63=0,0,B$63/B$53)</f>
        <v>0.42370875649167755</v>
      </c>
      <c r="C121" s="174">
        <f t="shared" si="22"/>
        <v>0.38550370611667395</v>
      </c>
      <c r="D121" s="174">
        <f t="shared" si="22"/>
        <v>0.42086091614491827</v>
      </c>
      <c r="E121" s="174">
        <f t="shared" si="22"/>
        <v>0.39662878721499023</v>
      </c>
      <c r="F121" s="174">
        <f t="shared" si="22"/>
        <v>0.40255478102805797</v>
      </c>
      <c r="G121" s="174">
        <f t="shared" si="22"/>
        <v>0.38839937240622352</v>
      </c>
      <c r="H121" s="174">
        <f t="shared" si="22"/>
        <v>0.36503507914350447</v>
      </c>
      <c r="I121" s="174">
        <f t="shared" si="22"/>
        <v>0.35891388113543304</v>
      </c>
      <c r="J121" s="174">
        <f t="shared" si="22"/>
        <v>0.35921502482691292</v>
      </c>
      <c r="K121" s="174">
        <f t="shared" si="22"/>
        <v>0.31941533524590765</v>
      </c>
      <c r="L121" s="174">
        <f t="shared" si="22"/>
        <v>0.37474473940841174</v>
      </c>
      <c r="M121" s="174">
        <f t="shared" si="22"/>
        <v>0.3425055267948125</v>
      </c>
      <c r="N121" s="174">
        <f t="shared" si="22"/>
        <v>0.32955816909399116</v>
      </c>
      <c r="O121" s="174">
        <f t="shared" si="22"/>
        <v>0.12184023949987342</v>
      </c>
      <c r="P121" s="174">
        <f t="shared" si="22"/>
        <v>1.1370863523105401E-2</v>
      </c>
      <c r="Q121" s="174">
        <f t="shared" si="22"/>
        <v>1.8864822632305395E-2</v>
      </c>
    </row>
    <row r="122" spans="1:17" x14ac:dyDescent="0.25">
      <c r="A122" s="127" t="s">
        <v>114</v>
      </c>
      <c r="B122" s="143">
        <f t="shared" ref="B122:Q122" si="23">IF(B$69=0,0,B$69/B$53)</f>
        <v>0</v>
      </c>
      <c r="C122" s="143">
        <f t="shared" si="23"/>
        <v>0</v>
      </c>
      <c r="D122" s="143">
        <f t="shared" si="23"/>
        <v>0</v>
      </c>
      <c r="E122" s="143">
        <f t="shared" si="23"/>
        <v>0</v>
      </c>
      <c r="F122" s="143">
        <f t="shared" si="23"/>
        <v>0</v>
      </c>
      <c r="G122" s="143">
        <f t="shared" si="23"/>
        <v>0</v>
      </c>
      <c r="H122" s="143">
        <f t="shared" si="23"/>
        <v>0</v>
      </c>
      <c r="I122" s="143">
        <f t="shared" si="23"/>
        <v>0</v>
      </c>
      <c r="J122" s="143">
        <f t="shared" si="23"/>
        <v>0</v>
      </c>
      <c r="K122" s="143">
        <f t="shared" si="23"/>
        <v>0</v>
      </c>
      <c r="L122" s="143">
        <f t="shared" si="23"/>
        <v>0</v>
      </c>
      <c r="M122" s="143">
        <f t="shared" si="23"/>
        <v>0</v>
      </c>
      <c r="N122" s="143">
        <f t="shared" si="23"/>
        <v>0</v>
      </c>
      <c r="O122" s="143">
        <f t="shared" si="23"/>
        <v>0</v>
      </c>
      <c r="P122" s="143">
        <f t="shared" si="23"/>
        <v>0</v>
      </c>
      <c r="Q122" s="143">
        <f t="shared" si="23"/>
        <v>0</v>
      </c>
    </row>
    <row r="123" spans="1:17" x14ac:dyDescent="0.25">
      <c r="A123" s="127" t="s">
        <v>113</v>
      </c>
      <c r="B123" s="143">
        <f t="shared" ref="B123:Q123" si="24">IF(B$70=0,0,B$70/B$53)</f>
        <v>0.29963908090664249</v>
      </c>
      <c r="C123" s="143">
        <f t="shared" si="24"/>
        <v>0.32206154231092526</v>
      </c>
      <c r="D123" s="143">
        <f t="shared" si="24"/>
        <v>0.32812306132931651</v>
      </c>
      <c r="E123" s="143">
        <f t="shared" si="24"/>
        <v>0.29727135110592434</v>
      </c>
      <c r="F123" s="143">
        <f t="shared" si="24"/>
        <v>0.2999841328765897</v>
      </c>
      <c r="G123" s="143">
        <f t="shared" si="24"/>
        <v>0.31713837140895523</v>
      </c>
      <c r="H123" s="143">
        <f t="shared" si="24"/>
        <v>0.30522865152783574</v>
      </c>
      <c r="I123" s="143">
        <f t="shared" si="24"/>
        <v>0.3458091434836349</v>
      </c>
      <c r="J123" s="143">
        <f t="shared" si="24"/>
        <v>0.34527205826132257</v>
      </c>
      <c r="K123" s="143">
        <f t="shared" si="24"/>
        <v>0.3981602311993287</v>
      </c>
      <c r="L123" s="143">
        <f t="shared" si="24"/>
        <v>0.36925695483068582</v>
      </c>
      <c r="M123" s="143">
        <f t="shared" si="24"/>
        <v>0.37649422549838474</v>
      </c>
      <c r="N123" s="143">
        <f t="shared" si="24"/>
        <v>0.41733246554546682</v>
      </c>
      <c r="O123" s="143">
        <f t="shared" si="24"/>
        <v>0.50942197491829533</v>
      </c>
      <c r="P123" s="143">
        <f t="shared" si="24"/>
        <v>0.5559840050012661</v>
      </c>
      <c r="Q123" s="143">
        <f t="shared" si="24"/>
        <v>0.61148433509131206</v>
      </c>
    </row>
    <row r="124" spans="1:17" x14ac:dyDescent="0.25">
      <c r="A124" s="142" t="s">
        <v>123</v>
      </c>
      <c r="B124" s="141">
        <f t="shared" ref="B124:Q124" si="25">IF(B$71=0,0,B$71/B$53)</f>
        <v>0.29963908090664249</v>
      </c>
      <c r="C124" s="141">
        <f t="shared" si="25"/>
        <v>0.32206154231092526</v>
      </c>
      <c r="D124" s="141">
        <f t="shared" si="25"/>
        <v>0.32812306132931651</v>
      </c>
      <c r="E124" s="141">
        <f t="shared" si="25"/>
        <v>0.29727135110592434</v>
      </c>
      <c r="F124" s="141">
        <f t="shared" si="25"/>
        <v>0.2999841328765897</v>
      </c>
      <c r="G124" s="141">
        <f t="shared" si="25"/>
        <v>0.31713837140895523</v>
      </c>
      <c r="H124" s="141">
        <f t="shared" si="25"/>
        <v>0.30522865152783574</v>
      </c>
      <c r="I124" s="141">
        <f t="shared" si="25"/>
        <v>0.3458091434836349</v>
      </c>
      <c r="J124" s="141">
        <f t="shared" si="25"/>
        <v>0.34527205826132257</v>
      </c>
      <c r="K124" s="141">
        <f t="shared" si="25"/>
        <v>0.3981602311993287</v>
      </c>
      <c r="L124" s="141">
        <f t="shared" si="25"/>
        <v>0.36925695483068582</v>
      </c>
      <c r="M124" s="141">
        <f t="shared" si="25"/>
        <v>0.37649422549838474</v>
      </c>
      <c r="N124" s="141">
        <f t="shared" si="25"/>
        <v>0.41733246554546682</v>
      </c>
      <c r="O124" s="141">
        <f t="shared" si="25"/>
        <v>0.50942197491829533</v>
      </c>
      <c r="P124" s="141">
        <f t="shared" si="25"/>
        <v>0.5559840050012661</v>
      </c>
      <c r="Q124" s="141">
        <f t="shared" si="25"/>
        <v>0.61148433509131206</v>
      </c>
    </row>
    <row r="125" spans="1:17" x14ac:dyDescent="0.25">
      <c r="A125" s="142" t="s">
        <v>122</v>
      </c>
      <c r="B125" s="141">
        <f t="shared" ref="B125:Q125" si="26">IF(B$76=0,0,B$76/B$53)</f>
        <v>0</v>
      </c>
      <c r="C125" s="141">
        <f t="shared" si="26"/>
        <v>0</v>
      </c>
      <c r="D125" s="141">
        <f t="shared" si="26"/>
        <v>0</v>
      </c>
      <c r="E125" s="141">
        <f t="shared" si="26"/>
        <v>0</v>
      </c>
      <c r="F125" s="141">
        <f t="shared" si="26"/>
        <v>0</v>
      </c>
      <c r="G125" s="141">
        <f t="shared" si="26"/>
        <v>0</v>
      </c>
      <c r="H125" s="141">
        <f t="shared" si="26"/>
        <v>0</v>
      </c>
      <c r="I125" s="141">
        <f t="shared" si="26"/>
        <v>0</v>
      </c>
      <c r="J125" s="141">
        <f t="shared" si="26"/>
        <v>0</v>
      </c>
      <c r="K125" s="141">
        <f t="shared" si="26"/>
        <v>0</v>
      </c>
      <c r="L125" s="141">
        <f t="shared" si="26"/>
        <v>0</v>
      </c>
      <c r="M125" s="141">
        <f t="shared" si="26"/>
        <v>0</v>
      </c>
      <c r="N125" s="141">
        <f t="shared" si="26"/>
        <v>0</v>
      </c>
      <c r="O125" s="141">
        <f t="shared" si="26"/>
        <v>0</v>
      </c>
      <c r="P125" s="141">
        <f t="shared" si="26"/>
        <v>0</v>
      </c>
      <c r="Q125" s="141">
        <f t="shared" si="26"/>
        <v>0</v>
      </c>
    </row>
    <row r="126" spans="1:17" x14ac:dyDescent="0.25">
      <c r="A126" s="127" t="s">
        <v>112</v>
      </c>
      <c r="B126" s="143">
        <f t="shared" ref="B126:Q126" si="27">IF(B$77=0,0,B$77/B$53)</f>
        <v>0.1646419002624139</v>
      </c>
      <c r="C126" s="143">
        <f t="shared" si="27"/>
        <v>0.17513539924026261</v>
      </c>
      <c r="D126" s="143">
        <f t="shared" si="27"/>
        <v>0.17802698289300539</v>
      </c>
      <c r="E126" s="143">
        <f t="shared" si="27"/>
        <v>0.16058613457803075</v>
      </c>
      <c r="F126" s="143">
        <f t="shared" si="27"/>
        <v>0.16065746550776294</v>
      </c>
      <c r="G126" s="143">
        <f t="shared" si="27"/>
        <v>0.1690570979726449</v>
      </c>
      <c r="H126" s="143">
        <f t="shared" si="27"/>
        <v>0.16196777703851031</v>
      </c>
      <c r="I126" s="143">
        <f t="shared" si="27"/>
        <v>9.3602977734985687E-2</v>
      </c>
      <c r="J126" s="143">
        <f t="shared" si="27"/>
        <v>0.10205215556429059</v>
      </c>
      <c r="K126" s="143">
        <f t="shared" si="27"/>
        <v>6.1075429101723901E-2</v>
      </c>
      <c r="L126" s="143">
        <f t="shared" si="27"/>
        <v>7.563417185459026E-2</v>
      </c>
      <c r="M126" s="143">
        <f t="shared" si="27"/>
        <v>8.126638344340352E-2</v>
      </c>
      <c r="N126" s="143">
        <f t="shared" si="27"/>
        <v>6.4080043868562933E-2</v>
      </c>
      <c r="O126" s="143">
        <f t="shared" si="27"/>
        <v>9.0489582735141003E-2</v>
      </c>
      <c r="P126" s="143">
        <f t="shared" si="27"/>
        <v>6.6651892692935297E-2</v>
      </c>
      <c r="Q126" s="143">
        <f t="shared" si="27"/>
        <v>2.0876928598624965E-2</v>
      </c>
    </row>
    <row r="127" spans="1:17" x14ac:dyDescent="0.25">
      <c r="A127" s="142" t="s">
        <v>121</v>
      </c>
      <c r="B127" s="141">
        <f t="shared" ref="B127:Q127" si="28">IF(B$78=0,0,B$78/B$53)</f>
        <v>1.1916410768261823E-2</v>
      </c>
      <c r="C127" s="141">
        <f t="shared" si="28"/>
        <v>1.4089176217775288E-2</v>
      </c>
      <c r="D127" s="141">
        <f t="shared" si="28"/>
        <v>1.4119671406993118E-2</v>
      </c>
      <c r="E127" s="141">
        <f t="shared" si="28"/>
        <v>1.4021362371473165E-2</v>
      </c>
      <c r="F127" s="141">
        <f t="shared" si="28"/>
        <v>1.4428434384516336E-2</v>
      </c>
      <c r="G127" s="141">
        <f t="shared" si="28"/>
        <v>1.8155005798110864E-2</v>
      </c>
      <c r="H127" s="141">
        <f t="shared" si="28"/>
        <v>1.8271053845235929E-2</v>
      </c>
      <c r="I127" s="141">
        <f t="shared" si="28"/>
        <v>2.7229855921134204E-2</v>
      </c>
      <c r="J127" s="141">
        <f t="shared" si="28"/>
        <v>2.8956998225003777E-2</v>
      </c>
      <c r="K127" s="141">
        <f t="shared" si="28"/>
        <v>4.0461260498321085E-2</v>
      </c>
      <c r="L127" s="141">
        <f t="shared" si="28"/>
        <v>3.3371504014121638E-2</v>
      </c>
      <c r="M127" s="141">
        <f t="shared" si="28"/>
        <v>3.198179215019014E-2</v>
      </c>
      <c r="N127" s="141">
        <f t="shared" si="28"/>
        <v>4.3538310031784017E-2</v>
      </c>
      <c r="O127" s="141">
        <f t="shared" si="28"/>
        <v>5.3468307546275573E-2</v>
      </c>
      <c r="P127" s="141">
        <f t="shared" si="28"/>
        <v>6.5377206068616633E-2</v>
      </c>
      <c r="Q127" s="141">
        <f t="shared" si="28"/>
        <v>2.0876928598624965E-2</v>
      </c>
    </row>
    <row r="128" spans="1:17" x14ac:dyDescent="0.25">
      <c r="A128" s="142" t="s">
        <v>120</v>
      </c>
      <c r="B128" s="141">
        <f t="shared" ref="B128:Q128" si="29">IF(B$82=0,0,B$82/B$53)</f>
        <v>0.15272548949415207</v>
      </c>
      <c r="C128" s="141">
        <f t="shared" si="29"/>
        <v>0.16104622302248731</v>
      </c>
      <c r="D128" s="141">
        <f t="shared" si="29"/>
        <v>0.16390731148601226</v>
      </c>
      <c r="E128" s="141">
        <f t="shared" si="29"/>
        <v>0.14656477220655759</v>
      </c>
      <c r="F128" s="141">
        <f t="shared" si="29"/>
        <v>0.14622903112324659</v>
      </c>
      <c r="G128" s="141">
        <f t="shared" si="29"/>
        <v>0.15090209217453404</v>
      </c>
      <c r="H128" s="141">
        <f t="shared" si="29"/>
        <v>0.14369672319327439</v>
      </c>
      <c r="I128" s="141">
        <f t="shared" si="29"/>
        <v>6.6373121813851479E-2</v>
      </c>
      <c r="J128" s="141">
        <f t="shared" si="29"/>
        <v>7.3095157339286801E-2</v>
      </c>
      <c r="K128" s="141">
        <f t="shared" si="29"/>
        <v>2.0614168603402813E-2</v>
      </c>
      <c r="L128" s="141">
        <f t="shared" si="29"/>
        <v>4.2262667840468629E-2</v>
      </c>
      <c r="M128" s="141">
        <f t="shared" si="29"/>
        <v>4.928459129321338E-2</v>
      </c>
      <c r="N128" s="141">
        <f t="shared" si="29"/>
        <v>2.054173383677892E-2</v>
      </c>
      <c r="O128" s="141">
        <f t="shared" si="29"/>
        <v>3.7021275188865437E-2</v>
      </c>
      <c r="P128" s="141">
        <f t="shared" si="29"/>
        <v>1.2746866243186655E-3</v>
      </c>
      <c r="Q128" s="141">
        <f t="shared" si="29"/>
        <v>0</v>
      </c>
    </row>
    <row r="129" spans="1:17" x14ac:dyDescent="0.25">
      <c r="A129" s="173" t="s">
        <v>119</v>
      </c>
      <c r="B129" s="172">
        <f t="shared" ref="B129:Q129" si="30">IF(B$93=0,0,B$93/B$53)</f>
        <v>0</v>
      </c>
      <c r="C129" s="172">
        <f t="shared" si="30"/>
        <v>0</v>
      </c>
      <c r="D129" s="172">
        <f t="shared" si="30"/>
        <v>0</v>
      </c>
      <c r="E129" s="172">
        <f t="shared" si="30"/>
        <v>0</v>
      </c>
      <c r="F129" s="172">
        <f t="shared" si="30"/>
        <v>0</v>
      </c>
      <c r="G129" s="172">
        <f t="shared" si="30"/>
        <v>0</v>
      </c>
      <c r="H129" s="172">
        <f t="shared" si="30"/>
        <v>0</v>
      </c>
      <c r="I129" s="172">
        <f t="shared" si="30"/>
        <v>0</v>
      </c>
      <c r="J129" s="172">
        <f t="shared" si="30"/>
        <v>0</v>
      </c>
      <c r="K129" s="172">
        <f t="shared" si="30"/>
        <v>0</v>
      </c>
      <c r="L129" s="172">
        <f t="shared" si="30"/>
        <v>0</v>
      </c>
      <c r="M129" s="172">
        <f t="shared" si="30"/>
        <v>0</v>
      </c>
      <c r="N129" s="172">
        <f t="shared" si="30"/>
        <v>0</v>
      </c>
      <c r="O129" s="172">
        <f t="shared" si="30"/>
        <v>0</v>
      </c>
      <c r="P129" s="172">
        <f t="shared" si="30"/>
        <v>0</v>
      </c>
      <c r="Q129" s="172">
        <f t="shared" si="30"/>
        <v>0</v>
      </c>
    </row>
    <row r="130" spans="1:17" x14ac:dyDescent="0.25">
      <c r="A130" s="119" t="s">
        <v>98</v>
      </c>
      <c r="B130" s="171">
        <f t="shared" ref="B130:Q130" si="31">IF(B$94=0,0,B$94/B$53)</f>
        <v>0.10868033991359385</v>
      </c>
      <c r="C130" s="171">
        <f t="shared" si="31"/>
        <v>0.11375049154287016</v>
      </c>
      <c r="D130" s="171">
        <f t="shared" si="31"/>
        <v>6.9357166396910683E-2</v>
      </c>
      <c r="E130" s="171">
        <f t="shared" si="31"/>
        <v>0.1422539016864266</v>
      </c>
      <c r="F130" s="171">
        <f t="shared" si="31"/>
        <v>0.13351096088118378</v>
      </c>
      <c r="G130" s="171">
        <f t="shared" si="31"/>
        <v>0.12200203900307237</v>
      </c>
      <c r="H130" s="171">
        <f t="shared" si="31"/>
        <v>0.16450698069021147</v>
      </c>
      <c r="I130" s="171">
        <f t="shared" si="31"/>
        <v>0.19808247490624645</v>
      </c>
      <c r="J130" s="171">
        <f t="shared" si="31"/>
        <v>0.18992203931969015</v>
      </c>
      <c r="K130" s="171">
        <f t="shared" si="31"/>
        <v>0.21739502324761084</v>
      </c>
      <c r="L130" s="171">
        <f t="shared" si="31"/>
        <v>0.17661626023276739</v>
      </c>
      <c r="M130" s="171">
        <f t="shared" si="31"/>
        <v>0.19585218509617167</v>
      </c>
      <c r="N130" s="171">
        <f t="shared" si="31"/>
        <v>0.18490907267755444</v>
      </c>
      <c r="O130" s="171">
        <f t="shared" si="31"/>
        <v>0.27322874654825624</v>
      </c>
      <c r="P130" s="171">
        <f t="shared" si="31"/>
        <v>0.36066408036204112</v>
      </c>
      <c r="Q130" s="171">
        <f t="shared" si="31"/>
        <v>0.34292161878209887</v>
      </c>
    </row>
    <row r="131" spans="1:17" x14ac:dyDescent="0.25">
      <c r="A131" s="138"/>
    </row>
    <row r="132" spans="1:17" ht="12.75" x14ac:dyDescent="0.25">
      <c r="A132" s="137" t="s">
        <v>133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132</v>
      </c>
      <c r="B134" s="133">
        <f>IF(B$5=0,0,(B$5-B$51)/ISI_fec!B$5)</f>
        <v>4.1479067350378234</v>
      </c>
      <c r="C134" s="133">
        <f>IF(C$5=0,0,(C$5-C$51)/ISI_fec!C$5)</f>
        <v>3.9657392473212023</v>
      </c>
      <c r="D134" s="133">
        <f>IF(D$5=0,0,(D$5-D$51)/ISI_fec!D$5)</f>
        <v>4.0488438655402801</v>
      </c>
      <c r="E134" s="133">
        <f>IF(E$5=0,0,(E$5-E$51)/ISI_fec!E$5)</f>
        <v>3.8840754449902875</v>
      </c>
      <c r="F134" s="133">
        <f>IF(F$5=0,0,(F$5-F$51)/ISI_fec!F$5)</f>
        <v>3.8923117817717512</v>
      </c>
      <c r="G134" s="133">
        <f>IF(G$5=0,0,(G$5-G$51)/ISI_fec!G$5)</f>
        <v>3.8794483133797732</v>
      </c>
      <c r="H134" s="133">
        <f>IF(H$5=0,0,(H$5-H$51)/ISI_fec!H$5)</f>
        <v>3.7591038813954754</v>
      </c>
      <c r="I134" s="133">
        <f>IF(I$5=0,0,(I$5-I$51)/ISI_fec!I$5)</f>
        <v>3.7083666786274136</v>
      </c>
      <c r="J134" s="133">
        <f>IF(J$5=0,0,(J$5-J$51)/ISI_fec!J$5)</f>
        <v>3.6820576132355165</v>
      </c>
      <c r="K134" s="133">
        <f>IF(K$5=0,0,(K$5-K$51)/ISI_fec!K$5)</f>
        <v>3.5153287127181798</v>
      </c>
      <c r="L134" s="133">
        <f>IF(L$5=0,0,(L$5-L$51)/ISI_fec!L$5)</f>
        <v>3.6959856788471042</v>
      </c>
      <c r="M134" s="133">
        <f>IF(M$5=0,0,(M$5-M$51)/ISI_fec!M$5)</f>
        <v>3.645651032950965</v>
      </c>
      <c r="N134" s="133">
        <f>IF(N$5=0,0,(N$5-N$51)/ISI_fec!N$5)</f>
        <v>3.6682194756164241</v>
      </c>
      <c r="O134" s="133">
        <f>IF(O$5=0,0,(O$5-O$51)/ISI_fec!O$5)</f>
        <v>3.4733572938845425</v>
      </c>
      <c r="P134" s="133">
        <f>IF(P$5=0,0,(P$5-P$51)/ISI_fec!P$5)</f>
        <v>3.1198430740252072</v>
      </c>
      <c r="Q134" s="133">
        <f>IF(Q$5=0,0,(Q$5-Q$51)/ISI_fec!Q$5)</f>
        <v>3.1400848431628812</v>
      </c>
    </row>
    <row r="135" spans="1:17" x14ac:dyDescent="0.25">
      <c r="A135" s="132" t="s">
        <v>83</v>
      </c>
      <c r="B135" s="131">
        <f>IF(B$6=0,0,B$6/ISI_fec!B$6)</f>
        <v>0</v>
      </c>
      <c r="C135" s="131">
        <f>IF(C$6=0,0,C$6/ISI_fec!C$6)</f>
        <v>0</v>
      </c>
      <c r="D135" s="131">
        <f>IF(D$6=0,0,D$6/ISI_fec!D$6)</f>
        <v>0</v>
      </c>
      <c r="E135" s="131">
        <f>IF(E$6=0,0,E$6/ISI_fec!E$6)</f>
        <v>0</v>
      </c>
      <c r="F135" s="131">
        <f>IF(F$6=0,0,F$6/ISI_fec!F$6)</f>
        <v>0</v>
      </c>
      <c r="G135" s="131">
        <f>IF(G$6=0,0,G$6/ISI_fec!G$6)</f>
        <v>0</v>
      </c>
      <c r="H135" s="131">
        <f>IF(H$6=0,0,H$6/ISI_fec!H$6)</f>
        <v>0</v>
      </c>
      <c r="I135" s="131">
        <f>IF(I$6=0,0,I$6/ISI_fec!I$6)</f>
        <v>0</v>
      </c>
      <c r="J135" s="131">
        <f>IF(J$6=0,0,J$6/ISI_fec!J$6)</f>
        <v>0</v>
      </c>
      <c r="K135" s="131">
        <f>IF(K$6=0,0,K$6/ISI_fec!K$6)</f>
        <v>0</v>
      </c>
      <c r="L135" s="131">
        <f>IF(L$6=0,0,L$6/ISI_fec!L$6)</f>
        <v>0</v>
      </c>
      <c r="M135" s="131">
        <f>IF(M$6=0,0,M$6/ISI_fec!M$6)</f>
        <v>0</v>
      </c>
      <c r="N135" s="131">
        <f>IF(N$6=0,0,N$6/ISI_fec!N$6)</f>
        <v>0</v>
      </c>
      <c r="O135" s="131">
        <f>IF(O$6=0,0,O$6/ISI_fec!O$6)</f>
        <v>0</v>
      </c>
      <c r="P135" s="131">
        <f>IF(P$6=0,0,P$6/ISI_fec!P$6)</f>
        <v>0</v>
      </c>
      <c r="Q135" s="131">
        <f>IF(Q$6=0,0,Q$6/ISI_fec!Q$6)</f>
        <v>0</v>
      </c>
    </row>
    <row r="136" spans="1:17" x14ac:dyDescent="0.25">
      <c r="A136" s="76" t="s">
        <v>82</v>
      </c>
      <c r="B136" s="130">
        <f>IF(B$7=0,0,B$7/ISI_fec!B$7)</f>
        <v>0</v>
      </c>
      <c r="C136" s="130">
        <f>IF(C$7=0,0,C$7/ISI_fec!C$7)</f>
        <v>0</v>
      </c>
      <c r="D136" s="130">
        <f>IF(D$7=0,0,D$7/ISI_fec!D$7)</f>
        <v>0</v>
      </c>
      <c r="E136" s="130">
        <f>IF(E$7=0,0,E$7/ISI_fec!E$7)</f>
        <v>0</v>
      </c>
      <c r="F136" s="130">
        <f>IF(F$7=0,0,F$7/ISI_fec!F$7)</f>
        <v>0</v>
      </c>
      <c r="G136" s="130">
        <f>IF(G$7=0,0,G$7/ISI_fec!G$7)</f>
        <v>0</v>
      </c>
      <c r="H136" s="130">
        <f>IF(H$7=0,0,H$7/ISI_fec!H$7)</f>
        <v>0</v>
      </c>
      <c r="I136" s="130">
        <f>IF(I$7=0,0,I$7/ISI_fec!I$7)</f>
        <v>0</v>
      </c>
      <c r="J136" s="130">
        <f>IF(J$7=0,0,J$7/ISI_fec!J$7)</f>
        <v>0</v>
      </c>
      <c r="K136" s="130">
        <f>IF(K$7=0,0,K$7/ISI_fec!K$7)</f>
        <v>0</v>
      </c>
      <c r="L136" s="130">
        <f>IF(L$7=0,0,L$7/ISI_fec!L$7)</f>
        <v>0</v>
      </c>
      <c r="M136" s="130">
        <f>IF(M$7=0,0,M$7/ISI_fec!M$7)</f>
        <v>0</v>
      </c>
      <c r="N136" s="130">
        <f>IF(N$7=0,0,N$7/ISI_fec!N$7)</f>
        <v>0</v>
      </c>
      <c r="O136" s="130">
        <f>IF(O$7=0,0,O$7/ISI_fec!O$7)</f>
        <v>0</v>
      </c>
      <c r="P136" s="130">
        <f>IF(P$7=0,0,P$7/ISI_fec!P$7)</f>
        <v>0</v>
      </c>
      <c r="Q136" s="130">
        <f>IF(Q$7=0,0,Q$7/ISI_fec!Q$7)</f>
        <v>0</v>
      </c>
    </row>
    <row r="137" spans="1:17" x14ac:dyDescent="0.25">
      <c r="A137" s="76" t="s">
        <v>81</v>
      </c>
      <c r="B137" s="130">
        <f>IF(B$8=0,0,B$8/ISI_fec!B$8)</f>
        <v>0</v>
      </c>
      <c r="C137" s="130">
        <f>IF(C$8=0,0,C$8/ISI_fec!C$8)</f>
        <v>0</v>
      </c>
      <c r="D137" s="130">
        <f>IF(D$8=0,0,D$8/ISI_fec!D$8)</f>
        <v>0</v>
      </c>
      <c r="E137" s="130">
        <f>IF(E$8=0,0,E$8/ISI_fec!E$8)</f>
        <v>0</v>
      </c>
      <c r="F137" s="130">
        <f>IF(F$8=0,0,F$8/ISI_fec!F$8)</f>
        <v>0</v>
      </c>
      <c r="G137" s="130">
        <f>IF(G$8=0,0,G$8/ISI_fec!G$8)</f>
        <v>0</v>
      </c>
      <c r="H137" s="130">
        <f>IF(H$8=0,0,H$8/ISI_fec!H$8)</f>
        <v>0</v>
      </c>
      <c r="I137" s="130">
        <f>IF(I$8=0,0,I$8/ISI_fec!I$8)</f>
        <v>0</v>
      </c>
      <c r="J137" s="130">
        <f>IF(J$8=0,0,J$8/ISI_fec!J$8)</f>
        <v>0</v>
      </c>
      <c r="K137" s="130">
        <f>IF(K$8=0,0,K$8/ISI_fec!K$8)</f>
        <v>0</v>
      </c>
      <c r="L137" s="130">
        <f>IF(L$8=0,0,L$8/ISI_fec!L$8)</f>
        <v>0</v>
      </c>
      <c r="M137" s="130">
        <f>IF(M$8=0,0,M$8/ISI_fec!M$8)</f>
        <v>0</v>
      </c>
      <c r="N137" s="130">
        <f>IF(N$8=0,0,N$8/ISI_fec!N$8)</f>
        <v>0</v>
      </c>
      <c r="O137" s="130">
        <f>IF(O$8=0,0,O$8/ISI_fec!O$8)</f>
        <v>0</v>
      </c>
      <c r="P137" s="130">
        <f>IF(P$8=0,0,P$8/ISI_fec!P$8)</f>
        <v>0</v>
      </c>
      <c r="Q137" s="130">
        <f>IF(Q$8=0,0,Q$8/ISI_fec!Q$8)</f>
        <v>0</v>
      </c>
    </row>
    <row r="138" spans="1:17" x14ac:dyDescent="0.25">
      <c r="A138" s="76" t="s">
        <v>80</v>
      </c>
      <c r="B138" s="130">
        <f>IF(B$9=0,0,B$9/ISI_fec!B$9)</f>
        <v>0</v>
      </c>
      <c r="C138" s="130">
        <f>IF(C$9=0,0,C$9/ISI_fec!C$9)</f>
        <v>0</v>
      </c>
      <c r="D138" s="130">
        <f>IF(D$9=0,0,D$9/ISI_fec!D$9)</f>
        <v>0</v>
      </c>
      <c r="E138" s="130">
        <f>IF(E$9=0,0,E$9/ISI_fec!E$9)</f>
        <v>0</v>
      </c>
      <c r="F138" s="130">
        <f>IF(F$9=0,0,F$9/ISI_fec!F$9)</f>
        <v>0</v>
      </c>
      <c r="G138" s="130">
        <f>IF(G$9=0,0,G$9/ISI_fec!G$9)</f>
        <v>0</v>
      </c>
      <c r="H138" s="130">
        <f>IF(H$9=0,0,H$9/ISI_fec!H$9)</f>
        <v>0</v>
      </c>
      <c r="I138" s="130">
        <f>IF(I$9=0,0,I$9/ISI_fec!I$9)</f>
        <v>0</v>
      </c>
      <c r="J138" s="130">
        <f>IF(J$9=0,0,J$9/ISI_fec!J$9)</f>
        <v>0</v>
      </c>
      <c r="K138" s="130">
        <f>IF(K$9=0,0,K$9/ISI_fec!K$9)</f>
        <v>0</v>
      </c>
      <c r="L138" s="130">
        <f>IF(L$9=0,0,L$9/ISI_fec!L$9)</f>
        <v>0</v>
      </c>
      <c r="M138" s="130">
        <f>IF(M$9=0,0,M$9/ISI_fec!M$9)</f>
        <v>0</v>
      </c>
      <c r="N138" s="130">
        <f>IF(N$9=0,0,N$9/ISI_fec!N$9)</f>
        <v>0</v>
      </c>
      <c r="O138" s="130">
        <f>IF(O$9=0,0,O$9/ISI_fec!O$9)</f>
        <v>0</v>
      </c>
      <c r="P138" s="130">
        <f>IF(P$9=0,0,P$9/ISI_fec!P$9)</f>
        <v>0</v>
      </c>
      <c r="Q138" s="130">
        <f>IF(Q$9=0,0,Q$9/ISI_fec!Q$9)</f>
        <v>0</v>
      </c>
    </row>
    <row r="139" spans="1:17" x14ac:dyDescent="0.25">
      <c r="A139" s="129" t="s">
        <v>79</v>
      </c>
      <c r="B139" s="128">
        <f>IF(B$10=0,0,B$10/ISI_fec!B$10)</f>
        <v>1.3251222</v>
      </c>
      <c r="C139" s="128">
        <f>IF(C$10=0,0,C$10/ISI_fec!C$10)</f>
        <v>1.3251222</v>
      </c>
      <c r="D139" s="128">
        <f>IF(D$10=0,0,D$10/ISI_fec!D$10)</f>
        <v>1.3251222000000002</v>
      </c>
      <c r="E139" s="128">
        <f>IF(E$10=0,0,E$10/ISI_fec!E$10)</f>
        <v>1.3251222000000002</v>
      </c>
      <c r="F139" s="128">
        <f>IF(F$10=0,0,F$10/ISI_fec!F$10)</f>
        <v>1.3251221999999998</v>
      </c>
      <c r="G139" s="128">
        <f>IF(G$10=0,0,G$10/ISI_fec!G$10)</f>
        <v>1.3251222000000002</v>
      </c>
      <c r="H139" s="128">
        <f>IF(H$10=0,0,H$10/ISI_fec!H$10)</f>
        <v>1.3251222</v>
      </c>
      <c r="I139" s="128">
        <f>IF(I$10=0,0,I$10/ISI_fec!I$10)</f>
        <v>1.3251222000000002</v>
      </c>
      <c r="J139" s="128">
        <f>IF(J$10=0,0,J$10/ISI_fec!J$10)</f>
        <v>1.3251222</v>
      </c>
      <c r="K139" s="128">
        <f>IF(K$10=0,0,K$10/ISI_fec!K$10)</f>
        <v>1.3251222000000002</v>
      </c>
      <c r="L139" s="128">
        <f>IF(L$10=0,0,L$10/ISI_fec!L$10)</f>
        <v>1.3251221999999998</v>
      </c>
      <c r="M139" s="128">
        <f>IF(M$10=0,0,M$10/ISI_fec!M$10)</f>
        <v>1.3251222000000002</v>
      </c>
      <c r="N139" s="128">
        <f>IF(N$10=0,0,N$10/ISI_fec!N$10)</f>
        <v>1.3251222000000002</v>
      </c>
      <c r="O139" s="128">
        <f>IF(O$10=0,0,O$10/ISI_fec!O$10)</f>
        <v>1.3251221999999998</v>
      </c>
      <c r="P139" s="128">
        <f>IF(P$10=0,0,P$10/ISI_fec!P$10)</f>
        <v>1.3251222</v>
      </c>
      <c r="Q139" s="128">
        <f>IF(Q$10=0,0,Q$10/ISI_fec!Q$10)</f>
        <v>1.3251222000000002</v>
      </c>
    </row>
    <row r="140" spans="1:17" x14ac:dyDescent="0.25">
      <c r="A140" s="127" t="s">
        <v>117</v>
      </c>
      <c r="B140" s="126">
        <f>IF(B$15=0,0,B$15/ISI_fec!B$15)</f>
        <v>3.4518463452854342</v>
      </c>
      <c r="C140" s="126">
        <f>IF(C$15=0,0,C$15/ISI_fec!C$15)</f>
        <v>2.6158777476257082</v>
      </c>
      <c r="D140" s="126">
        <f>IF(D$15=0,0,D$15/ISI_fec!D$15)</f>
        <v>2.7536819030269952</v>
      </c>
      <c r="E140" s="126">
        <f>IF(E$15=0,0,E$15/ISI_fec!E$15)</f>
        <v>2.9231296394327382</v>
      </c>
      <c r="F140" s="126">
        <f>IF(F$15=0,0,F$15/ISI_fec!F$15)</f>
        <v>2.946272483812816</v>
      </c>
      <c r="G140" s="126">
        <f>IF(G$15=0,0,G$15/ISI_fec!G$15)</f>
        <v>2.7365867223148492</v>
      </c>
      <c r="H140" s="126">
        <f>IF(H$15=0,0,H$15/ISI_fec!H$15)</f>
        <v>2.6925770283189547</v>
      </c>
      <c r="I140" s="126">
        <f>IF(I$15=0,0,I$15/ISI_fec!I$15)</f>
        <v>2.3212905557204158</v>
      </c>
      <c r="J140" s="126">
        <f>IF(J$15=0,0,J$15/ISI_fec!J$15)</f>
        <v>2.3692343581888751</v>
      </c>
      <c r="K140" s="126">
        <f>IF(K$15=0,0,K$15/ISI_fec!K$15)</f>
        <v>1.819074780587058</v>
      </c>
      <c r="L140" s="126">
        <f>IF(L$15=0,0,L$15/ISI_fec!L$15)</f>
        <v>2.3193723343411792</v>
      </c>
      <c r="M140" s="126">
        <f>IF(M$15=0,0,M$15/ISI_fec!M$15)</f>
        <v>2.0223578469154515</v>
      </c>
      <c r="N140" s="126">
        <f>IF(N$15=0,0,N$15/ISI_fec!N$15)</f>
        <v>1.7945637995423693</v>
      </c>
      <c r="O140" s="126">
        <f>IF(O$15=0,0,O$15/ISI_fec!O$15)</f>
        <v>0.42607736163708659</v>
      </c>
      <c r="P140" s="126">
        <f>IF(P$15=0,0,P$15/ISI_fec!P$15)</f>
        <v>3.7453224129307364E-2</v>
      </c>
      <c r="Q140" s="126">
        <f>IF(Q$15=0,0,Q$15/ISI_fec!Q$15)</f>
        <v>6.5151466568784885E-2</v>
      </c>
    </row>
    <row r="141" spans="1:17" x14ac:dyDescent="0.25">
      <c r="A141" s="127" t="s">
        <v>116</v>
      </c>
      <c r="B141" s="126">
        <f>IF(B$21=0,0,B$21/ISI_fec!B$21)</f>
        <v>5.6482143916856469</v>
      </c>
      <c r="C141" s="126">
        <f>IF(C$21=0,0,C$21/ISI_fec!C$21)</f>
        <v>5.539532396810948</v>
      </c>
      <c r="D141" s="126">
        <f>IF(D$21=0,0,D$21/ISI_fec!D$21)</f>
        <v>5.6571049719364632</v>
      </c>
      <c r="E141" s="126">
        <f>IF(E$21=0,0,E$21/ISI_fec!E$21)</f>
        <v>5.306388883361226</v>
      </c>
      <c r="F141" s="126">
        <f>IF(F$21=0,0,F$21/ISI_fec!F$21)</f>
        <v>5.3180202583143092</v>
      </c>
      <c r="G141" s="126">
        <f>IF(G$21=0,0,G$21/ISI_fec!G$21)</f>
        <v>5.3313716464898722</v>
      </c>
      <c r="H141" s="126">
        <f>IF(H$21=0,0,H$21/ISI_fec!H$21)</f>
        <v>5.1231122622045513</v>
      </c>
      <c r="I141" s="126">
        <f>IF(I$21=0,0,I$21/ISI_fec!I$21)</f>
        <v>5.2310627059091264</v>
      </c>
      <c r="J141" s="126">
        <f>IF(J$21=0,0,J$21/ISI_fec!J$21)</f>
        <v>5.1470203243399695</v>
      </c>
      <c r="K141" s="126">
        <f>IF(K$21=0,0,K$21/ISI_fec!K$21)</f>
        <v>5.0389075644971486</v>
      </c>
      <c r="L141" s="126">
        <f>IF(L$21=0,0,L$21/ISI_fec!L$21)</f>
        <v>5.22238056616857</v>
      </c>
      <c r="M141" s="126">
        <f>IF(M$21=0,0,M$21/ISI_fec!M$21)</f>
        <v>5.2191405576212517</v>
      </c>
      <c r="N141" s="126">
        <f>IF(N$21=0,0,N$21/ISI_fec!N$21)</f>
        <v>5.3166408607658697</v>
      </c>
      <c r="O141" s="126">
        <f>IF(O$21=0,0,O$21/ISI_fec!O$21)</f>
        <v>5.3198472615314243</v>
      </c>
      <c r="P141" s="126">
        <f>IF(P$21=0,0,P$21/ISI_fec!P$21)</f>
        <v>4.9087328383671718</v>
      </c>
      <c r="Q141" s="126">
        <f>IF(Q$21=0,0,Q$21/ISI_fec!Q$21)</f>
        <v>4.9987617268208311</v>
      </c>
    </row>
    <row r="142" spans="1:17" x14ac:dyDescent="0.25">
      <c r="A142" s="127" t="s">
        <v>113</v>
      </c>
      <c r="B142" s="126">
        <f>IF(B$27=0,0,B$27/ISI_fec!B$27)</f>
        <v>1.8229590256531523</v>
      </c>
      <c r="C142" s="126">
        <f>IF(C$27=0,0,C$27/ISI_fec!C$27)</f>
        <v>1.8384950795376502</v>
      </c>
      <c r="D142" s="126">
        <f>IF(D$27=0,0,D$27/ISI_fec!D$27)</f>
        <v>1.8302846613115233</v>
      </c>
      <c r="E142" s="126">
        <f>IF(E$27=0,0,E$27/ISI_fec!E$27)</f>
        <v>1.8474439999425349</v>
      </c>
      <c r="F142" s="126">
        <f>IF(F$27=0,0,F$27/ISI_fec!F$27)</f>
        <v>1.8457122821172505</v>
      </c>
      <c r="G142" s="126">
        <f>IF(G$27=0,0,G$27/ISI_fec!G$27)</f>
        <v>1.8879226479165925</v>
      </c>
      <c r="H142" s="126">
        <f>IF(H$27=0,0,H$27/ISI_fec!H$27)</f>
        <v>1.8959153277933691</v>
      </c>
      <c r="I142" s="126">
        <f>IF(I$27=0,0,I$27/ISI_fec!I$27)</f>
        <v>1.9506098765539259</v>
      </c>
      <c r="J142" s="126">
        <f>IF(J$27=0,0,J$27/ISI_fec!J$27)</f>
        <v>1.9766398716016917</v>
      </c>
      <c r="K142" s="126">
        <f>IF(K$27=0,0,K$27/ISI_fec!K$27)</f>
        <v>2.0400266760812982</v>
      </c>
      <c r="L142" s="126">
        <f>IF(L$27=0,0,L$27/ISI_fec!L$27)</f>
        <v>1.995980559212585</v>
      </c>
      <c r="M142" s="126">
        <f>IF(M$27=0,0,M$27/ISI_fec!M$27)</f>
        <v>1.964948851516394</v>
      </c>
      <c r="N142" s="126">
        <f>IF(N$27=0,0,N$27/ISI_fec!N$27)</f>
        <v>2.0519713613010895</v>
      </c>
      <c r="O142" s="126">
        <f>IF(O$27=0,0,O$27/ISI_fec!O$27)</f>
        <v>2.0560494938373646</v>
      </c>
      <c r="P142" s="126">
        <f>IF(P$27=0,0,P$27/ISI_fec!P$27)</f>
        <v>2.1135680440073732</v>
      </c>
      <c r="Q142" s="126">
        <f>IF(Q$27=0,0,Q$27/ISI_fec!Q$27)</f>
        <v>2.1167603940982538</v>
      </c>
    </row>
    <row r="143" spans="1:17" x14ac:dyDescent="0.25">
      <c r="A143" s="72" t="s">
        <v>112</v>
      </c>
      <c r="B143" s="125">
        <f>IF(B$34=0,0,B$34/ISI_fec!B$34)</f>
        <v>1.9148834835737079</v>
      </c>
      <c r="C143" s="125">
        <f>IF(C$34=0,0,C$34/ISI_fec!C$34)</f>
        <v>1.9122038226286593</v>
      </c>
      <c r="D143" s="125">
        <f>IF(D$34=0,0,D$34/ISI_fec!D$34)</f>
        <v>1.8989604133438922</v>
      </c>
      <c r="E143" s="125">
        <f>IF(E$34=0,0,E$34/ISI_fec!E$34)</f>
        <v>1.9093309251875843</v>
      </c>
      <c r="F143" s="125">
        <f>IF(F$34=0,0,F$34/ISI_fec!F$34)</f>
        <v>1.8912343951668968</v>
      </c>
      <c r="G143" s="125">
        <f>IF(G$34=0,0,G$34/ISI_fec!G$34)</f>
        <v>1.9277038295197022</v>
      </c>
      <c r="H143" s="125">
        <f>IF(H$34=0,0,H$34/ISI_fec!H$34)</f>
        <v>1.9275212871159428</v>
      </c>
      <c r="I143" s="125">
        <f>IF(I$34=0,0,I$34/ISI_fec!I$34)</f>
        <v>1.0218326963874464</v>
      </c>
      <c r="J143" s="125">
        <f>IF(J$34=0,0,J$34/ISI_fec!J$34)</f>
        <v>1.130222406569154</v>
      </c>
      <c r="K143" s="125">
        <f>IF(K$34=0,0,K$34/ISI_fec!K$34)</f>
        <v>0.61815364869003053</v>
      </c>
      <c r="L143" s="125">
        <f>IF(L$34=0,0,L$34/ISI_fec!L$34)</f>
        <v>0.7977236679060894</v>
      </c>
      <c r="M143" s="125">
        <f>IF(M$34=0,0,M$34/ISI_fec!M$34)</f>
        <v>0.82526754774932465</v>
      </c>
      <c r="N143" s="125">
        <f>IF(N$34=0,0,N$34/ISI_fec!N$34)</f>
        <v>0.6228802508327278</v>
      </c>
      <c r="O143" s="125">
        <f>IF(O$34=0,0,O$34/ISI_fec!O$34)</f>
        <v>0.71849557053471691</v>
      </c>
      <c r="P143" s="125">
        <f>IF(P$34=0,0,P$34/ISI_fec!P$34)</f>
        <v>0.14892631258137809</v>
      </c>
      <c r="Q143" s="125">
        <f>IF(Q$34=0,0,Q$34/ISI_fec!Q$34)</f>
        <v>9.2323463374765713E-2</v>
      </c>
    </row>
    <row r="144" spans="1:17" x14ac:dyDescent="0.25">
      <c r="A144" s="135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131</v>
      </c>
      <c r="B145" s="133">
        <f>IF(B$53=0,0,(B$53-B$94)/ISI_fec!B$53)</f>
        <v>0.73038744825581192</v>
      </c>
      <c r="C145" s="133">
        <f>IF(C$53=0,0,(C$53-C$94)/ISI_fec!C$53)</f>
        <v>0.68142956950367262</v>
      </c>
      <c r="D145" s="133">
        <f>IF(D$53=0,0,(D$53-D$94)/ISI_fec!D$53)</f>
        <v>0.69920783646330376</v>
      </c>
      <c r="E145" s="133">
        <f>IF(E$53=0,0,(E$53-E$94)/ISI_fec!E$53)</f>
        <v>0.71798991047103455</v>
      </c>
      <c r="F145" s="133">
        <f>IF(F$53=0,0,(F$53-F$94)/ISI_fec!F$53)</f>
        <v>0.71807557684553824</v>
      </c>
      <c r="G145" s="133">
        <f>IF(G$53=0,0,(G$53-G$94)/ISI_fec!G$53)</f>
        <v>0.70399613751309142</v>
      </c>
      <c r="H145" s="133">
        <f>IF(H$53=0,0,(H$53-H$94)/ISI_fec!H$53)</f>
        <v>0.6990010524395307</v>
      </c>
      <c r="I145" s="133">
        <f>IF(I$53=0,0,(I$53-I$94)/ISI_fec!I$53)</f>
        <v>0.6092632960111547</v>
      </c>
      <c r="J145" s="133">
        <f>IF(J$53=0,0,(J$53-J$94)/ISI_fec!J$53)</f>
        <v>0.62464648253860677</v>
      </c>
      <c r="K145" s="133">
        <f>IF(K$53=0,0,(K$53-K$94)/ISI_fec!K$53)</f>
        <v>0.54008477686285172</v>
      </c>
      <c r="L145" s="133">
        <f>IF(L$53=0,0,(L$53-L$94)/ISI_fec!L$53)</f>
        <v>0.59947527237700748</v>
      </c>
      <c r="M145" s="133">
        <f>IF(M$53=0,0,(M$53-M$94)/ISI_fec!M$53)</f>
        <v>0.56528853965139891</v>
      </c>
      <c r="N145" s="133">
        <f>IF(N$53=0,0,(N$53-N$94)/ISI_fec!N$53)</f>
        <v>0.53980455817653961</v>
      </c>
      <c r="O145" s="133">
        <f>IF(O$53=0,0,(O$53-O$94)/ISI_fec!O$53)</f>
        <v>0.39508905161618557</v>
      </c>
      <c r="P145" s="133">
        <f>IF(P$53=0,0,(P$53-P$94)/ISI_fec!P$53)</f>
        <v>0.32735909068261571</v>
      </c>
      <c r="Q145" s="133">
        <f>IF(Q$53=0,0,(Q$53-Q$94)/ISI_fec!Q$53)</f>
        <v>0.30636906278424553</v>
      </c>
    </row>
    <row r="146" spans="1:17" x14ac:dyDescent="0.25">
      <c r="A146" s="132" t="s">
        <v>83</v>
      </c>
      <c r="B146" s="131">
        <f>IF(B$54=0,0,B$54/ISI_fec!B$54)</f>
        <v>0</v>
      </c>
      <c r="C146" s="131">
        <f>IF(C$54=0,0,C$54/ISI_fec!C$54)</f>
        <v>0</v>
      </c>
      <c r="D146" s="131">
        <f>IF(D$54=0,0,D$54/ISI_fec!D$54)</f>
        <v>0</v>
      </c>
      <c r="E146" s="131">
        <f>IF(E$54=0,0,E$54/ISI_fec!E$54)</f>
        <v>0</v>
      </c>
      <c r="F146" s="131">
        <f>IF(F$54=0,0,F$54/ISI_fec!F$54)</f>
        <v>0</v>
      </c>
      <c r="G146" s="131">
        <f>IF(G$54=0,0,G$54/ISI_fec!G$54)</f>
        <v>0</v>
      </c>
      <c r="H146" s="131">
        <f>IF(H$54=0,0,H$54/ISI_fec!H$54)</f>
        <v>0</v>
      </c>
      <c r="I146" s="131">
        <f>IF(I$54=0,0,I$54/ISI_fec!I$54)</f>
        <v>0</v>
      </c>
      <c r="J146" s="131">
        <f>IF(J$54=0,0,J$54/ISI_fec!J$54)</f>
        <v>0</v>
      </c>
      <c r="K146" s="131">
        <f>IF(K$54=0,0,K$54/ISI_fec!K$54)</f>
        <v>0</v>
      </c>
      <c r="L146" s="131">
        <f>IF(L$54=0,0,L$54/ISI_fec!L$54)</f>
        <v>0</v>
      </c>
      <c r="M146" s="131">
        <f>IF(M$54=0,0,M$54/ISI_fec!M$54)</f>
        <v>0</v>
      </c>
      <c r="N146" s="131">
        <f>IF(N$54=0,0,N$54/ISI_fec!N$54)</f>
        <v>0</v>
      </c>
      <c r="O146" s="131">
        <f>IF(O$54=0,0,O$54/ISI_fec!O$54)</f>
        <v>0</v>
      </c>
      <c r="P146" s="131">
        <f>IF(P$54=0,0,P$54/ISI_fec!P$54)</f>
        <v>0</v>
      </c>
      <c r="Q146" s="131">
        <f>IF(Q$54=0,0,Q$54/ISI_fec!Q$54)</f>
        <v>0</v>
      </c>
    </row>
    <row r="147" spans="1:17" x14ac:dyDescent="0.25">
      <c r="A147" s="76" t="s">
        <v>82</v>
      </c>
      <c r="B147" s="130">
        <f>IF(B$55=0,0,B$55/ISI_fec!B$55)</f>
        <v>0</v>
      </c>
      <c r="C147" s="130">
        <f>IF(C$55=0,0,C$55/ISI_fec!C$55)</f>
        <v>0</v>
      </c>
      <c r="D147" s="130">
        <f>IF(D$55=0,0,D$55/ISI_fec!D$55)</f>
        <v>0</v>
      </c>
      <c r="E147" s="130">
        <f>IF(E$55=0,0,E$55/ISI_fec!E$55)</f>
        <v>0</v>
      </c>
      <c r="F147" s="130">
        <f>IF(F$55=0,0,F$55/ISI_fec!F$55)</f>
        <v>0</v>
      </c>
      <c r="G147" s="130">
        <f>IF(G$55=0,0,G$55/ISI_fec!G$55)</f>
        <v>0</v>
      </c>
      <c r="H147" s="130">
        <f>IF(H$55=0,0,H$55/ISI_fec!H$55)</f>
        <v>0</v>
      </c>
      <c r="I147" s="130">
        <f>IF(I$55=0,0,I$55/ISI_fec!I$55)</f>
        <v>0</v>
      </c>
      <c r="J147" s="130">
        <f>IF(J$55=0,0,J$55/ISI_fec!J$55)</f>
        <v>0</v>
      </c>
      <c r="K147" s="130">
        <f>IF(K$55=0,0,K$55/ISI_fec!K$55)</f>
        <v>0</v>
      </c>
      <c r="L147" s="130">
        <f>IF(L$55=0,0,L$55/ISI_fec!L$55)</f>
        <v>0</v>
      </c>
      <c r="M147" s="130">
        <f>IF(M$55=0,0,M$55/ISI_fec!M$55)</f>
        <v>0</v>
      </c>
      <c r="N147" s="130">
        <f>IF(N$55=0,0,N$55/ISI_fec!N$55)</f>
        <v>0</v>
      </c>
      <c r="O147" s="130">
        <f>IF(O$55=0,0,O$55/ISI_fec!O$55)</f>
        <v>0</v>
      </c>
      <c r="P147" s="130">
        <f>IF(P$55=0,0,P$55/ISI_fec!P$55)</f>
        <v>0</v>
      </c>
      <c r="Q147" s="130">
        <f>IF(Q$55=0,0,Q$55/ISI_fec!Q$55)</f>
        <v>0</v>
      </c>
    </row>
    <row r="148" spans="1:17" x14ac:dyDescent="0.25">
      <c r="A148" s="76" t="s">
        <v>81</v>
      </c>
      <c r="B148" s="130">
        <f>IF(B$56=0,0,B$56/ISI_fec!B$56)</f>
        <v>0</v>
      </c>
      <c r="C148" s="130">
        <f>IF(C$56=0,0,C$56/ISI_fec!C$56)</f>
        <v>0</v>
      </c>
      <c r="D148" s="130">
        <f>IF(D$56=0,0,D$56/ISI_fec!D$56)</f>
        <v>0</v>
      </c>
      <c r="E148" s="130">
        <f>IF(E$56=0,0,E$56/ISI_fec!E$56)</f>
        <v>0</v>
      </c>
      <c r="F148" s="130">
        <f>IF(F$56=0,0,F$56/ISI_fec!F$56)</f>
        <v>0</v>
      </c>
      <c r="G148" s="130">
        <f>IF(G$56=0,0,G$56/ISI_fec!G$56)</f>
        <v>0</v>
      </c>
      <c r="H148" s="130">
        <f>IF(H$56=0,0,H$56/ISI_fec!H$56)</f>
        <v>0</v>
      </c>
      <c r="I148" s="130">
        <f>IF(I$56=0,0,I$56/ISI_fec!I$56)</f>
        <v>0</v>
      </c>
      <c r="J148" s="130">
        <f>IF(J$56=0,0,J$56/ISI_fec!J$56)</f>
        <v>0</v>
      </c>
      <c r="K148" s="130">
        <f>IF(K$56=0,0,K$56/ISI_fec!K$56)</f>
        <v>0</v>
      </c>
      <c r="L148" s="130">
        <f>IF(L$56=0,0,L$56/ISI_fec!L$56)</f>
        <v>0</v>
      </c>
      <c r="M148" s="130">
        <f>IF(M$56=0,0,M$56/ISI_fec!M$56)</f>
        <v>0</v>
      </c>
      <c r="N148" s="130">
        <f>IF(N$56=0,0,N$56/ISI_fec!N$56)</f>
        <v>0</v>
      </c>
      <c r="O148" s="130">
        <f>IF(O$56=0,0,O$56/ISI_fec!O$56)</f>
        <v>0</v>
      </c>
      <c r="P148" s="130">
        <f>IF(P$56=0,0,P$56/ISI_fec!P$56)</f>
        <v>0</v>
      </c>
      <c r="Q148" s="130">
        <f>IF(Q$56=0,0,Q$56/ISI_fec!Q$56)</f>
        <v>0</v>
      </c>
    </row>
    <row r="149" spans="1:17" x14ac:dyDescent="0.25">
      <c r="A149" s="76" t="s">
        <v>80</v>
      </c>
      <c r="B149" s="130">
        <f>IF(B$57=0,0,B$57/ISI_fec!B$57)</f>
        <v>0</v>
      </c>
      <c r="C149" s="130">
        <f>IF(C$57=0,0,C$57/ISI_fec!C$57)</f>
        <v>0</v>
      </c>
      <c r="D149" s="130">
        <f>IF(D$57=0,0,D$57/ISI_fec!D$57)</f>
        <v>0</v>
      </c>
      <c r="E149" s="130">
        <f>IF(E$57=0,0,E$57/ISI_fec!E$57)</f>
        <v>0</v>
      </c>
      <c r="F149" s="130">
        <f>IF(F$57=0,0,F$57/ISI_fec!F$57)</f>
        <v>0</v>
      </c>
      <c r="G149" s="130">
        <f>IF(G$57=0,0,G$57/ISI_fec!G$57)</f>
        <v>0</v>
      </c>
      <c r="H149" s="130">
        <f>IF(H$57=0,0,H$57/ISI_fec!H$57)</f>
        <v>0</v>
      </c>
      <c r="I149" s="130">
        <f>IF(I$57=0,0,I$57/ISI_fec!I$57)</f>
        <v>0</v>
      </c>
      <c r="J149" s="130">
        <f>IF(J$57=0,0,J$57/ISI_fec!J$57)</f>
        <v>0</v>
      </c>
      <c r="K149" s="130">
        <f>IF(K$57=0,0,K$57/ISI_fec!K$57)</f>
        <v>0</v>
      </c>
      <c r="L149" s="130">
        <f>IF(L$57=0,0,L$57/ISI_fec!L$57)</f>
        <v>0</v>
      </c>
      <c r="M149" s="130">
        <f>IF(M$57=0,0,M$57/ISI_fec!M$57)</f>
        <v>0</v>
      </c>
      <c r="N149" s="130">
        <f>IF(N$57=0,0,N$57/ISI_fec!N$57)</f>
        <v>0</v>
      </c>
      <c r="O149" s="130">
        <f>IF(O$57=0,0,O$57/ISI_fec!O$57)</f>
        <v>0</v>
      </c>
      <c r="P149" s="130">
        <f>IF(P$57=0,0,P$57/ISI_fec!P$57)</f>
        <v>0</v>
      </c>
      <c r="Q149" s="130">
        <f>IF(Q$57=0,0,Q$57/ISI_fec!Q$57)</f>
        <v>0</v>
      </c>
    </row>
    <row r="150" spans="1:17" x14ac:dyDescent="0.25">
      <c r="A150" s="129" t="s">
        <v>79</v>
      </c>
      <c r="B150" s="128">
        <f>IF(B$58=0,0,B$58/ISI_fec!B$58)</f>
        <v>1.3251222000000002</v>
      </c>
      <c r="C150" s="128">
        <f>IF(C$58=0,0,C$58/ISI_fec!C$58)</f>
        <v>1.3251221999999996</v>
      </c>
      <c r="D150" s="128">
        <f>IF(D$58=0,0,D$58/ISI_fec!D$58)</f>
        <v>1.3251222</v>
      </c>
      <c r="E150" s="128">
        <f>IF(E$58=0,0,E$58/ISI_fec!E$58)</f>
        <v>1.3251222</v>
      </c>
      <c r="F150" s="128">
        <f>IF(F$58=0,0,F$58/ISI_fec!F$58)</f>
        <v>1.3251222000000002</v>
      </c>
      <c r="G150" s="128">
        <f>IF(G$58=0,0,G$58/ISI_fec!G$58)</f>
        <v>1.3251222</v>
      </c>
      <c r="H150" s="128">
        <f>IF(H$58=0,0,H$58/ISI_fec!H$58)</f>
        <v>1.3251222</v>
      </c>
      <c r="I150" s="128">
        <f>IF(I$58=0,0,I$58/ISI_fec!I$58)</f>
        <v>1.3251221999999994</v>
      </c>
      <c r="J150" s="128">
        <f>IF(J$58=0,0,J$58/ISI_fec!J$58)</f>
        <v>1.3251222000000002</v>
      </c>
      <c r="K150" s="128">
        <f>IF(K$58=0,0,K$58/ISI_fec!K$58)</f>
        <v>1.3251222</v>
      </c>
      <c r="L150" s="128">
        <f>IF(L$58=0,0,L$58/ISI_fec!L$58)</f>
        <v>1.3251222000000005</v>
      </c>
      <c r="M150" s="128">
        <f>IF(M$58=0,0,M$58/ISI_fec!M$58)</f>
        <v>1.3251222000000002</v>
      </c>
      <c r="N150" s="128">
        <f>IF(N$58=0,0,N$58/ISI_fec!N$58)</f>
        <v>1.3251222000000002</v>
      </c>
      <c r="O150" s="128">
        <f>IF(O$58=0,0,O$58/ISI_fec!O$58)</f>
        <v>1.3251222000000002</v>
      </c>
      <c r="P150" s="128">
        <f>IF(P$58=0,0,P$58/ISI_fec!P$58)</f>
        <v>1.3251221999999998</v>
      </c>
      <c r="Q150" s="128">
        <f>IF(Q$58=0,0,Q$58/ISI_fec!Q$58)</f>
        <v>1.3251222</v>
      </c>
    </row>
    <row r="151" spans="1:17" x14ac:dyDescent="0.25">
      <c r="A151" s="127" t="s">
        <v>115</v>
      </c>
      <c r="B151" s="126">
        <f>IF(B$63=0,0,B$63/ISI_fec!B$63)</f>
        <v>2.2335090492022043</v>
      </c>
      <c r="C151" s="126">
        <f>IF(C$63=0,0,C$63/ISI_fec!C$63)</f>
        <v>1.9067510191489656</v>
      </c>
      <c r="D151" s="126">
        <f>IF(D$63=0,0,D$63/ISI_fec!D$63)</f>
        <v>2.0340532005337217</v>
      </c>
      <c r="E151" s="126">
        <f>IF(E$63=0,0,E$63/ISI_fec!E$63)</f>
        <v>2.1357198490313749</v>
      </c>
      <c r="F151" s="126">
        <f>IF(F$63=0,0,F$63/ISI_fec!F$63)</f>
        <v>2.1460139127885447</v>
      </c>
      <c r="G151" s="126">
        <f>IF(G$63=0,0,G$63/ISI_fec!G$63)</f>
        <v>2.0033450179281345</v>
      </c>
      <c r="H151" s="126">
        <f>IF(H$63=0,0,H$63/ISI_fec!H$63)</f>
        <v>1.9645815769269719</v>
      </c>
      <c r="I151" s="126">
        <f>IF(I$63=0,0,I$63/ISI_fec!I$63)</f>
        <v>1.7541471731983347</v>
      </c>
      <c r="J151" s="126">
        <f>IF(J$63=0,0,J$63/ISI_fec!J$63)</f>
        <v>1.7818142888986253</v>
      </c>
      <c r="K151" s="126">
        <f>IF(K$63=0,0,K$63/ISI_fec!K$63)</f>
        <v>1.4179977951787315</v>
      </c>
      <c r="L151" s="126">
        <f>IF(L$63=0,0,L$63/ISI_fec!L$63)</f>
        <v>1.7551126411816298</v>
      </c>
      <c r="M151" s="126">
        <f>IF(M$63=0,0,M$63/ISI_fec!M$63)</f>
        <v>1.5488249652292394</v>
      </c>
      <c r="N151" s="126">
        <f>IF(N$63=0,0,N$63/ISI_fec!N$63)</f>
        <v>1.403986822392699</v>
      </c>
      <c r="O151" s="126">
        <f>IF(O$63=0,0,O$63/ISI_fec!O$63)</f>
        <v>0.42607736163708582</v>
      </c>
      <c r="P151" s="126">
        <f>IF(P$63=0,0,P$63/ISI_fec!P$63)</f>
        <v>3.745322412930676E-2</v>
      </c>
      <c r="Q151" s="126">
        <f>IF(Q$63=0,0,Q$63/ISI_fec!Q$63)</f>
        <v>6.5151466568784677E-2</v>
      </c>
    </row>
    <row r="152" spans="1:17" x14ac:dyDescent="0.25">
      <c r="A152" s="127" t="s">
        <v>114</v>
      </c>
      <c r="B152" s="126">
        <f>IF(B$69=0,0,B$69/ISI_fec!B$69)</f>
        <v>0</v>
      </c>
      <c r="C152" s="126">
        <f>IF(C$69=0,0,C$69/ISI_fec!C$69)</f>
        <v>0</v>
      </c>
      <c r="D152" s="126">
        <f>IF(D$69=0,0,D$69/ISI_fec!D$69)</f>
        <v>0</v>
      </c>
      <c r="E152" s="126">
        <f>IF(E$69=0,0,E$69/ISI_fec!E$69)</f>
        <v>0</v>
      </c>
      <c r="F152" s="126">
        <f>IF(F$69=0,0,F$69/ISI_fec!F$69)</f>
        <v>0</v>
      </c>
      <c r="G152" s="126">
        <f>IF(G$69=0,0,G$69/ISI_fec!G$69)</f>
        <v>0</v>
      </c>
      <c r="H152" s="126">
        <f>IF(H$69=0,0,H$69/ISI_fec!H$69)</f>
        <v>0</v>
      </c>
      <c r="I152" s="126">
        <f>IF(I$69=0,0,I$69/ISI_fec!I$69)</f>
        <v>0</v>
      </c>
      <c r="J152" s="126">
        <f>IF(J$69=0,0,J$69/ISI_fec!J$69)</f>
        <v>0</v>
      </c>
      <c r="K152" s="126">
        <f>IF(K$69=0,0,K$69/ISI_fec!K$69)</f>
        <v>0</v>
      </c>
      <c r="L152" s="126">
        <f>IF(L$69=0,0,L$69/ISI_fec!L$69)</f>
        <v>0</v>
      </c>
      <c r="M152" s="126">
        <f>IF(M$69=0,0,M$69/ISI_fec!M$69)</f>
        <v>0</v>
      </c>
      <c r="N152" s="126">
        <f>IF(N$69=0,0,N$69/ISI_fec!N$69)</f>
        <v>0</v>
      </c>
      <c r="O152" s="126">
        <f>IF(O$69=0,0,O$69/ISI_fec!O$69)</f>
        <v>0</v>
      </c>
      <c r="P152" s="126">
        <f>IF(P$69=0,0,P$69/ISI_fec!P$69)</f>
        <v>0</v>
      </c>
      <c r="Q152" s="126">
        <f>IF(Q$69=0,0,Q$69/ISI_fec!Q$69)</f>
        <v>0</v>
      </c>
    </row>
    <row r="153" spans="1:17" x14ac:dyDescent="0.25">
      <c r="A153" s="127" t="s">
        <v>113</v>
      </c>
      <c r="B153" s="126">
        <f>IF(B$70=0,0,B$70/ISI_fec!B$70)</f>
        <v>1.8229590256531527</v>
      </c>
      <c r="C153" s="126">
        <f>IF(C$70=0,0,C$70/ISI_fec!C$70)</f>
        <v>1.8384950795376516</v>
      </c>
      <c r="D153" s="126">
        <f>IF(D$70=0,0,D$70/ISI_fec!D$70)</f>
        <v>1.8302846613115238</v>
      </c>
      <c r="E153" s="126">
        <f>IF(E$70=0,0,E$70/ISI_fec!E$70)</f>
        <v>1.8474439999425345</v>
      </c>
      <c r="F153" s="126">
        <f>IF(F$70=0,0,F$70/ISI_fec!F$70)</f>
        <v>1.8457122821172496</v>
      </c>
      <c r="G153" s="126">
        <f>IF(G$70=0,0,G$70/ISI_fec!G$70)</f>
        <v>1.8879226479165927</v>
      </c>
      <c r="H153" s="126">
        <f>IF(H$70=0,0,H$70/ISI_fec!H$70)</f>
        <v>1.895915327793368</v>
      </c>
      <c r="I153" s="126">
        <f>IF(I$70=0,0,I$70/ISI_fec!I$70)</f>
        <v>1.9506098765539261</v>
      </c>
      <c r="J153" s="126">
        <f>IF(J$70=0,0,J$70/ISI_fec!J$70)</f>
        <v>1.9766398716016911</v>
      </c>
      <c r="K153" s="126">
        <f>IF(K$70=0,0,K$70/ISI_fec!K$70)</f>
        <v>2.0400266760812973</v>
      </c>
      <c r="L153" s="126">
        <f>IF(L$70=0,0,L$70/ISI_fec!L$70)</f>
        <v>1.9959805592125865</v>
      </c>
      <c r="M153" s="126">
        <f>IF(M$70=0,0,M$70/ISI_fec!M$70)</f>
        <v>1.9649488515163946</v>
      </c>
      <c r="N153" s="126">
        <f>IF(N$70=0,0,N$70/ISI_fec!N$70)</f>
        <v>2.0519713613010895</v>
      </c>
      <c r="O153" s="126">
        <f>IF(O$70=0,0,O$70/ISI_fec!O$70)</f>
        <v>2.0560494938373641</v>
      </c>
      <c r="P153" s="126">
        <f>IF(P$70=0,0,P$70/ISI_fec!P$70)</f>
        <v>2.1135680440073732</v>
      </c>
      <c r="Q153" s="126">
        <f>IF(Q$70=0,0,Q$70/ISI_fec!Q$70)</f>
        <v>2.1167603940982529</v>
      </c>
    </row>
    <row r="154" spans="1:17" x14ac:dyDescent="0.25">
      <c r="A154" s="72" t="s">
        <v>112</v>
      </c>
      <c r="B154" s="125">
        <f>IF(B$77=0,0,B$77/ISI_fec!B$77)</f>
        <v>1.9470809328402856</v>
      </c>
      <c r="C154" s="125">
        <f>IF(C$77=0,0,C$77/ISI_fec!C$77)</f>
        <v>1.9434023484287775</v>
      </c>
      <c r="D154" s="125">
        <f>IF(D$77=0,0,D$77/ISI_fec!D$77)</f>
        <v>1.9303359549009711</v>
      </c>
      <c r="E154" s="125">
        <f>IF(E$77=0,0,E$77/ISI_fec!E$77)</f>
        <v>1.9399540945394496</v>
      </c>
      <c r="F154" s="125">
        <f>IF(F$77=0,0,F$77/ISI_fec!F$77)</f>
        <v>1.9214620549703385</v>
      </c>
      <c r="G154" s="125">
        <f>IF(G$77=0,0,G$77/ISI_fec!G$77)</f>
        <v>1.9562934342521856</v>
      </c>
      <c r="H154" s="125">
        <f>IF(H$77=0,0,H$77/ISI_fec!H$77)</f>
        <v>1.9556333928639995</v>
      </c>
      <c r="I154" s="125">
        <f>IF(I$77=0,0,I$77/ISI_fec!I$77)</f>
        <v>1.0263341849306835</v>
      </c>
      <c r="J154" s="125">
        <f>IF(J$77=0,0,J$77/ISI_fec!J$77)</f>
        <v>1.1356734766744567</v>
      </c>
      <c r="K154" s="125">
        <f>IF(K$77=0,0,K$77/ISI_fec!K$77)</f>
        <v>0.60828859864302742</v>
      </c>
      <c r="L154" s="125">
        <f>IF(L$77=0,0,L$77/ISI_fec!L$77)</f>
        <v>0.79471399690319355</v>
      </c>
      <c r="M154" s="125">
        <f>IF(M$77=0,0,M$77/ISI_fec!M$77)</f>
        <v>0.82445896800839724</v>
      </c>
      <c r="N154" s="125">
        <f>IF(N$77=0,0,N$77/ISI_fec!N$77)</f>
        <v>0.61245912201552377</v>
      </c>
      <c r="O154" s="125">
        <f>IF(O$77=0,0,O$77/ISI_fec!O$77)</f>
        <v>0.70993675037739812</v>
      </c>
      <c r="P154" s="125">
        <f>IF(P$77=0,0,P$77/ISI_fec!P$77)</f>
        <v>0.49252877213244067</v>
      </c>
      <c r="Q154" s="125">
        <f>IF(Q$77=0,0,Q$77/ISI_fec!Q$77)</f>
        <v>0.10847321246516536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Q10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SUM(B4:B8)</f>
        <v>249.76966826625903</v>
      </c>
      <c r="C3" s="46">
        <f t="shared" ref="C3:Q3" si="0">SUM(C4:C8)</f>
        <v>227.23558676849578</v>
      </c>
      <c r="D3" s="46">
        <f t="shared" si="0"/>
        <v>192.58382640309677</v>
      </c>
      <c r="E3" s="46">
        <f t="shared" si="0"/>
        <v>223.11535465580326</v>
      </c>
      <c r="F3" s="46">
        <f t="shared" si="0"/>
        <v>261.27257247795893</v>
      </c>
      <c r="G3" s="46">
        <f t="shared" si="0"/>
        <v>292.01846294622254</v>
      </c>
      <c r="H3" s="46">
        <f t="shared" si="0"/>
        <v>391.17104696075097</v>
      </c>
      <c r="I3" s="46">
        <f t="shared" si="0"/>
        <v>600.288356324304</v>
      </c>
      <c r="J3" s="46">
        <f t="shared" si="0"/>
        <v>561.84864511476007</v>
      </c>
      <c r="K3" s="46">
        <f t="shared" si="0"/>
        <v>307.99758166319521</v>
      </c>
      <c r="L3" s="46">
        <f t="shared" si="0"/>
        <v>510.98196381703815</v>
      </c>
      <c r="M3" s="46">
        <f t="shared" si="0"/>
        <v>579.14563600733322</v>
      </c>
      <c r="N3" s="46">
        <f t="shared" si="0"/>
        <v>456.44800883280084</v>
      </c>
      <c r="O3" s="46">
        <f t="shared" si="0"/>
        <v>484.31557471650774</v>
      </c>
      <c r="P3" s="46">
        <f t="shared" si="0"/>
        <v>530.79882643781241</v>
      </c>
      <c r="Q3" s="46">
        <f t="shared" si="0"/>
        <v>781.41111254609075</v>
      </c>
    </row>
    <row r="4" spans="1:17" x14ac:dyDescent="0.25">
      <c r="A4" s="110" t="s">
        <v>44</v>
      </c>
      <c r="B4" s="120">
        <v>0</v>
      </c>
      <c r="C4" s="120">
        <v>0</v>
      </c>
      <c r="D4" s="120">
        <v>0</v>
      </c>
      <c r="E4" s="120">
        <v>0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</row>
    <row r="5" spans="1:17" x14ac:dyDescent="0.25">
      <c r="A5" s="180" t="s">
        <v>59</v>
      </c>
      <c r="B5" s="189">
        <f>SUM(B6:B7)</f>
        <v>27.912666472643899</v>
      </c>
      <c r="C5" s="189">
        <f t="shared" ref="C5:Q5" si="1">SUM(C6:C7)</f>
        <v>20.42640357591522</v>
      </c>
      <c r="D5" s="189">
        <f t="shared" si="1"/>
        <v>16.536793292953032</v>
      </c>
      <c r="E5" s="189">
        <f t="shared" si="1"/>
        <v>18.093892427419902</v>
      </c>
      <c r="F5" s="189">
        <f t="shared" si="1"/>
        <v>21.188312332624559</v>
      </c>
      <c r="G5" s="189">
        <f t="shared" si="1"/>
        <v>22.650715289451171</v>
      </c>
      <c r="H5" s="189">
        <f t="shared" si="1"/>
        <v>26.596193180684537</v>
      </c>
      <c r="I5" s="189">
        <f t="shared" si="1"/>
        <v>40.814332279859933</v>
      </c>
      <c r="J5" s="189">
        <f t="shared" si="1"/>
        <v>38.200769765246378</v>
      </c>
      <c r="K5" s="189">
        <f t="shared" si="1"/>
        <v>29.593674774884491</v>
      </c>
      <c r="L5" s="189">
        <f t="shared" si="1"/>
        <v>41.742269028243172</v>
      </c>
      <c r="M5" s="189">
        <f t="shared" si="1"/>
        <v>36.825290694751885</v>
      </c>
      <c r="N5" s="189">
        <f t="shared" si="1"/>
        <v>40.237991886757975</v>
      </c>
      <c r="O5" s="189">
        <f t="shared" si="1"/>
        <v>44.747518576583737</v>
      </c>
      <c r="P5" s="189">
        <f t="shared" si="1"/>
        <v>49.270650083324419</v>
      </c>
      <c r="Q5" s="189">
        <f t="shared" si="1"/>
        <v>75.459606895661011</v>
      </c>
    </row>
    <row r="6" spans="1:17" x14ac:dyDescent="0.25">
      <c r="A6" s="179" t="s">
        <v>43</v>
      </c>
      <c r="B6" s="189">
        <v>0</v>
      </c>
      <c r="C6" s="189">
        <v>0</v>
      </c>
      <c r="D6" s="189">
        <v>0</v>
      </c>
      <c r="E6" s="189">
        <v>0</v>
      </c>
      <c r="F6" s="189">
        <v>0</v>
      </c>
      <c r="G6" s="189">
        <v>0</v>
      </c>
      <c r="H6" s="189">
        <v>0</v>
      </c>
      <c r="I6" s="189">
        <v>0</v>
      </c>
      <c r="J6" s="189">
        <v>0</v>
      </c>
      <c r="K6" s="189">
        <v>0</v>
      </c>
      <c r="L6" s="189">
        <v>0</v>
      </c>
      <c r="M6" s="189">
        <v>0</v>
      </c>
      <c r="N6" s="189">
        <v>0</v>
      </c>
      <c r="O6" s="189">
        <v>0</v>
      </c>
      <c r="P6" s="189">
        <v>0</v>
      </c>
      <c r="Q6" s="189">
        <v>0</v>
      </c>
    </row>
    <row r="7" spans="1:17" x14ac:dyDescent="0.25">
      <c r="A7" s="179" t="s">
        <v>344</v>
      </c>
      <c r="B7" s="189">
        <v>27.912666472643899</v>
      </c>
      <c r="C7" s="189">
        <v>20.42640357591522</v>
      </c>
      <c r="D7" s="189">
        <v>16.536793292953032</v>
      </c>
      <c r="E7" s="189">
        <v>18.093892427419902</v>
      </c>
      <c r="F7" s="189">
        <v>21.188312332624559</v>
      </c>
      <c r="G7" s="189">
        <v>22.650715289451171</v>
      </c>
      <c r="H7" s="189">
        <v>26.596193180684537</v>
      </c>
      <c r="I7" s="189">
        <v>40.814332279859933</v>
      </c>
      <c r="J7" s="189">
        <v>38.200769765246378</v>
      </c>
      <c r="K7" s="189">
        <v>29.593674774884491</v>
      </c>
      <c r="L7" s="189">
        <v>41.742269028243172</v>
      </c>
      <c r="M7" s="189">
        <v>36.825290694751885</v>
      </c>
      <c r="N7" s="189">
        <v>40.237991886757975</v>
      </c>
      <c r="O7" s="189">
        <v>44.747518576583737</v>
      </c>
      <c r="P7" s="189">
        <v>49.270650083324419</v>
      </c>
      <c r="Q7" s="189">
        <v>75.459606895661011</v>
      </c>
    </row>
    <row r="8" spans="1:17" x14ac:dyDescent="0.25">
      <c r="A8" s="108" t="s">
        <v>42</v>
      </c>
      <c r="B8" s="118">
        <v>193.94433532097125</v>
      </c>
      <c r="C8" s="118">
        <v>186.38277961666535</v>
      </c>
      <c r="D8" s="118">
        <v>159.51023981719069</v>
      </c>
      <c r="E8" s="118">
        <v>186.92756980096345</v>
      </c>
      <c r="F8" s="118">
        <v>218.89594781270984</v>
      </c>
      <c r="G8" s="118">
        <v>246.7170323673202</v>
      </c>
      <c r="H8" s="118">
        <v>337.9786605993819</v>
      </c>
      <c r="I8" s="118">
        <v>518.65969176458418</v>
      </c>
      <c r="J8" s="118">
        <v>485.44710558426732</v>
      </c>
      <c r="K8" s="118">
        <v>248.81023211342625</v>
      </c>
      <c r="L8" s="118">
        <v>427.49742576055178</v>
      </c>
      <c r="M8" s="118">
        <v>505.49505461782951</v>
      </c>
      <c r="N8" s="118">
        <v>375.97202505928487</v>
      </c>
      <c r="O8" s="118">
        <v>394.82053756334028</v>
      </c>
      <c r="P8" s="118">
        <v>432.25752627116356</v>
      </c>
      <c r="Q8" s="118">
        <v>630.49189875476873</v>
      </c>
    </row>
    <row r="9" spans="1:17" x14ac:dyDescent="0.25">
      <c r="A9" s="123"/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</row>
    <row r="10" spans="1:17" x14ac:dyDescent="0.25">
      <c r="A10" s="31" t="s">
        <v>143</v>
      </c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</row>
    <row r="11" spans="1:17" x14ac:dyDescent="0.25">
      <c r="A11" s="110" t="s">
        <v>137</v>
      </c>
      <c r="B11" s="120">
        <v>0</v>
      </c>
      <c r="C11" s="120">
        <v>0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</row>
    <row r="12" spans="1:17" x14ac:dyDescent="0.25">
      <c r="A12" s="180" t="s">
        <v>136</v>
      </c>
      <c r="B12" s="189">
        <f>SUM(B13:B14)</f>
        <v>44.823999999999998</v>
      </c>
      <c r="C12" s="189">
        <f t="shared" ref="C12:Q12" si="2">SUM(C13:C14)</f>
        <v>34.488</v>
      </c>
      <c r="D12" s="189">
        <f t="shared" si="2"/>
        <v>31.076000000000001</v>
      </c>
      <c r="E12" s="189">
        <f t="shared" si="2"/>
        <v>32.619</v>
      </c>
      <c r="F12" s="189">
        <f t="shared" si="2"/>
        <v>39.265999999999998</v>
      </c>
      <c r="G12" s="189">
        <f t="shared" si="2"/>
        <v>34.127000000000002</v>
      </c>
      <c r="H12" s="189">
        <f t="shared" si="2"/>
        <v>35.773000000000003</v>
      </c>
      <c r="I12" s="189">
        <f t="shared" si="2"/>
        <v>44.222999999999999</v>
      </c>
      <c r="J12" s="189">
        <f t="shared" si="2"/>
        <v>24.706</v>
      </c>
      <c r="K12" s="189">
        <f t="shared" si="2"/>
        <v>17.885000000000002</v>
      </c>
      <c r="L12" s="189">
        <f t="shared" si="2"/>
        <v>20.736000000000001</v>
      </c>
      <c r="M12" s="189">
        <f t="shared" si="2"/>
        <v>19.530999999999999</v>
      </c>
      <c r="N12" s="189">
        <f t="shared" si="2"/>
        <v>19.53</v>
      </c>
      <c r="O12" s="189">
        <f t="shared" si="2"/>
        <v>20.768000000000001</v>
      </c>
      <c r="P12" s="189">
        <f t="shared" si="2"/>
        <v>21.848228053174712</v>
      </c>
      <c r="Q12" s="189">
        <f t="shared" si="2"/>
        <v>27.685164308525028</v>
      </c>
    </row>
    <row r="13" spans="1:17" x14ac:dyDescent="0.25">
      <c r="A13" s="179" t="s">
        <v>43</v>
      </c>
      <c r="B13" s="189">
        <v>0</v>
      </c>
      <c r="C13" s="189">
        <v>0</v>
      </c>
      <c r="D13" s="189">
        <v>0</v>
      </c>
      <c r="E13" s="189">
        <v>0</v>
      </c>
      <c r="F13" s="189">
        <v>0</v>
      </c>
      <c r="G13" s="189">
        <v>0</v>
      </c>
      <c r="H13" s="189">
        <v>0</v>
      </c>
      <c r="I13" s="189">
        <v>0</v>
      </c>
      <c r="J13" s="189">
        <v>0</v>
      </c>
      <c r="K13" s="189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0</v>
      </c>
      <c r="Q13" s="189">
        <v>0</v>
      </c>
    </row>
    <row r="14" spans="1:17" x14ac:dyDescent="0.25">
      <c r="A14" s="179" t="s">
        <v>344</v>
      </c>
      <c r="B14" s="189">
        <v>44.823999999999998</v>
      </c>
      <c r="C14" s="189">
        <v>34.488</v>
      </c>
      <c r="D14" s="189">
        <v>31.076000000000001</v>
      </c>
      <c r="E14" s="189">
        <v>32.619</v>
      </c>
      <c r="F14" s="189">
        <v>39.265999999999998</v>
      </c>
      <c r="G14" s="189">
        <v>34.127000000000002</v>
      </c>
      <c r="H14" s="189">
        <v>35.773000000000003</v>
      </c>
      <c r="I14" s="189">
        <v>44.222999999999999</v>
      </c>
      <c r="J14" s="189">
        <v>24.706</v>
      </c>
      <c r="K14" s="189">
        <v>17.885000000000002</v>
      </c>
      <c r="L14" s="189">
        <v>20.736000000000001</v>
      </c>
      <c r="M14" s="189">
        <v>19.530999999999999</v>
      </c>
      <c r="N14" s="189">
        <v>19.53</v>
      </c>
      <c r="O14" s="189">
        <v>20.768000000000001</v>
      </c>
      <c r="P14" s="189">
        <v>21.848228053174712</v>
      </c>
      <c r="Q14" s="189">
        <v>27.685164308525028</v>
      </c>
    </row>
    <row r="15" spans="1:17" x14ac:dyDescent="0.25">
      <c r="A15" s="108" t="s">
        <v>139</v>
      </c>
      <c r="B15" s="118">
        <v>781.80461666666667</v>
      </c>
      <c r="C15" s="118">
        <v>835.20190000000002</v>
      </c>
      <c r="D15" s="118">
        <v>832.37093333333326</v>
      </c>
      <c r="E15" s="118">
        <v>876.4363833333332</v>
      </c>
      <c r="F15" s="118">
        <v>893.2932666666668</v>
      </c>
      <c r="G15" s="118">
        <v>832.49725000000012</v>
      </c>
      <c r="H15" s="118">
        <v>889.98931666666681</v>
      </c>
      <c r="I15" s="118">
        <v>906.12535000000003</v>
      </c>
      <c r="J15" s="118">
        <v>925.87018333333344</v>
      </c>
      <c r="K15" s="118">
        <v>858.80036666666672</v>
      </c>
      <c r="L15" s="118">
        <v>888.65508333333321</v>
      </c>
      <c r="M15" s="118">
        <v>925.62491666666676</v>
      </c>
      <c r="N15" s="118">
        <v>917.65375000000006</v>
      </c>
      <c r="O15" s="118">
        <v>933.81209999999999</v>
      </c>
      <c r="P15" s="118">
        <v>940.6080666666669</v>
      </c>
      <c r="Q15" s="118">
        <v>947.45349206591447</v>
      </c>
    </row>
    <row r="16" spans="1:17" x14ac:dyDescent="0.25">
      <c r="A16" s="123"/>
      <c r="B16" s="122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</row>
    <row r="17" spans="1:17" x14ac:dyDescent="0.25">
      <c r="A17" s="31" t="s">
        <v>142</v>
      </c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</row>
    <row r="18" spans="1:17" x14ac:dyDescent="0.25">
      <c r="A18" s="110" t="s">
        <v>137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</row>
    <row r="19" spans="1:17" x14ac:dyDescent="0.25">
      <c r="A19" s="180" t="s">
        <v>136</v>
      </c>
      <c r="B19" s="189">
        <f t="shared" ref="B19" si="3">SUM(B20:B21)</f>
        <v>51.521839080459777</v>
      </c>
      <c r="C19" s="189">
        <f t="shared" ref="C19" si="4">SUM(C20:C21)</f>
        <v>51.52183908045977</v>
      </c>
      <c r="D19" s="189">
        <f t="shared" ref="D19" si="5">SUM(D20:D21)</f>
        <v>47.530409304909632</v>
      </c>
      <c r="E19" s="189">
        <f t="shared" ref="E19" si="6">SUM(E20:E21)</f>
        <v>47.530409304909632</v>
      </c>
      <c r="F19" s="189">
        <f t="shared" ref="F19" si="7">SUM(F20:F21)</f>
        <v>43.538979529359494</v>
      </c>
      <c r="G19" s="189">
        <f t="shared" ref="G19" si="8">SUM(G20:G21)</f>
        <v>43.538979529359494</v>
      </c>
      <c r="H19" s="189">
        <f t="shared" ref="H19" si="9">SUM(H20:H21)</f>
        <v>43.538979529359494</v>
      </c>
      <c r="I19" s="189">
        <f t="shared" ref="I19" si="10">SUM(I20:I21)</f>
        <v>47.530409304909625</v>
      </c>
      <c r="J19" s="189">
        <f t="shared" ref="J19" si="11">SUM(J20:J21)</f>
        <v>47.530409304909639</v>
      </c>
      <c r="K19" s="189">
        <f t="shared" ref="K19" si="12">SUM(K20:K21)</f>
        <v>43.538979529359494</v>
      </c>
      <c r="L19" s="189">
        <f t="shared" ref="L19" si="13">SUM(L20:L21)</f>
        <v>43.538979529359494</v>
      </c>
      <c r="M19" s="189">
        <f t="shared" ref="M19" si="14">SUM(M20:M21)</f>
        <v>39.547549753809356</v>
      </c>
      <c r="N19" s="189">
        <f t="shared" ref="N19" si="15">SUM(N20:N21)</f>
        <v>39.547549753809356</v>
      </c>
      <c r="O19" s="189">
        <f t="shared" ref="O19" si="16">SUM(O20:O21)</f>
        <v>39.547549753809356</v>
      </c>
      <c r="P19" s="189">
        <f t="shared" ref="P19" si="17">SUM(P20:P21)</f>
        <v>35.556119978259218</v>
      </c>
      <c r="Q19" s="189">
        <f t="shared" ref="Q19" si="18">SUM(Q20:Q21)</f>
        <v>35.556119978259218</v>
      </c>
    </row>
    <row r="20" spans="1:17" x14ac:dyDescent="0.25">
      <c r="A20" s="179" t="s">
        <v>43</v>
      </c>
      <c r="B20" s="189">
        <v>0</v>
      </c>
      <c r="C20" s="189">
        <v>0</v>
      </c>
      <c r="D20" s="189">
        <v>0</v>
      </c>
      <c r="E20" s="189">
        <v>0</v>
      </c>
      <c r="F20" s="189">
        <v>0</v>
      </c>
      <c r="G20" s="189">
        <v>0</v>
      </c>
      <c r="H20" s="189">
        <v>0</v>
      </c>
      <c r="I20" s="189">
        <v>0</v>
      </c>
      <c r="J20" s="189">
        <v>0</v>
      </c>
      <c r="K20" s="189">
        <v>0</v>
      </c>
      <c r="L20" s="189">
        <v>0</v>
      </c>
      <c r="M20" s="189">
        <v>0</v>
      </c>
      <c r="N20" s="189">
        <v>0</v>
      </c>
      <c r="O20" s="189">
        <v>0</v>
      </c>
      <c r="P20" s="189">
        <v>0</v>
      </c>
      <c r="Q20" s="189">
        <v>0</v>
      </c>
    </row>
    <row r="21" spans="1:17" x14ac:dyDescent="0.25">
      <c r="A21" s="179" t="s">
        <v>344</v>
      </c>
      <c r="B21" s="189">
        <v>51.521839080459777</v>
      </c>
      <c r="C21" s="189">
        <v>51.52183908045977</v>
      </c>
      <c r="D21" s="189">
        <v>47.530409304909632</v>
      </c>
      <c r="E21" s="189">
        <v>47.530409304909632</v>
      </c>
      <c r="F21" s="189">
        <v>43.538979529359494</v>
      </c>
      <c r="G21" s="189">
        <v>43.538979529359494</v>
      </c>
      <c r="H21" s="189">
        <v>43.538979529359494</v>
      </c>
      <c r="I21" s="189">
        <v>47.530409304909625</v>
      </c>
      <c r="J21" s="189">
        <v>47.530409304909639</v>
      </c>
      <c r="K21" s="189">
        <v>43.538979529359494</v>
      </c>
      <c r="L21" s="189">
        <v>43.538979529359494</v>
      </c>
      <c r="M21" s="189">
        <v>39.547549753809356</v>
      </c>
      <c r="N21" s="189">
        <v>39.547549753809356</v>
      </c>
      <c r="O21" s="189">
        <v>39.547549753809356</v>
      </c>
      <c r="P21" s="189">
        <v>35.556119978259218</v>
      </c>
      <c r="Q21" s="189">
        <v>35.556119978259218</v>
      </c>
    </row>
    <row r="22" spans="1:17" x14ac:dyDescent="0.25">
      <c r="A22" s="108" t="s">
        <v>139</v>
      </c>
      <c r="B22" s="118">
        <v>898.62599616858222</v>
      </c>
      <c r="C22" s="118">
        <v>898.62599616858233</v>
      </c>
      <c r="D22" s="118">
        <v>898.62599616858233</v>
      </c>
      <c r="E22" s="118">
        <v>990.00610807086616</v>
      </c>
      <c r="F22" s="118">
        <v>990.00610807086616</v>
      </c>
      <c r="G22" s="118">
        <v>898.62599616858233</v>
      </c>
      <c r="H22" s="118">
        <v>990.00610807086616</v>
      </c>
      <c r="I22" s="118">
        <v>990.00610807086616</v>
      </c>
      <c r="J22" s="118">
        <v>990.00610807086616</v>
      </c>
      <c r="K22" s="118">
        <v>990.00610807086616</v>
      </c>
      <c r="L22" s="118">
        <v>990.00610807086616</v>
      </c>
      <c r="M22" s="118">
        <v>990.00610807086616</v>
      </c>
      <c r="N22" s="118">
        <v>990.00610807086616</v>
      </c>
      <c r="O22" s="118">
        <v>990.00610807086616</v>
      </c>
      <c r="P22" s="118">
        <v>1081.38621997315</v>
      </c>
      <c r="Q22" s="118">
        <v>1081.38621997315</v>
      </c>
    </row>
    <row r="23" spans="1:17" x14ac:dyDescent="0.25">
      <c r="A23" s="124" t="s">
        <v>141</v>
      </c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193"/>
      <c r="Q23" s="193"/>
    </row>
    <row r="24" spans="1:17" x14ac:dyDescent="0.25">
      <c r="A24" s="121" t="s">
        <v>137</v>
      </c>
      <c r="B24" s="120"/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</row>
    <row r="25" spans="1:17" x14ac:dyDescent="0.25">
      <c r="A25" s="179" t="s">
        <v>136</v>
      </c>
      <c r="B25" s="189"/>
      <c r="C25" s="189">
        <f t="shared" ref="C25" si="19">SUM(C26:C27)</f>
        <v>0</v>
      </c>
      <c r="D25" s="189">
        <f t="shared" ref="D25" si="20">SUM(D26:D27)</f>
        <v>0</v>
      </c>
      <c r="E25" s="189">
        <f t="shared" ref="E25" si="21">SUM(E26:E27)</f>
        <v>0</v>
      </c>
      <c r="F25" s="189">
        <f t="shared" ref="F25" si="22">SUM(F26:F27)</f>
        <v>0</v>
      </c>
      <c r="G25" s="189">
        <f t="shared" ref="G25" si="23">SUM(G26:G27)</f>
        <v>0</v>
      </c>
      <c r="H25" s="189">
        <f t="shared" ref="H25" si="24">SUM(H26:H27)</f>
        <v>0</v>
      </c>
      <c r="I25" s="189">
        <f t="shared" ref="I25" si="25">SUM(I26:I27)</f>
        <v>7.9828595511002778</v>
      </c>
      <c r="J25" s="189">
        <f t="shared" ref="J25" si="26">SUM(J26:J27)</f>
        <v>1.4210854715202004E-14</v>
      </c>
      <c r="K25" s="189">
        <f t="shared" ref="K25" si="27">SUM(K26:K27)</f>
        <v>0</v>
      </c>
      <c r="L25" s="189">
        <f t="shared" ref="L25" si="28">SUM(L26:L27)</f>
        <v>0</v>
      </c>
      <c r="M25" s="189">
        <f t="shared" ref="M25" si="29">SUM(M26:M27)</f>
        <v>0</v>
      </c>
      <c r="N25" s="189">
        <f t="shared" ref="N25" si="30">SUM(N26:N27)</f>
        <v>0</v>
      </c>
      <c r="O25" s="189">
        <f t="shared" ref="O25" si="31">SUM(O26:O27)</f>
        <v>0</v>
      </c>
      <c r="P25" s="189">
        <f t="shared" ref="P25" si="32">SUM(P26:P27)</f>
        <v>0</v>
      </c>
      <c r="Q25" s="189">
        <f t="shared" ref="Q25" si="33">SUM(Q26:Q27)</f>
        <v>0</v>
      </c>
    </row>
    <row r="26" spans="1:17" x14ac:dyDescent="0.25">
      <c r="A26" s="102" t="s">
        <v>43</v>
      </c>
      <c r="B26" s="189"/>
      <c r="C26" s="189">
        <v>0</v>
      </c>
      <c r="D26" s="189">
        <v>0</v>
      </c>
      <c r="E26" s="189">
        <v>0</v>
      </c>
      <c r="F26" s="189">
        <v>0</v>
      </c>
      <c r="G26" s="189">
        <v>0</v>
      </c>
      <c r="H26" s="189">
        <v>0</v>
      </c>
      <c r="I26" s="189">
        <v>0</v>
      </c>
      <c r="J26" s="189">
        <v>0</v>
      </c>
      <c r="K26" s="189">
        <v>0</v>
      </c>
      <c r="L26" s="189">
        <v>0</v>
      </c>
      <c r="M26" s="189">
        <v>0</v>
      </c>
      <c r="N26" s="189">
        <v>0</v>
      </c>
      <c r="O26" s="189">
        <v>0</v>
      </c>
      <c r="P26" s="189">
        <v>0</v>
      </c>
      <c r="Q26" s="189">
        <v>0</v>
      </c>
    </row>
    <row r="27" spans="1:17" x14ac:dyDescent="0.25">
      <c r="A27" s="102" t="s">
        <v>344</v>
      </c>
      <c r="B27" s="189"/>
      <c r="C27" s="189">
        <v>0</v>
      </c>
      <c r="D27" s="189">
        <v>0</v>
      </c>
      <c r="E27" s="189">
        <v>0</v>
      </c>
      <c r="F27" s="189">
        <v>0</v>
      </c>
      <c r="G27" s="189">
        <v>0</v>
      </c>
      <c r="H27" s="189">
        <v>0</v>
      </c>
      <c r="I27" s="189">
        <v>7.9828595511002778</v>
      </c>
      <c r="J27" s="189">
        <v>1.4210854715202004E-14</v>
      </c>
      <c r="K27" s="189">
        <v>0</v>
      </c>
      <c r="L27" s="189">
        <v>0</v>
      </c>
      <c r="M27" s="189">
        <v>0</v>
      </c>
      <c r="N27" s="189">
        <v>0</v>
      </c>
      <c r="O27" s="189">
        <v>0</v>
      </c>
      <c r="P27" s="189">
        <v>0</v>
      </c>
      <c r="Q27" s="189">
        <v>0</v>
      </c>
    </row>
    <row r="28" spans="1:17" x14ac:dyDescent="0.25">
      <c r="A28" s="119" t="s">
        <v>139</v>
      </c>
      <c r="B28" s="118"/>
      <c r="C28" s="118">
        <v>1.1368683772161603E-13</v>
      </c>
      <c r="D28" s="118">
        <v>91.380111902283787</v>
      </c>
      <c r="E28" s="118">
        <v>91.380111902283829</v>
      </c>
      <c r="F28" s="118">
        <v>0</v>
      </c>
      <c r="G28" s="118">
        <v>0</v>
      </c>
      <c r="H28" s="118">
        <v>91.380111902283829</v>
      </c>
      <c r="I28" s="118">
        <v>0</v>
      </c>
      <c r="J28" s="118">
        <v>91.380111902283787</v>
      </c>
      <c r="K28" s="118">
        <v>0</v>
      </c>
      <c r="L28" s="118">
        <v>0</v>
      </c>
      <c r="M28" s="118">
        <v>91.380111902283787</v>
      </c>
      <c r="N28" s="118">
        <v>0</v>
      </c>
      <c r="O28" s="118">
        <v>0</v>
      </c>
      <c r="P28" s="118">
        <v>182.76022380456757</v>
      </c>
      <c r="Q28" s="118">
        <v>0</v>
      </c>
    </row>
    <row r="29" spans="1:17" x14ac:dyDescent="0.25">
      <c r="A29" s="124" t="s">
        <v>140</v>
      </c>
      <c r="B29" s="193"/>
      <c r="C29" s="193"/>
      <c r="D29" s="193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93"/>
      <c r="Q29" s="193"/>
    </row>
    <row r="30" spans="1:17" x14ac:dyDescent="0.25">
      <c r="A30" s="121" t="s">
        <v>137</v>
      </c>
      <c r="B30" s="120"/>
      <c r="C30" s="120">
        <f>B18+C24-C18</f>
        <v>0</v>
      </c>
      <c r="D30" s="120">
        <f t="shared" ref="D30:Q30" si="34">C18+D24-D18</f>
        <v>0</v>
      </c>
      <c r="E30" s="120">
        <f t="shared" si="34"/>
        <v>0</v>
      </c>
      <c r="F30" s="120">
        <f t="shared" si="34"/>
        <v>0</v>
      </c>
      <c r="G30" s="120">
        <f t="shared" si="34"/>
        <v>0</v>
      </c>
      <c r="H30" s="120">
        <f t="shared" si="34"/>
        <v>0</v>
      </c>
      <c r="I30" s="120">
        <f t="shared" si="34"/>
        <v>0</v>
      </c>
      <c r="J30" s="120">
        <f t="shared" si="34"/>
        <v>0</v>
      </c>
      <c r="K30" s="120">
        <f t="shared" si="34"/>
        <v>0</v>
      </c>
      <c r="L30" s="120">
        <f t="shared" si="34"/>
        <v>0</v>
      </c>
      <c r="M30" s="120">
        <f t="shared" si="34"/>
        <v>0</v>
      </c>
      <c r="N30" s="120">
        <f t="shared" si="34"/>
        <v>0</v>
      </c>
      <c r="O30" s="120">
        <f t="shared" si="34"/>
        <v>0</v>
      </c>
      <c r="P30" s="120">
        <f t="shared" si="34"/>
        <v>0</v>
      </c>
      <c r="Q30" s="120">
        <f t="shared" si="34"/>
        <v>0</v>
      </c>
    </row>
    <row r="31" spans="1:17" x14ac:dyDescent="0.25">
      <c r="A31" s="179" t="s">
        <v>136</v>
      </c>
      <c r="B31" s="189"/>
      <c r="C31" s="189">
        <f t="shared" ref="C31:Q31" si="35">SUM(C32:C33)</f>
        <v>0</v>
      </c>
      <c r="D31" s="189">
        <f t="shared" si="35"/>
        <v>3.991429775550138</v>
      </c>
      <c r="E31" s="189">
        <f t="shared" si="35"/>
        <v>0</v>
      </c>
      <c r="F31" s="189">
        <f t="shared" si="35"/>
        <v>3.991429775550138</v>
      </c>
      <c r="G31" s="189">
        <f t="shared" si="35"/>
        <v>0</v>
      </c>
      <c r="H31" s="189">
        <f t="shared" si="35"/>
        <v>0</v>
      </c>
      <c r="I31" s="189">
        <f t="shared" si="35"/>
        <v>3.9914297755501451</v>
      </c>
      <c r="J31" s="189">
        <f t="shared" si="35"/>
        <v>0</v>
      </c>
      <c r="K31" s="189">
        <f t="shared" si="35"/>
        <v>3.9914297755501451</v>
      </c>
      <c r="L31" s="189">
        <f t="shared" si="35"/>
        <v>0</v>
      </c>
      <c r="M31" s="189">
        <f t="shared" si="35"/>
        <v>3.991429775550138</v>
      </c>
      <c r="N31" s="189">
        <f t="shared" si="35"/>
        <v>0</v>
      </c>
      <c r="O31" s="189">
        <f t="shared" si="35"/>
        <v>0</v>
      </c>
      <c r="P31" s="189">
        <f t="shared" si="35"/>
        <v>3.991429775550138</v>
      </c>
      <c r="Q31" s="189">
        <f t="shared" si="35"/>
        <v>0</v>
      </c>
    </row>
    <row r="32" spans="1:17" x14ac:dyDescent="0.25">
      <c r="A32" s="102" t="s">
        <v>43</v>
      </c>
      <c r="B32" s="189"/>
      <c r="C32" s="189">
        <f t="shared" ref="C32:Q32" si="36">B20+C26-C20</f>
        <v>0</v>
      </c>
      <c r="D32" s="189">
        <f t="shared" si="36"/>
        <v>0</v>
      </c>
      <c r="E32" s="189">
        <f t="shared" si="36"/>
        <v>0</v>
      </c>
      <c r="F32" s="189">
        <f t="shared" si="36"/>
        <v>0</v>
      </c>
      <c r="G32" s="189">
        <f t="shared" si="36"/>
        <v>0</v>
      </c>
      <c r="H32" s="189">
        <f t="shared" si="36"/>
        <v>0</v>
      </c>
      <c r="I32" s="189">
        <f t="shared" si="36"/>
        <v>0</v>
      </c>
      <c r="J32" s="189">
        <f t="shared" si="36"/>
        <v>0</v>
      </c>
      <c r="K32" s="189">
        <f t="shared" si="36"/>
        <v>0</v>
      </c>
      <c r="L32" s="189">
        <f t="shared" si="36"/>
        <v>0</v>
      </c>
      <c r="M32" s="189">
        <f t="shared" si="36"/>
        <v>0</v>
      </c>
      <c r="N32" s="189">
        <f t="shared" si="36"/>
        <v>0</v>
      </c>
      <c r="O32" s="189">
        <f t="shared" si="36"/>
        <v>0</v>
      </c>
      <c r="P32" s="189">
        <f t="shared" si="36"/>
        <v>0</v>
      </c>
      <c r="Q32" s="189">
        <f t="shared" si="36"/>
        <v>0</v>
      </c>
    </row>
    <row r="33" spans="1:17" x14ac:dyDescent="0.25">
      <c r="A33" s="102" t="s">
        <v>344</v>
      </c>
      <c r="B33" s="189"/>
      <c r="C33" s="189">
        <f t="shared" ref="C33:Q33" si="37">B21+C27-C21</f>
        <v>0</v>
      </c>
      <c r="D33" s="189">
        <f t="shared" si="37"/>
        <v>3.991429775550138</v>
      </c>
      <c r="E33" s="189">
        <f t="shared" si="37"/>
        <v>0</v>
      </c>
      <c r="F33" s="189">
        <f t="shared" si="37"/>
        <v>3.991429775550138</v>
      </c>
      <c r="G33" s="189">
        <f t="shared" si="37"/>
        <v>0</v>
      </c>
      <c r="H33" s="189">
        <f t="shared" si="37"/>
        <v>0</v>
      </c>
      <c r="I33" s="189">
        <f t="shared" si="37"/>
        <v>3.9914297755501451</v>
      </c>
      <c r="J33" s="189">
        <f t="shared" si="37"/>
        <v>0</v>
      </c>
      <c r="K33" s="189">
        <f t="shared" si="37"/>
        <v>3.9914297755501451</v>
      </c>
      <c r="L33" s="189">
        <f t="shared" si="37"/>
        <v>0</v>
      </c>
      <c r="M33" s="189">
        <f t="shared" si="37"/>
        <v>3.991429775550138</v>
      </c>
      <c r="N33" s="189">
        <f t="shared" si="37"/>
        <v>0</v>
      </c>
      <c r="O33" s="189">
        <f t="shared" si="37"/>
        <v>0</v>
      </c>
      <c r="P33" s="189">
        <f t="shared" si="37"/>
        <v>3.991429775550138</v>
      </c>
      <c r="Q33" s="189">
        <f t="shared" si="37"/>
        <v>0</v>
      </c>
    </row>
    <row r="34" spans="1:17" x14ac:dyDescent="0.25">
      <c r="A34" s="119" t="s">
        <v>139</v>
      </c>
      <c r="B34" s="118"/>
      <c r="C34" s="118">
        <f t="shared" ref="C34:Q34" si="38">B22+C28-C22</f>
        <v>0</v>
      </c>
      <c r="D34" s="118">
        <f t="shared" si="38"/>
        <v>91.380111902283829</v>
      </c>
      <c r="E34" s="118">
        <f t="shared" si="38"/>
        <v>0</v>
      </c>
      <c r="F34" s="118">
        <f t="shared" si="38"/>
        <v>0</v>
      </c>
      <c r="G34" s="118">
        <f t="shared" si="38"/>
        <v>91.380111902283829</v>
      </c>
      <c r="H34" s="118">
        <f t="shared" si="38"/>
        <v>0</v>
      </c>
      <c r="I34" s="118">
        <f t="shared" si="38"/>
        <v>0</v>
      </c>
      <c r="J34" s="118">
        <f t="shared" si="38"/>
        <v>91.380111902283829</v>
      </c>
      <c r="K34" s="118">
        <f t="shared" si="38"/>
        <v>0</v>
      </c>
      <c r="L34" s="118">
        <f t="shared" si="38"/>
        <v>0</v>
      </c>
      <c r="M34" s="118">
        <f t="shared" si="38"/>
        <v>91.380111902283829</v>
      </c>
      <c r="N34" s="118">
        <f t="shared" si="38"/>
        <v>0</v>
      </c>
      <c r="O34" s="118">
        <f t="shared" si="38"/>
        <v>0</v>
      </c>
      <c r="P34" s="118">
        <f t="shared" si="38"/>
        <v>91.380111902283716</v>
      </c>
      <c r="Q34" s="118">
        <f t="shared" si="38"/>
        <v>0</v>
      </c>
    </row>
    <row r="35" spans="1:17" x14ac:dyDescent="0.25">
      <c r="A35" s="31" t="s">
        <v>138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</row>
    <row r="36" spans="1:17" x14ac:dyDescent="0.25">
      <c r="A36" s="110" t="s">
        <v>137</v>
      </c>
      <c r="B36" s="120">
        <f>B18-B11</f>
        <v>0</v>
      </c>
      <c r="C36" s="120">
        <f t="shared" ref="C36:Q36" si="39">C18-C11</f>
        <v>0</v>
      </c>
      <c r="D36" s="120">
        <f t="shared" si="39"/>
        <v>0</v>
      </c>
      <c r="E36" s="120">
        <f t="shared" si="39"/>
        <v>0</v>
      </c>
      <c r="F36" s="120">
        <f t="shared" si="39"/>
        <v>0</v>
      </c>
      <c r="G36" s="120">
        <f t="shared" si="39"/>
        <v>0</v>
      </c>
      <c r="H36" s="120">
        <f t="shared" si="39"/>
        <v>0</v>
      </c>
      <c r="I36" s="120">
        <f t="shared" si="39"/>
        <v>0</v>
      </c>
      <c r="J36" s="120">
        <f t="shared" si="39"/>
        <v>0</v>
      </c>
      <c r="K36" s="120">
        <f t="shared" si="39"/>
        <v>0</v>
      </c>
      <c r="L36" s="120">
        <f t="shared" si="39"/>
        <v>0</v>
      </c>
      <c r="M36" s="120">
        <f t="shared" si="39"/>
        <v>0</v>
      </c>
      <c r="N36" s="120">
        <f t="shared" si="39"/>
        <v>0</v>
      </c>
      <c r="O36" s="120">
        <f t="shared" si="39"/>
        <v>0</v>
      </c>
      <c r="P36" s="120">
        <f t="shared" si="39"/>
        <v>0</v>
      </c>
      <c r="Q36" s="120">
        <f t="shared" si="39"/>
        <v>0</v>
      </c>
    </row>
    <row r="37" spans="1:17" x14ac:dyDescent="0.25">
      <c r="A37" s="180" t="s">
        <v>136</v>
      </c>
      <c r="B37" s="189">
        <f>SUM(B38:B39)</f>
        <v>6.6978390804597794</v>
      </c>
      <c r="C37" s="189">
        <f t="shared" ref="C37:Q37" si="40">SUM(C38:C39)</f>
        <v>17.033839080459771</v>
      </c>
      <c r="D37" s="189">
        <f t="shared" si="40"/>
        <v>16.454409304909632</v>
      </c>
      <c r="E37" s="189">
        <f t="shared" si="40"/>
        <v>14.911409304909633</v>
      </c>
      <c r="F37" s="189">
        <f t="shared" si="40"/>
        <v>4.2729795293594961</v>
      </c>
      <c r="G37" s="189">
        <f t="shared" si="40"/>
        <v>9.4119795293594919</v>
      </c>
      <c r="H37" s="189">
        <f t="shared" si="40"/>
        <v>7.7659795293594911</v>
      </c>
      <c r="I37" s="189">
        <f t="shared" si="40"/>
        <v>3.3074093049096263</v>
      </c>
      <c r="J37" s="189">
        <f t="shared" si="40"/>
        <v>22.82440930490964</v>
      </c>
      <c r="K37" s="189">
        <f t="shared" si="40"/>
        <v>25.653979529359493</v>
      </c>
      <c r="L37" s="189">
        <f t="shared" si="40"/>
        <v>22.802979529359494</v>
      </c>
      <c r="M37" s="189">
        <f t="shared" si="40"/>
        <v>20.016549753809358</v>
      </c>
      <c r="N37" s="189">
        <f t="shared" si="40"/>
        <v>20.017549753809355</v>
      </c>
      <c r="O37" s="189">
        <f t="shared" si="40"/>
        <v>18.779549753809356</v>
      </c>
      <c r="P37" s="189">
        <f t="shared" si="40"/>
        <v>13.707891925084507</v>
      </c>
      <c r="Q37" s="189">
        <f t="shared" si="40"/>
        <v>7.8709556697341903</v>
      </c>
    </row>
    <row r="38" spans="1:17" x14ac:dyDescent="0.25">
      <c r="A38" s="179" t="s">
        <v>43</v>
      </c>
      <c r="B38" s="189">
        <f t="shared" ref="B38:Q38" si="41">B20-B13</f>
        <v>0</v>
      </c>
      <c r="C38" s="189">
        <f t="shared" si="41"/>
        <v>0</v>
      </c>
      <c r="D38" s="189">
        <f t="shared" si="41"/>
        <v>0</v>
      </c>
      <c r="E38" s="189">
        <f t="shared" si="41"/>
        <v>0</v>
      </c>
      <c r="F38" s="189">
        <f t="shared" si="41"/>
        <v>0</v>
      </c>
      <c r="G38" s="189">
        <f t="shared" si="41"/>
        <v>0</v>
      </c>
      <c r="H38" s="189">
        <f t="shared" si="41"/>
        <v>0</v>
      </c>
      <c r="I38" s="189">
        <f t="shared" si="41"/>
        <v>0</v>
      </c>
      <c r="J38" s="189">
        <f t="shared" si="41"/>
        <v>0</v>
      </c>
      <c r="K38" s="189">
        <f t="shared" si="41"/>
        <v>0</v>
      </c>
      <c r="L38" s="189">
        <f t="shared" si="41"/>
        <v>0</v>
      </c>
      <c r="M38" s="189">
        <f t="shared" si="41"/>
        <v>0</v>
      </c>
      <c r="N38" s="189">
        <f t="shared" si="41"/>
        <v>0</v>
      </c>
      <c r="O38" s="189">
        <f t="shared" si="41"/>
        <v>0</v>
      </c>
      <c r="P38" s="189">
        <f t="shared" si="41"/>
        <v>0</v>
      </c>
      <c r="Q38" s="189">
        <f t="shared" si="41"/>
        <v>0</v>
      </c>
    </row>
    <row r="39" spans="1:17" x14ac:dyDescent="0.25">
      <c r="A39" s="179" t="s">
        <v>344</v>
      </c>
      <c r="B39" s="189">
        <f t="shared" ref="B39:Q39" si="42">B21-B14</f>
        <v>6.6978390804597794</v>
      </c>
      <c r="C39" s="189">
        <f t="shared" si="42"/>
        <v>17.033839080459771</v>
      </c>
      <c r="D39" s="189">
        <f t="shared" si="42"/>
        <v>16.454409304909632</v>
      </c>
      <c r="E39" s="189">
        <f t="shared" si="42"/>
        <v>14.911409304909633</v>
      </c>
      <c r="F39" s="189">
        <f t="shared" si="42"/>
        <v>4.2729795293594961</v>
      </c>
      <c r="G39" s="189">
        <f t="shared" si="42"/>
        <v>9.4119795293594919</v>
      </c>
      <c r="H39" s="189">
        <f t="shared" si="42"/>
        <v>7.7659795293594911</v>
      </c>
      <c r="I39" s="189">
        <f t="shared" si="42"/>
        <v>3.3074093049096263</v>
      </c>
      <c r="J39" s="189">
        <f t="shared" si="42"/>
        <v>22.82440930490964</v>
      </c>
      <c r="K39" s="189">
        <f t="shared" si="42"/>
        <v>25.653979529359493</v>
      </c>
      <c r="L39" s="189">
        <f t="shared" si="42"/>
        <v>22.802979529359494</v>
      </c>
      <c r="M39" s="189">
        <f t="shared" si="42"/>
        <v>20.016549753809358</v>
      </c>
      <c r="N39" s="189">
        <f t="shared" si="42"/>
        <v>20.017549753809355</v>
      </c>
      <c r="O39" s="189">
        <f t="shared" si="42"/>
        <v>18.779549753809356</v>
      </c>
      <c r="P39" s="189">
        <f t="shared" si="42"/>
        <v>13.707891925084507</v>
      </c>
      <c r="Q39" s="189">
        <f t="shared" si="42"/>
        <v>7.8709556697341903</v>
      </c>
    </row>
    <row r="40" spans="1:17" x14ac:dyDescent="0.25">
      <c r="A40" s="108" t="s">
        <v>139</v>
      </c>
      <c r="B40" s="118">
        <f t="shared" ref="B40:Q40" si="43">B22-B15</f>
        <v>116.82137950191554</v>
      </c>
      <c r="C40" s="118">
        <f t="shared" si="43"/>
        <v>63.424096168582309</v>
      </c>
      <c r="D40" s="118">
        <f t="shared" si="43"/>
        <v>66.255062835249078</v>
      </c>
      <c r="E40" s="118">
        <f t="shared" si="43"/>
        <v>113.56972473753297</v>
      </c>
      <c r="F40" s="118">
        <f t="shared" si="43"/>
        <v>96.712841404199366</v>
      </c>
      <c r="G40" s="118">
        <f t="shared" si="43"/>
        <v>66.128746168582211</v>
      </c>
      <c r="H40" s="118">
        <f t="shared" si="43"/>
        <v>100.01679140419935</v>
      </c>
      <c r="I40" s="118">
        <f t="shared" si="43"/>
        <v>83.880758070866136</v>
      </c>
      <c r="J40" s="118">
        <f t="shared" si="43"/>
        <v>64.135924737532719</v>
      </c>
      <c r="K40" s="118">
        <f t="shared" si="43"/>
        <v>131.20574140419944</v>
      </c>
      <c r="L40" s="118">
        <f t="shared" si="43"/>
        <v>101.35102473753295</v>
      </c>
      <c r="M40" s="118">
        <f t="shared" si="43"/>
        <v>64.381191404199399</v>
      </c>
      <c r="N40" s="118">
        <f t="shared" si="43"/>
        <v>72.352358070866103</v>
      </c>
      <c r="O40" s="118">
        <f t="shared" si="43"/>
        <v>56.194008070866175</v>
      </c>
      <c r="P40" s="118">
        <f t="shared" si="43"/>
        <v>140.77815330648309</v>
      </c>
      <c r="Q40" s="118">
        <f t="shared" si="43"/>
        <v>133.93272790723552</v>
      </c>
    </row>
    <row r="41" spans="1:17" x14ac:dyDescent="0.25">
      <c r="A41" s="123"/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</row>
    <row r="42" spans="1:17" x14ac:dyDescent="0.25">
      <c r="A42" s="31" t="s">
        <v>77</v>
      </c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</row>
    <row r="43" spans="1:17" x14ac:dyDescent="0.25">
      <c r="A43" s="50" t="s">
        <v>69</v>
      </c>
      <c r="B43" s="38">
        <v>180.7594507177472</v>
      </c>
      <c r="C43" s="38">
        <v>168.09752</v>
      </c>
      <c r="D43" s="38">
        <v>166.79807000000002</v>
      </c>
      <c r="E43" s="38">
        <v>190.01053999999999</v>
      </c>
      <c r="F43" s="38">
        <v>200.90029999999999</v>
      </c>
      <c r="G43" s="38">
        <v>183.31563254986455</v>
      </c>
      <c r="H43" s="38">
        <v>210.81018</v>
      </c>
      <c r="I43" s="38">
        <v>277.30074999999999</v>
      </c>
      <c r="J43" s="38">
        <v>253.09947</v>
      </c>
      <c r="K43" s="38">
        <v>224.489</v>
      </c>
      <c r="L43" s="38">
        <v>262.05996794701957</v>
      </c>
      <c r="M43" s="38">
        <v>244.77119606961494</v>
      </c>
      <c r="N43" s="38">
        <v>251.21916218395631</v>
      </c>
      <c r="O43" s="38">
        <v>248.52274781544997</v>
      </c>
      <c r="P43" s="38">
        <v>246.32180581917521</v>
      </c>
      <c r="Q43" s="38">
        <v>249.63987907460699</v>
      </c>
    </row>
    <row r="44" spans="1:17" x14ac:dyDescent="0.25">
      <c r="A44" s="55" t="s">
        <v>33</v>
      </c>
      <c r="B44" s="54">
        <v>6.8061543100613724</v>
      </c>
      <c r="C44" s="54">
        <v>6.7989499999999996</v>
      </c>
      <c r="D44" s="54">
        <v>6.1038100000000002</v>
      </c>
      <c r="E44" s="54">
        <v>7.5038900000000002</v>
      </c>
      <c r="F44" s="54">
        <v>7.50223</v>
      </c>
      <c r="G44" s="54">
        <v>6.1155608782531177</v>
      </c>
      <c r="H44" s="54">
        <v>6.10006</v>
      </c>
      <c r="I44" s="54">
        <v>6.1002000000000001</v>
      </c>
      <c r="J44" s="54">
        <v>6.8000499999999997</v>
      </c>
      <c r="K44" s="54">
        <v>4.8</v>
      </c>
      <c r="L44" s="54">
        <v>6.114975680878123</v>
      </c>
      <c r="M44" s="54">
        <v>6.1148239691899642</v>
      </c>
      <c r="N44" s="54">
        <v>5.445792655823098</v>
      </c>
      <c r="O44" s="54">
        <v>6.1150278024733273</v>
      </c>
      <c r="P44" s="54">
        <v>5.445955493496049</v>
      </c>
      <c r="Q44" s="54">
        <v>5.4458635853855757</v>
      </c>
    </row>
    <row r="45" spans="1:17" x14ac:dyDescent="0.25">
      <c r="A45" s="52" t="s">
        <v>32</v>
      </c>
      <c r="B45" s="51">
        <v>22.494762666025494</v>
      </c>
      <c r="C45" s="51">
        <v>29.1982</v>
      </c>
      <c r="D45" s="51">
        <v>18.00788</v>
      </c>
      <c r="E45" s="51">
        <v>20.114879999999999</v>
      </c>
      <c r="F45" s="51">
        <v>15.91268</v>
      </c>
      <c r="G45" s="51">
        <v>15.789560524037981</v>
      </c>
      <c r="H45" s="51">
        <v>32.107709999999997</v>
      </c>
      <c r="I45" s="51">
        <v>36.094270000000002</v>
      </c>
      <c r="J45" s="51">
        <v>35.199600000000004</v>
      </c>
      <c r="K45" s="51">
        <v>26.600300000000001</v>
      </c>
      <c r="L45" s="51">
        <v>32.578821367305451</v>
      </c>
      <c r="M45" s="51">
        <v>31.717144556461378</v>
      </c>
      <c r="N45" s="51">
        <v>31.837026321003361</v>
      </c>
      <c r="O45" s="51">
        <v>27.899046421996616</v>
      </c>
      <c r="P45" s="51">
        <v>24.887646270279703</v>
      </c>
      <c r="Q45" s="51">
        <v>31.670096545105203</v>
      </c>
    </row>
    <row r="46" spans="1:17" x14ac:dyDescent="0.25">
      <c r="A46" s="53" t="s">
        <v>31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30</v>
      </c>
      <c r="B47" s="51">
        <v>9.9332401897964768</v>
      </c>
      <c r="C47" s="51">
        <v>9.9336099999999998</v>
      </c>
      <c r="D47" s="51">
        <v>12.171099999999999</v>
      </c>
      <c r="E47" s="51">
        <v>13.21144</v>
      </c>
      <c r="F47" s="51">
        <v>11.009969999999999</v>
      </c>
      <c r="G47" s="51">
        <v>9.9221536759083513</v>
      </c>
      <c r="H47" s="51">
        <v>16.55668</v>
      </c>
      <c r="I47" s="51">
        <v>16.59552</v>
      </c>
      <c r="J47" s="51">
        <v>16.555330000000001</v>
      </c>
      <c r="K47" s="51">
        <v>9.9372100000000003</v>
      </c>
      <c r="L47" s="51">
        <v>11.034602374744788</v>
      </c>
      <c r="M47" s="51">
        <v>12.141554885461833</v>
      </c>
      <c r="N47" s="51">
        <v>12.13215867751933</v>
      </c>
      <c r="O47" s="51">
        <v>12.158666500143525</v>
      </c>
      <c r="P47" s="51">
        <v>11.058247752216174</v>
      </c>
      <c r="Q47" s="51">
        <v>18.79644971537687</v>
      </c>
    </row>
    <row r="48" spans="1:17" x14ac:dyDescent="0.25">
      <c r="A48" s="53" t="s">
        <v>76</v>
      </c>
      <c r="B48" s="51">
        <v>2.0536624520475999</v>
      </c>
      <c r="C48" s="51">
        <v>2.00664</v>
      </c>
      <c r="D48" s="51">
        <v>2.0132099999999999</v>
      </c>
      <c r="E48" s="51">
        <v>3.1014400000000002</v>
      </c>
      <c r="F48" s="51">
        <v>2.0013000000000001</v>
      </c>
      <c r="G48" s="51">
        <v>2.0511149392928645</v>
      </c>
      <c r="H48" s="51">
        <v>4.08847</v>
      </c>
      <c r="I48" s="51">
        <v>6.0988899999999999</v>
      </c>
      <c r="J48" s="51">
        <v>7.1784800000000004</v>
      </c>
      <c r="K48" s="51">
        <v>6.1247800000000003</v>
      </c>
      <c r="L48" s="51">
        <v>8.1685172867837057</v>
      </c>
      <c r="M48" s="51">
        <v>7.1469152453287528</v>
      </c>
      <c r="N48" s="51">
        <v>9.1959832906732117</v>
      </c>
      <c r="O48" s="51">
        <v>6.1864183686905658</v>
      </c>
      <c r="P48" s="51">
        <v>6.1865075914216936</v>
      </c>
      <c r="Q48" s="51">
        <v>6.1864105006029062</v>
      </c>
    </row>
    <row r="49" spans="1:17" x14ac:dyDescent="0.25">
      <c r="A49" s="53" t="s">
        <v>29</v>
      </c>
      <c r="B49" s="51">
        <v>10.507860024181417</v>
      </c>
      <c r="C49" s="51">
        <v>17.257950000000001</v>
      </c>
      <c r="D49" s="51">
        <v>3.8235700000000001</v>
      </c>
      <c r="E49" s="51">
        <v>3.802</v>
      </c>
      <c r="F49" s="51">
        <v>2.9014099999999998</v>
      </c>
      <c r="G49" s="51">
        <v>3.8162919088367655</v>
      </c>
      <c r="H49" s="51">
        <v>11.46256</v>
      </c>
      <c r="I49" s="51">
        <v>13.39986</v>
      </c>
      <c r="J49" s="51">
        <v>11.46579</v>
      </c>
      <c r="K49" s="51">
        <v>10.538309999999999</v>
      </c>
      <c r="L49" s="51">
        <v>13.375701705776958</v>
      </c>
      <c r="M49" s="51">
        <v>12.42867442567079</v>
      </c>
      <c r="N49" s="51">
        <v>10.508884352810821</v>
      </c>
      <c r="O49" s="51">
        <v>9.5539615531625248</v>
      </c>
      <c r="P49" s="51">
        <v>7.6428909266418366</v>
      </c>
      <c r="Q49" s="51">
        <v>6.687236329125426</v>
      </c>
    </row>
    <row r="50" spans="1:17" x14ac:dyDescent="0.25">
      <c r="A50" s="53" t="s">
        <v>28</v>
      </c>
      <c r="B50" s="51">
        <v>0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</row>
    <row r="51" spans="1:17" x14ac:dyDescent="0.25">
      <c r="A51" s="52" t="s">
        <v>27</v>
      </c>
      <c r="B51" s="51">
        <v>4.7764282283431964E-2</v>
      </c>
      <c r="C51" s="51">
        <v>0</v>
      </c>
      <c r="D51" s="51">
        <v>0</v>
      </c>
      <c r="E51" s="51">
        <v>0</v>
      </c>
      <c r="F51" s="51">
        <v>0</v>
      </c>
      <c r="G51" s="51">
        <v>0.26278058651386149</v>
      </c>
      <c r="H51" s="51">
        <v>0.30003000000000002</v>
      </c>
      <c r="I51" s="51">
        <v>0.29994999999999999</v>
      </c>
      <c r="J51" s="51">
        <v>0.30002000000000001</v>
      </c>
      <c r="K51" s="51">
        <v>1.10063</v>
      </c>
      <c r="L51" s="51">
        <v>1.3375088026072182</v>
      </c>
      <c r="M51" s="51">
        <v>1.5524746033996082</v>
      </c>
      <c r="N51" s="51">
        <v>1.3375173720596951</v>
      </c>
      <c r="O51" s="51">
        <v>1.3136565983431214</v>
      </c>
      <c r="P51" s="51">
        <v>1.265875726106902</v>
      </c>
      <c r="Q51" s="51">
        <v>1.3136369163476527</v>
      </c>
    </row>
    <row r="52" spans="1:17" x14ac:dyDescent="0.25">
      <c r="A52" s="53" t="s">
        <v>66</v>
      </c>
      <c r="B52" s="51">
        <v>4.7764282283431964E-2</v>
      </c>
      <c r="C52" s="51">
        <v>0</v>
      </c>
      <c r="D52" s="51">
        <v>0</v>
      </c>
      <c r="E52" s="51">
        <v>0</v>
      </c>
      <c r="F52" s="51">
        <v>0</v>
      </c>
      <c r="G52" s="51">
        <v>0.26278058651386149</v>
      </c>
      <c r="H52" s="51">
        <v>0.30003000000000002</v>
      </c>
      <c r="I52" s="51">
        <v>0.29994999999999999</v>
      </c>
      <c r="J52" s="51">
        <v>0.30002000000000001</v>
      </c>
      <c r="K52" s="51">
        <v>1.10063</v>
      </c>
      <c r="L52" s="51">
        <v>1.3375088026072182</v>
      </c>
      <c r="M52" s="51">
        <v>1.5524746033996082</v>
      </c>
      <c r="N52" s="51">
        <v>1.3375173720596951</v>
      </c>
      <c r="O52" s="51">
        <v>1.3136565983431214</v>
      </c>
      <c r="P52" s="51">
        <v>1.265875726106902</v>
      </c>
      <c r="Q52" s="51">
        <v>1.3136369163476527</v>
      </c>
    </row>
    <row r="53" spans="1:17" x14ac:dyDescent="0.25">
      <c r="A53" s="53" t="s">
        <v>25</v>
      </c>
      <c r="B53" s="51">
        <v>0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</row>
    <row r="54" spans="1:17" x14ac:dyDescent="0.25">
      <c r="A54" s="52" t="s">
        <v>24</v>
      </c>
      <c r="B54" s="51">
        <v>0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0.16719184259147823</v>
      </c>
    </row>
    <row r="55" spans="1:17" x14ac:dyDescent="0.25">
      <c r="A55" s="53" t="s">
        <v>23</v>
      </c>
      <c r="B55" s="51">
        <v>0</v>
      </c>
      <c r="C55" s="51">
        <v>0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  <c r="N55" s="51">
        <v>0</v>
      </c>
      <c r="O55" s="51">
        <v>0</v>
      </c>
      <c r="P55" s="51">
        <v>0</v>
      </c>
      <c r="Q55" s="51">
        <v>0.16719184259147823</v>
      </c>
    </row>
    <row r="56" spans="1:17" x14ac:dyDescent="0.25">
      <c r="A56" s="53" t="s">
        <v>74</v>
      </c>
      <c r="B56" s="51">
        <v>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</row>
    <row r="57" spans="1:17" x14ac:dyDescent="0.25">
      <c r="A57" s="53" t="s">
        <v>73</v>
      </c>
      <c r="B57" s="51">
        <v>0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</row>
    <row r="58" spans="1:17" x14ac:dyDescent="0.25">
      <c r="A58" s="53" t="s">
        <v>72</v>
      </c>
      <c r="B58" s="51">
        <v>0</v>
      </c>
      <c r="C58" s="51">
        <v>0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</row>
    <row r="59" spans="1:17" x14ac:dyDescent="0.25">
      <c r="A59" s="53" t="s">
        <v>71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</row>
    <row r="60" spans="1:17" x14ac:dyDescent="0.25">
      <c r="A60" s="52" t="s">
        <v>22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60.60295</v>
      </c>
      <c r="J60" s="51">
        <v>46.699399999999997</v>
      </c>
      <c r="K60" s="51">
        <v>48.69088</v>
      </c>
      <c r="L60" s="51">
        <v>57.967312720328721</v>
      </c>
      <c r="M60" s="51">
        <v>52.426854988030179</v>
      </c>
      <c r="N60" s="51">
        <v>53.000462934195042</v>
      </c>
      <c r="O60" s="51">
        <v>48.701310439528122</v>
      </c>
      <c r="P60" s="51">
        <v>50.492125163091401</v>
      </c>
      <c r="Q60" s="51">
        <v>51.877126201522763</v>
      </c>
    </row>
    <row r="61" spans="1:17" x14ac:dyDescent="0.25">
      <c r="A61" s="63" t="s">
        <v>21</v>
      </c>
      <c r="B61" s="62">
        <v>151.41076945937689</v>
      </c>
      <c r="C61" s="62">
        <v>132.10037</v>
      </c>
      <c r="D61" s="62">
        <v>142.68638000000001</v>
      </c>
      <c r="E61" s="62">
        <v>162.39177000000001</v>
      </c>
      <c r="F61" s="62">
        <v>177.48539</v>
      </c>
      <c r="G61" s="62">
        <v>161.14773056105957</v>
      </c>
      <c r="H61" s="62">
        <v>172.30238</v>
      </c>
      <c r="I61" s="62">
        <v>174.20338000000001</v>
      </c>
      <c r="J61" s="62">
        <v>164.10040000000001</v>
      </c>
      <c r="K61" s="62">
        <v>143.29719</v>
      </c>
      <c r="L61" s="62">
        <v>164.06134937590005</v>
      </c>
      <c r="M61" s="62">
        <v>152.95989795253382</v>
      </c>
      <c r="N61" s="62">
        <v>159.59836290087512</v>
      </c>
      <c r="O61" s="62">
        <v>164.49370655310878</v>
      </c>
      <c r="P61" s="62">
        <v>164.23020316620114</v>
      </c>
      <c r="Q61" s="62">
        <v>159.16596398365434</v>
      </c>
    </row>
    <row r="62" spans="1:17" x14ac:dyDescent="0.25">
      <c r="A62" s="191" t="s">
        <v>105</v>
      </c>
      <c r="B62" s="190">
        <f>SUM(B63:B64,B67)</f>
        <v>180.7594507177472</v>
      </c>
      <c r="C62" s="190">
        <f t="shared" ref="C62:Q62" si="44">SUM(C63:C64,C67)</f>
        <v>168.09752</v>
      </c>
      <c r="D62" s="190">
        <f t="shared" si="44"/>
        <v>166.79807000000002</v>
      </c>
      <c r="E62" s="190">
        <f t="shared" si="44"/>
        <v>190.01053999999999</v>
      </c>
      <c r="F62" s="190">
        <f t="shared" si="44"/>
        <v>200.90029999999999</v>
      </c>
      <c r="G62" s="190">
        <f t="shared" si="44"/>
        <v>183.31563254986455</v>
      </c>
      <c r="H62" s="190">
        <f t="shared" si="44"/>
        <v>210.81018</v>
      </c>
      <c r="I62" s="190">
        <f t="shared" si="44"/>
        <v>277.30074999999999</v>
      </c>
      <c r="J62" s="190">
        <f t="shared" si="44"/>
        <v>253.09947</v>
      </c>
      <c r="K62" s="190">
        <f t="shared" si="44"/>
        <v>224.489</v>
      </c>
      <c r="L62" s="190">
        <f t="shared" si="44"/>
        <v>262.05996794701957</v>
      </c>
      <c r="M62" s="190">
        <f t="shared" si="44"/>
        <v>244.77119606961494</v>
      </c>
      <c r="N62" s="190">
        <f t="shared" si="44"/>
        <v>251.21916218395631</v>
      </c>
      <c r="O62" s="190">
        <f t="shared" si="44"/>
        <v>248.52274781544997</v>
      </c>
      <c r="P62" s="190">
        <f t="shared" si="44"/>
        <v>246.32180581917521</v>
      </c>
      <c r="Q62" s="190">
        <f t="shared" si="44"/>
        <v>249.63987907460699</v>
      </c>
    </row>
    <row r="63" spans="1:17" x14ac:dyDescent="0.25">
      <c r="A63" s="121" t="s">
        <v>44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</row>
    <row r="64" spans="1:17" x14ac:dyDescent="0.25">
      <c r="A64" s="179" t="s">
        <v>59</v>
      </c>
      <c r="B64" s="189">
        <f>SUM(B65:B66)</f>
        <v>4.3162444676872029</v>
      </c>
      <c r="C64" s="189">
        <f t="shared" ref="C64:Q64" si="45">SUM(C65:C66)</f>
        <v>2.9103259204949454</v>
      </c>
      <c r="D64" s="189">
        <f t="shared" si="45"/>
        <v>2.6488390539054132</v>
      </c>
      <c r="E64" s="189">
        <f t="shared" si="45"/>
        <v>3.0493056301453771</v>
      </c>
      <c r="F64" s="189">
        <f t="shared" si="45"/>
        <v>3.7967859447081671</v>
      </c>
      <c r="G64" s="189">
        <f t="shared" si="45"/>
        <v>3.2350524778202647</v>
      </c>
      <c r="H64" s="189">
        <f t="shared" si="45"/>
        <v>3.7425272306610191</v>
      </c>
      <c r="I64" s="189">
        <f t="shared" si="45"/>
        <v>5.5938009832288458</v>
      </c>
      <c r="J64" s="189">
        <f t="shared" si="45"/>
        <v>2.9507080571029429</v>
      </c>
      <c r="K64" s="189">
        <f t="shared" si="45"/>
        <v>2.047799812870938</v>
      </c>
      <c r="L64" s="189">
        <f t="shared" si="45"/>
        <v>2.6755384898755912</v>
      </c>
      <c r="M64" s="189">
        <f t="shared" si="45"/>
        <v>2.3733017689317601</v>
      </c>
      <c r="N64" s="189">
        <f t="shared" si="45"/>
        <v>2.4566484522347332</v>
      </c>
      <c r="O64" s="189">
        <f t="shared" si="45"/>
        <v>2.5384999080077613</v>
      </c>
      <c r="P64" s="189">
        <f t="shared" si="45"/>
        <v>2.8809153217775307</v>
      </c>
      <c r="Q64" s="189">
        <f t="shared" si="45"/>
        <v>3.6619697660856048</v>
      </c>
    </row>
    <row r="65" spans="1:17" x14ac:dyDescent="0.25">
      <c r="A65" s="102" t="s">
        <v>43</v>
      </c>
      <c r="B65" s="189">
        <v>0</v>
      </c>
      <c r="C65" s="189">
        <v>0</v>
      </c>
      <c r="D65" s="189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89">
        <v>0</v>
      </c>
      <c r="Q65" s="189">
        <v>0</v>
      </c>
    </row>
    <row r="66" spans="1:17" x14ac:dyDescent="0.25">
      <c r="A66" s="102" t="s">
        <v>344</v>
      </c>
      <c r="B66" s="189">
        <v>4.3162444676872029</v>
      </c>
      <c r="C66" s="189">
        <v>2.9103259204949454</v>
      </c>
      <c r="D66" s="189">
        <v>2.6488390539054132</v>
      </c>
      <c r="E66" s="189">
        <v>3.0493056301453771</v>
      </c>
      <c r="F66" s="189">
        <v>3.7967859447081671</v>
      </c>
      <c r="G66" s="189">
        <v>3.2350524778202647</v>
      </c>
      <c r="H66" s="189">
        <v>3.7425272306610191</v>
      </c>
      <c r="I66" s="189">
        <v>5.5938009832288458</v>
      </c>
      <c r="J66" s="189">
        <v>2.9507080571029429</v>
      </c>
      <c r="K66" s="189">
        <v>2.047799812870938</v>
      </c>
      <c r="L66" s="189">
        <v>2.6755384898755912</v>
      </c>
      <c r="M66" s="189">
        <v>2.3733017689317601</v>
      </c>
      <c r="N66" s="189">
        <v>2.4566484522347332</v>
      </c>
      <c r="O66" s="189">
        <v>2.5384999080077613</v>
      </c>
      <c r="P66" s="189">
        <v>2.8809153217775307</v>
      </c>
      <c r="Q66" s="189">
        <v>3.6619697660856048</v>
      </c>
    </row>
    <row r="67" spans="1:17" x14ac:dyDescent="0.25">
      <c r="A67" s="119" t="s">
        <v>42</v>
      </c>
      <c r="B67" s="118">
        <v>176.44320625006</v>
      </c>
      <c r="C67" s="118">
        <v>165.18719407950505</v>
      </c>
      <c r="D67" s="118">
        <v>164.1492309460946</v>
      </c>
      <c r="E67" s="118">
        <v>186.96123436985462</v>
      </c>
      <c r="F67" s="118">
        <v>197.10351405529181</v>
      </c>
      <c r="G67" s="118">
        <v>180.08058007204428</v>
      </c>
      <c r="H67" s="118">
        <v>207.06765276933899</v>
      </c>
      <c r="I67" s="118">
        <v>271.70694901677115</v>
      </c>
      <c r="J67" s="118">
        <v>250.14876194289707</v>
      </c>
      <c r="K67" s="118">
        <v>222.44120018712906</v>
      </c>
      <c r="L67" s="118">
        <v>259.38442945714399</v>
      </c>
      <c r="M67" s="118">
        <v>242.39789430068319</v>
      </c>
      <c r="N67" s="118">
        <v>248.76251373172158</v>
      </c>
      <c r="O67" s="118">
        <v>245.98424790744221</v>
      </c>
      <c r="P67" s="118">
        <v>243.44089049739767</v>
      </c>
      <c r="Q67" s="118">
        <v>245.97790930852139</v>
      </c>
    </row>
    <row r="68" spans="1:17" x14ac:dyDescent="0.25">
      <c r="A68" s="123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</row>
    <row r="69" spans="1:17" x14ac:dyDescent="0.25">
      <c r="A69" s="31" t="s">
        <v>63</v>
      </c>
      <c r="B69" s="70">
        <f t="shared" ref="B69:Q69" si="46">SUM(B70:B71)</f>
        <v>110.08335871300379</v>
      </c>
      <c r="C69" s="70">
        <f t="shared" si="46"/>
        <v>132.22719762506</v>
      </c>
      <c r="D69" s="70">
        <f t="shared" si="46"/>
        <v>91.619152879811992</v>
      </c>
      <c r="E69" s="70">
        <f t="shared" si="46"/>
        <v>103.69726736906402</v>
      </c>
      <c r="F69" s="70">
        <f t="shared" si="46"/>
        <v>92.006239622108012</v>
      </c>
      <c r="G69" s="70">
        <f t="shared" si="46"/>
        <v>85.591189144360101</v>
      </c>
      <c r="H69" s="70">
        <f t="shared" si="46"/>
        <v>135.293726289576</v>
      </c>
      <c r="I69" s="70">
        <f t="shared" si="46"/>
        <v>148.94231246775999</v>
      </c>
      <c r="J69" s="70">
        <f t="shared" si="46"/>
        <v>149.67422687721199</v>
      </c>
      <c r="K69" s="70">
        <f t="shared" si="46"/>
        <v>119.19458671344802</v>
      </c>
      <c r="L69" s="70">
        <f t="shared" si="46"/>
        <v>145.21444615191146</v>
      </c>
      <c r="M69" s="70">
        <f t="shared" si="46"/>
        <v>145.99093449910785</v>
      </c>
      <c r="N69" s="70">
        <f t="shared" si="46"/>
        <v>143.32595094923863</v>
      </c>
      <c r="O69" s="70">
        <f t="shared" si="46"/>
        <v>134.28357002678973</v>
      </c>
      <c r="P69" s="70">
        <f t="shared" si="46"/>
        <v>122.08879086533011</v>
      </c>
      <c r="Q69" s="70">
        <f t="shared" si="46"/>
        <v>141.80025901793573</v>
      </c>
    </row>
    <row r="70" spans="1:17" x14ac:dyDescent="0.25">
      <c r="A70" s="55" t="s">
        <v>343</v>
      </c>
      <c r="B70" s="54">
        <v>97.268168713003789</v>
      </c>
      <c r="C70" s="54">
        <v>118.85302762506001</v>
      </c>
      <c r="D70" s="54">
        <v>78.135202879811999</v>
      </c>
      <c r="E70" s="54">
        <v>90.462077369064019</v>
      </c>
      <c r="F70" s="54">
        <v>78.307109622108015</v>
      </c>
      <c r="G70" s="54">
        <v>72.957649144360104</v>
      </c>
      <c r="H70" s="54">
        <v>121.60235628957601</v>
      </c>
      <c r="I70" s="54">
        <v>134.22055246776</v>
      </c>
      <c r="J70" s="54">
        <v>134.33160687721198</v>
      </c>
      <c r="K70" s="54">
        <v>103.49328671344801</v>
      </c>
      <c r="L70" s="54">
        <v>128.37509615191146</v>
      </c>
      <c r="M70" s="54">
        <v>125.56539449910784</v>
      </c>
      <c r="N70" s="54">
        <v>122.17433094923862</v>
      </c>
      <c r="O70" s="54">
        <v>112.75497002678974</v>
      </c>
      <c r="P70" s="54">
        <v>100.54551086533012</v>
      </c>
      <c r="Q70" s="54">
        <v>119.00442901793573</v>
      </c>
    </row>
    <row r="71" spans="1:17" x14ac:dyDescent="0.25">
      <c r="A71" s="52" t="s">
        <v>106</v>
      </c>
      <c r="B71" s="51">
        <v>12.815189999999999</v>
      </c>
      <c r="C71" s="51">
        <v>13.374169999999999</v>
      </c>
      <c r="D71" s="51">
        <v>13.48395</v>
      </c>
      <c r="E71" s="51">
        <v>13.235189999999999</v>
      </c>
      <c r="F71" s="51">
        <v>13.69913</v>
      </c>
      <c r="G71" s="51">
        <v>12.63354</v>
      </c>
      <c r="H71" s="51">
        <v>13.691369999999999</v>
      </c>
      <c r="I71" s="51">
        <v>14.72176</v>
      </c>
      <c r="J71" s="51">
        <v>15.34262</v>
      </c>
      <c r="K71" s="51">
        <v>15.7013</v>
      </c>
      <c r="L71" s="51">
        <v>16.83935</v>
      </c>
      <c r="M71" s="51">
        <v>20.425540000000002</v>
      </c>
      <c r="N71" s="51">
        <v>21.151620000000001</v>
      </c>
      <c r="O71" s="51">
        <v>21.528600000000001</v>
      </c>
      <c r="P71" s="51">
        <v>21.543279999999999</v>
      </c>
      <c r="Q71" s="51">
        <v>22.795829999999999</v>
      </c>
    </row>
    <row r="72" spans="1:17" x14ac:dyDescent="0.25">
      <c r="A72" s="50" t="s">
        <v>105</v>
      </c>
      <c r="B72" s="38">
        <f t="shared" ref="B72:Q72" si="47">SUM(B73:B74,B77)</f>
        <v>110.08335871300382</v>
      </c>
      <c r="C72" s="38">
        <f t="shared" si="47"/>
        <v>132.22719762506003</v>
      </c>
      <c r="D72" s="38">
        <f t="shared" si="47"/>
        <v>91.619152879811992</v>
      </c>
      <c r="E72" s="38">
        <f t="shared" si="47"/>
        <v>103.69726736906402</v>
      </c>
      <c r="F72" s="38">
        <f t="shared" si="47"/>
        <v>92.006239622107998</v>
      </c>
      <c r="G72" s="38">
        <f t="shared" si="47"/>
        <v>85.591189144360115</v>
      </c>
      <c r="H72" s="38">
        <f t="shared" si="47"/>
        <v>135.293726289576</v>
      </c>
      <c r="I72" s="38">
        <f t="shared" si="47"/>
        <v>148.94231246775996</v>
      </c>
      <c r="J72" s="38">
        <f t="shared" si="47"/>
        <v>149.67422687721199</v>
      </c>
      <c r="K72" s="38">
        <f t="shared" si="47"/>
        <v>119.19458671344793</v>
      </c>
      <c r="L72" s="38">
        <f t="shared" si="47"/>
        <v>145.21444615191146</v>
      </c>
      <c r="M72" s="38">
        <f t="shared" si="47"/>
        <v>145.99093449910779</v>
      </c>
      <c r="N72" s="38">
        <f t="shared" si="47"/>
        <v>143.32595094923863</v>
      </c>
      <c r="O72" s="38">
        <f t="shared" si="47"/>
        <v>134.2835700267897</v>
      </c>
      <c r="P72" s="38">
        <f t="shared" si="47"/>
        <v>122.08879086533011</v>
      </c>
      <c r="Q72" s="38">
        <f t="shared" si="47"/>
        <v>141.80025901793573</v>
      </c>
    </row>
    <row r="73" spans="1:17" x14ac:dyDescent="0.25">
      <c r="A73" s="121" t="s">
        <v>44</v>
      </c>
      <c r="B73" s="120">
        <f>NFM_emi!B$5</f>
        <v>0</v>
      </c>
      <c r="C73" s="120">
        <f>NFM_emi!C$5</f>
        <v>0</v>
      </c>
      <c r="D73" s="120">
        <f>NFM_emi!D$5</f>
        <v>0</v>
      </c>
      <c r="E73" s="120">
        <f>NFM_emi!E$5</f>
        <v>0</v>
      </c>
      <c r="F73" s="120">
        <f>NFM_emi!F$5</f>
        <v>0</v>
      </c>
      <c r="G73" s="120">
        <f>NFM_emi!G$5</f>
        <v>0</v>
      </c>
      <c r="H73" s="120">
        <f>NFM_emi!H$5</f>
        <v>0</v>
      </c>
      <c r="I73" s="120">
        <f>NFM_emi!I$5</f>
        <v>0</v>
      </c>
      <c r="J73" s="120">
        <f>NFM_emi!J$5</f>
        <v>0</v>
      </c>
      <c r="K73" s="120">
        <f>NFM_emi!K$5</f>
        <v>0</v>
      </c>
      <c r="L73" s="120">
        <f>NFM_emi!L$5</f>
        <v>0</v>
      </c>
      <c r="M73" s="120">
        <f>NFM_emi!M$5</f>
        <v>0</v>
      </c>
      <c r="N73" s="120">
        <f>NFM_emi!N$5</f>
        <v>0</v>
      </c>
      <c r="O73" s="120">
        <f>NFM_emi!O$5</f>
        <v>0</v>
      </c>
      <c r="P73" s="120">
        <f>NFM_emi!P$5</f>
        <v>0</v>
      </c>
      <c r="Q73" s="120">
        <f>NFM_emi!Q$5</f>
        <v>0</v>
      </c>
    </row>
    <row r="74" spans="1:17" x14ac:dyDescent="0.25">
      <c r="A74" s="179" t="s">
        <v>59</v>
      </c>
      <c r="B74" s="189">
        <f>SUM(B75:B76)</f>
        <v>3.1463097215229516</v>
      </c>
      <c r="C74" s="189">
        <f t="shared" ref="C74:Q74" si="48">SUM(C75:C76)</f>
        <v>1.9045616633882572</v>
      </c>
      <c r="D74" s="189">
        <f t="shared" si="48"/>
        <v>1.315952633786712</v>
      </c>
      <c r="E74" s="189">
        <f t="shared" si="48"/>
        <v>1.3708151923972198</v>
      </c>
      <c r="F74" s="189">
        <f t="shared" si="48"/>
        <v>2.955292584375786</v>
      </c>
      <c r="G74" s="189">
        <f t="shared" si="48"/>
        <v>2.0077962878702076</v>
      </c>
      <c r="H74" s="189">
        <f t="shared" si="48"/>
        <v>2.034149988736591</v>
      </c>
      <c r="I74" s="189">
        <f t="shared" si="48"/>
        <v>2.6664346308669398</v>
      </c>
      <c r="J74" s="189">
        <f t="shared" si="48"/>
        <v>1.6557277303555769</v>
      </c>
      <c r="K74" s="189">
        <f t="shared" si="48"/>
        <v>0.99900259333627517</v>
      </c>
      <c r="L74" s="189">
        <f t="shared" si="48"/>
        <v>1.3384205119337469</v>
      </c>
      <c r="M74" s="189">
        <f t="shared" si="48"/>
        <v>1.2556369843646717</v>
      </c>
      <c r="N74" s="189">
        <f t="shared" si="48"/>
        <v>1.4117263381313085</v>
      </c>
      <c r="O74" s="189">
        <f t="shared" si="48"/>
        <v>1.274115461941147</v>
      </c>
      <c r="P74" s="189">
        <f t="shared" si="48"/>
        <v>1.3519228915645538</v>
      </c>
      <c r="Q74" s="189">
        <f t="shared" si="48"/>
        <v>2.0147758604877559</v>
      </c>
    </row>
    <row r="75" spans="1:17" x14ac:dyDescent="0.25">
      <c r="A75" s="102" t="s">
        <v>43</v>
      </c>
      <c r="B75" s="189">
        <f>NFM_emi!B$33</f>
        <v>0</v>
      </c>
      <c r="C75" s="189">
        <f>NFM_emi!C$33</f>
        <v>0</v>
      </c>
      <c r="D75" s="189">
        <f>NFM_emi!D$33</f>
        <v>0</v>
      </c>
      <c r="E75" s="189">
        <f>NFM_emi!E$33</f>
        <v>0</v>
      </c>
      <c r="F75" s="189">
        <f>NFM_emi!F$33</f>
        <v>0</v>
      </c>
      <c r="G75" s="189">
        <f>NFM_emi!G$33</f>
        <v>0</v>
      </c>
      <c r="H75" s="189">
        <f>NFM_emi!H$33</f>
        <v>0</v>
      </c>
      <c r="I75" s="189">
        <f>NFM_emi!I$33</f>
        <v>0</v>
      </c>
      <c r="J75" s="189">
        <f>NFM_emi!J$33</f>
        <v>0</v>
      </c>
      <c r="K75" s="189">
        <f>NFM_emi!K$33</f>
        <v>0</v>
      </c>
      <c r="L75" s="189">
        <f>NFM_emi!L$33</f>
        <v>0</v>
      </c>
      <c r="M75" s="189">
        <f>NFM_emi!M$33</f>
        <v>0</v>
      </c>
      <c r="N75" s="189">
        <f>NFM_emi!N$33</f>
        <v>0</v>
      </c>
      <c r="O75" s="189">
        <f>NFM_emi!O$33</f>
        <v>0</v>
      </c>
      <c r="P75" s="189">
        <f>NFM_emi!P$33</f>
        <v>0</v>
      </c>
      <c r="Q75" s="189">
        <f>NFM_emi!Q$33</f>
        <v>0</v>
      </c>
    </row>
    <row r="76" spans="1:17" x14ac:dyDescent="0.25">
      <c r="A76" s="102" t="s">
        <v>344</v>
      </c>
      <c r="B76" s="189">
        <f>NFM_emi!B$70</f>
        <v>3.1463097215229516</v>
      </c>
      <c r="C76" s="189">
        <f>NFM_emi!C$70</f>
        <v>1.9045616633882572</v>
      </c>
      <c r="D76" s="189">
        <f>NFM_emi!D$70</f>
        <v>1.315952633786712</v>
      </c>
      <c r="E76" s="189">
        <f>NFM_emi!E$70</f>
        <v>1.3708151923972198</v>
      </c>
      <c r="F76" s="189">
        <f>NFM_emi!F$70</f>
        <v>2.955292584375786</v>
      </c>
      <c r="G76" s="189">
        <f>NFM_emi!G$70</f>
        <v>2.0077962878702076</v>
      </c>
      <c r="H76" s="189">
        <f>NFM_emi!H$70</f>
        <v>2.034149988736591</v>
      </c>
      <c r="I76" s="189">
        <f>NFM_emi!I$70</f>
        <v>2.6664346308669398</v>
      </c>
      <c r="J76" s="189">
        <f>NFM_emi!J$70</f>
        <v>1.6557277303555769</v>
      </c>
      <c r="K76" s="189">
        <f>NFM_emi!K$70</f>
        <v>0.99900259333627517</v>
      </c>
      <c r="L76" s="189">
        <f>NFM_emi!L$70</f>
        <v>1.3384205119337469</v>
      </c>
      <c r="M76" s="189">
        <f>NFM_emi!M$70</f>
        <v>1.2556369843646717</v>
      </c>
      <c r="N76" s="189">
        <f>NFM_emi!N$70</f>
        <v>1.4117263381313085</v>
      </c>
      <c r="O76" s="189">
        <f>NFM_emi!O$70</f>
        <v>1.274115461941147</v>
      </c>
      <c r="P76" s="189">
        <f>NFM_emi!P$70</f>
        <v>1.3519228915645538</v>
      </c>
      <c r="Q76" s="189">
        <f>NFM_emi!Q$70</f>
        <v>2.0147758604877559</v>
      </c>
    </row>
    <row r="77" spans="1:17" x14ac:dyDescent="0.25">
      <c r="A77" s="119" t="s">
        <v>42</v>
      </c>
      <c r="B77" s="118">
        <f>NFM_emi!B$112</f>
        <v>106.93704899148086</v>
      </c>
      <c r="C77" s="118">
        <f>NFM_emi!C$112</f>
        <v>130.32263596167178</v>
      </c>
      <c r="D77" s="118">
        <f>NFM_emi!D$112</f>
        <v>90.303200246025284</v>
      </c>
      <c r="E77" s="118">
        <f>NFM_emi!E$112</f>
        <v>102.32645217666681</v>
      </c>
      <c r="F77" s="118">
        <f>NFM_emi!F$112</f>
        <v>89.050947037732215</v>
      </c>
      <c r="G77" s="118">
        <f>NFM_emi!G$112</f>
        <v>83.583392856489908</v>
      </c>
      <c r="H77" s="118">
        <f>NFM_emi!H$112</f>
        <v>133.2595763008394</v>
      </c>
      <c r="I77" s="118">
        <f>NFM_emi!I$112</f>
        <v>146.27587783689302</v>
      </c>
      <c r="J77" s="118">
        <f>NFM_emi!J$112</f>
        <v>148.01849914685641</v>
      </c>
      <c r="K77" s="118">
        <f>NFM_emi!K$112</f>
        <v>118.19558412011166</v>
      </c>
      <c r="L77" s="118">
        <f>NFM_emi!L$112</f>
        <v>143.87602563997771</v>
      </c>
      <c r="M77" s="118">
        <f>NFM_emi!M$112</f>
        <v>144.73529751474311</v>
      </c>
      <c r="N77" s="118">
        <f>NFM_emi!N$112</f>
        <v>141.91422461110733</v>
      </c>
      <c r="O77" s="118">
        <f>NFM_emi!O$112</f>
        <v>133.00945456484857</v>
      </c>
      <c r="P77" s="118">
        <f>NFM_emi!P$112</f>
        <v>120.73686797376556</v>
      </c>
      <c r="Q77" s="118">
        <f>NFM_emi!Q$112</f>
        <v>139.78548315744797</v>
      </c>
    </row>
    <row r="78" spans="1:17" x14ac:dyDescent="0.25">
      <c r="A78" s="117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</row>
    <row r="79" spans="1:17" x14ac:dyDescent="0.25">
      <c r="A79" s="39" t="s">
        <v>104</v>
      </c>
      <c r="B79" s="188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188"/>
      <c r="P79" s="188"/>
      <c r="Q79" s="188"/>
    </row>
    <row r="80" spans="1:17" x14ac:dyDescent="0.25">
      <c r="A80" s="110" t="s">
        <v>44</v>
      </c>
      <c r="B80" s="187" t="str">
        <f t="shared" ref="B80:Q80" si="49">IF(B$4=0,"",B$4/B$11*1000)</f>
        <v/>
      </c>
      <c r="C80" s="187" t="str">
        <f t="shared" si="49"/>
        <v/>
      </c>
      <c r="D80" s="187" t="str">
        <f t="shared" si="49"/>
        <v/>
      </c>
      <c r="E80" s="187" t="str">
        <f t="shared" si="49"/>
        <v/>
      </c>
      <c r="F80" s="187" t="str">
        <f t="shared" si="49"/>
        <v/>
      </c>
      <c r="G80" s="187" t="str">
        <f t="shared" si="49"/>
        <v/>
      </c>
      <c r="H80" s="187" t="str">
        <f t="shared" si="49"/>
        <v/>
      </c>
      <c r="I80" s="187" t="str">
        <f t="shared" si="49"/>
        <v/>
      </c>
      <c r="J80" s="187" t="str">
        <f t="shared" si="49"/>
        <v/>
      </c>
      <c r="K80" s="187" t="str">
        <f t="shared" si="49"/>
        <v/>
      </c>
      <c r="L80" s="187" t="str">
        <f t="shared" si="49"/>
        <v/>
      </c>
      <c r="M80" s="187" t="str">
        <f t="shared" si="49"/>
        <v/>
      </c>
      <c r="N80" s="187" t="str">
        <f t="shared" si="49"/>
        <v/>
      </c>
      <c r="O80" s="187" t="str">
        <f t="shared" si="49"/>
        <v/>
      </c>
      <c r="P80" s="187" t="str">
        <f t="shared" si="49"/>
        <v/>
      </c>
      <c r="Q80" s="187" t="str">
        <f t="shared" si="49"/>
        <v/>
      </c>
    </row>
    <row r="81" spans="1:17" x14ac:dyDescent="0.25">
      <c r="A81" s="180" t="s">
        <v>59</v>
      </c>
      <c r="B81" s="186">
        <f t="shared" ref="B81:Q81" si="50">IF(B$5=0,"",B$5/B$12*1000)</f>
        <v>622.71699251838072</v>
      </c>
      <c r="C81" s="186">
        <f t="shared" si="50"/>
        <v>592.27567779851597</v>
      </c>
      <c r="D81" s="186">
        <f t="shared" si="50"/>
        <v>532.14034280322539</v>
      </c>
      <c r="E81" s="186">
        <f t="shared" si="50"/>
        <v>554.70408128452436</v>
      </c>
      <c r="F81" s="186">
        <f t="shared" si="50"/>
        <v>539.60964530699744</v>
      </c>
      <c r="G81" s="186">
        <f t="shared" si="50"/>
        <v>663.71832535678982</v>
      </c>
      <c r="H81" s="186">
        <f t="shared" si="50"/>
        <v>743.47114250089555</v>
      </c>
      <c r="I81" s="186">
        <f t="shared" si="50"/>
        <v>922.92092982972508</v>
      </c>
      <c r="J81" s="186">
        <f t="shared" si="50"/>
        <v>1546.2142704301132</v>
      </c>
      <c r="K81" s="186">
        <f t="shared" si="50"/>
        <v>1654.6645107567508</v>
      </c>
      <c r="L81" s="186">
        <f t="shared" si="50"/>
        <v>2013.0338073033936</v>
      </c>
      <c r="M81" s="186">
        <f t="shared" si="50"/>
        <v>1885.4790177027232</v>
      </c>
      <c r="N81" s="186">
        <f t="shared" si="50"/>
        <v>2060.3170448928813</v>
      </c>
      <c r="O81" s="186">
        <f t="shared" si="50"/>
        <v>2154.637835929494</v>
      </c>
      <c r="P81" s="186">
        <f t="shared" si="50"/>
        <v>2255.1325427127726</v>
      </c>
      <c r="Q81" s="186">
        <f t="shared" si="50"/>
        <v>2725.6333411907872</v>
      </c>
    </row>
    <row r="82" spans="1:17" x14ac:dyDescent="0.25">
      <c r="A82" s="108" t="s">
        <v>42</v>
      </c>
      <c r="B82" s="185">
        <f t="shared" ref="B82:Q82" si="51">IF(B$8=0,"",B$8/B$15*1000)</f>
        <v>248.0726401282715</v>
      </c>
      <c r="C82" s="185">
        <f t="shared" si="51"/>
        <v>223.1589506880496</v>
      </c>
      <c r="D82" s="185">
        <f t="shared" si="51"/>
        <v>191.63360159443823</v>
      </c>
      <c r="E82" s="185">
        <f t="shared" si="51"/>
        <v>213.28138967716689</v>
      </c>
      <c r="F82" s="185">
        <f t="shared" si="51"/>
        <v>245.04376779814132</v>
      </c>
      <c r="G82" s="185">
        <f t="shared" si="51"/>
        <v>296.35777459603639</v>
      </c>
      <c r="H82" s="185">
        <f t="shared" si="51"/>
        <v>379.75586253690631</v>
      </c>
      <c r="I82" s="185">
        <f t="shared" si="51"/>
        <v>572.39287231571677</v>
      </c>
      <c r="J82" s="185">
        <f t="shared" si="51"/>
        <v>524.31443880885388</v>
      </c>
      <c r="K82" s="185">
        <f t="shared" si="51"/>
        <v>289.71835803838104</v>
      </c>
      <c r="L82" s="185">
        <f t="shared" si="51"/>
        <v>481.06113809309988</v>
      </c>
      <c r="M82" s="185">
        <f t="shared" si="51"/>
        <v>546.11219460059851</v>
      </c>
      <c r="N82" s="185">
        <f t="shared" si="51"/>
        <v>409.71011676167058</v>
      </c>
      <c r="O82" s="185">
        <f t="shared" si="51"/>
        <v>422.8051206054626</v>
      </c>
      <c r="P82" s="185">
        <f t="shared" si="51"/>
        <v>459.55115801100942</v>
      </c>
      <c r="Q82" s="185">
        <f t="shared" si="51"/>
        <v>665.45947007909217</v>
      </c>
    </row>
    <row r="83" spans="1:17" x14ac:dyDescent="0.25">
      <c r="A83" s="184" t="s">
        <v>103</v>
      </c>
      <c r="B83" s="183"/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</row>
    <row r="84" spans="1:17" x14ac:dyDescent="0.25">
      <c r="A84" s="110" t="s">
        <v>44</v>
      </c>
      <c r="B84" s="113" t="str">
        <f t="shared" ref="B84:Q84" si="52">IF(B$63=0,"",B$63/B$11)</f>
        <v/>
      </c>
      <c r="C84" s="113" t="str">
        <f t="shared" si="52"/>
        <v/>
      </c>
      <c r="D84" s="113" t="str">
        <f t="shared" si="52"/>
        <v/>
      </c>
      <c r="E84" s="113" t="str">
        <f t="shared" si="52"/>
        <v/>
      </c>
      <c r="F84" s="113" t="str">
        <f t="shared" si="52"/>
        <v/>
      </c>
      <c r="G84" s="113" t="str">
        <f t="shared" si="52"/>
        <v/>
      </c>
      <c r="H84" s="113" t="str">
        <f t="shared" si="52"/>
        <v/>
      </c>
      <c r="I84" s="113" t="str">
        <f t="shared" si="52"/>
        <v/>
      </c>
      <c r="J84" s="113" t="str">
        <f t="shared" si="52"/>
        <v/>
      </c>
      <c r="K84" s="113" t="str">
        <f t="shared" si="52"/>
        <v/>
      </c>
      <c r="L84" s="113" t="str">
        <f t="shared" si="52"/>
        <v/>
      </c>
      <c r="M84" s="113" t="str">
        <f t="shared" si="52"/>
        <v/>
      </c>
      <c r="N84" s="113" t="str">
        <f t="shared" si="52"/>
        <v/>
      </c>
      <c r="O84" s="113" t="str">
        <f t="shared" si="52"/>
        <v/>
      </c>
      <c r="P84" s="113" t="str">
        <f t="shared" si="52"/>
        <v/>
      </c>
      <c r="Q84" s="113" t="str">
        <f t="shared" si="52"/>
        <v/>
      </c>
    </row>
    <row r="85" spans="1:17" x14ac:dyDescent="0.25">
      <c r="A85" s="180" t="s">
        <v>59</v>
      </c>
      <c r="B85" s="182">
        <f t="shared" ref="B85:Q85" si="53">IF(B$64=0,"",B$64/B$12)</f>
        <v>9.6293156962502305E-2</v>
      </c>
      <c r="C85" s="182">
        <f t="shared" si="53"/>
        <v>8.4386624927364456E-2</v>
      </c>
      <c r="D85" s="182">
        <f t="shared" si="53"/>
        <v>8.5237451856912505E-2</v>
      </c>
      <c r="E85" s="182">
        <f t="shared" si="53"/>
        <v>9.3482498854820115E-2</v>
      </c>
      <c r="F85" s="182">
        <f t="shared" si="53"/>
        <v>9.6693983209600348E-2</v>
      </c>
      <c r="G85" s="182">
        <f t="shared" si="53"/>
        <v>9.4794516887516181E-2</v>
      </c>
      <c r="H85" s="182">
        <f t="shared" si="53"/>
        <v>0.10461876920194053</v>
      </c>
      <c r="I85" s="182">
        <f t="shared" si="53"/>
        <v>0.12649076234603818</v>
      </c>
      <c r="J85" s="182">
        <f t="shared" si="53"/>
        <v>0.11943285263105897</v>
      </c>
      <c r="K85" s="182">
        <f t="shared" si="53"/>
        <v>0.1144981723718724</v>
      </c>
      <c r="L85" s="182">
        <f t="shared" si="53"/>
        <v>0.12902866945773492</v>
      </c>
      <c r="M85" s="182">
        <f t="shared" si="53"/>
        <v>0.12151460595626237</v>
      </c>
      <c r="N85" s="182">
        <f t="shared" si="53"/>
        <v>0.12578845121529611</v>
      </c>
      <c r="O85" s="182">
        <f t="shared" si="53"/>
        <v>0.12223131298188372</v>
      </c>
      <c r="P85" s="182">
        <f t="shared" si="53"/>
        <v>0.13186036482070279</v>
      </c>
      <c r="Q85" s="182">
        <f t="shared" si="53"/>
        <v>0.13227191738060168</v>
      </c>
    </row>
    <row r="86" spans="1:17" x14ac:dyDescent="0.25">
      <c r="A86" s="179" t="s">
        <v>43</v>
      </c>
      <c r="B86" s="182" t="str">
        <f t="shared" ref="B86:Q86" si="54">IF(B$65=0,"",B$65/B$13)</f>
        <v/>
      </c>
      <c r="C86" s="182" t="str">
        <f t="shared" si="54"/>
        <v/>
      </c>
      <c r="D86" s="182" t="str">
        <f t="shared" si="54"/>
        <v/>
      </c>
      <c r="E86" s="182" t="str">
        <f t="shared" si="54"/>
        <v/>
      </c>
      <c r="F86" s="182" t="str">
        <f t="shared" si="54"/>
        <v/>
      </c>
      <c r="G86" s="182" t="str">
        <f t="shared" si="54"/>
        <v/>
      </c>
      <c r="H86" s="182" t="str">
        <f t="shared" si="54"/>
        <v/>
      </c>
      <c r="I86" s="182" t="str">
        <f t="shared" si="54"/>
        <v/>
      </c>
      <c r="J86" s="182" t="str">
        <f t="shared" si="54"/>
        <v/>
      </c>
      <c r="K86" s="182" t="str">
        <f t="shared" si="54"/>
        <v/>
      </c>
      <c r="L86" s="182" t="str">
        <f t="shared" si="54"/>
        <v/>
      </c>
      <c r="M86" s="182" t="str">
        <f t="shared" si="54"/>
        <v/>
      </c>
      <c r="N86" s="182" t="str">
        <f t="shared" si="54"/>
        <v/>
      </c>
      <c r="O86" s="182" t="str">
        <f t="shared" si="54"/>
        <v/>
      </c>
      <c r="P86" s="182" t="str">
        <f t="shared" si="54"/>
        <v/>
      </c>
      <c r="Q86" s="182" t="str">
        <f t="shared" si="54"/>
        <v/>
      </c>
    </row>
    <row r="87" spans="1:17" x14ac:dyDescent="0.25">
      <c r="A87" s="179" t="s">
        <v>344</v>
      </c>
      <c r="B87" s="182">
        <f t="shared" ref="B87:Q87" si="55">IF(B$66=0,"",B$66/B$14)</f>
        <v>9.6293156962502305E-2</v>
      </c>
      <c r="C87" s="182">
        <f t="shared" si="55"/>
        <v>8.4386624927364456E-2</v>
      </c>
      <c r="D87" s="182">
        <f t="shared" si="55"/>
        <v>8.5237451856912505E-2</v>
      </c>
      <c r="E87" s="182">
        <f t="shared" si="55"/>
        <v>9.3482498854820115E-2</v>
      </c>
      <c r="F87" s="182">
        <f t="shared" si="55"/>
        <v>9.6693983209600348E-2</v>
      </c>
      <c r="G87" s="182">
        <f t="shared" si="55"/>
        <v>9.4794516887516181E-2</v>
      </c>
      <c r="H87" s="182">
        <f t="shared" si="55"/>
        <v>0.10461876920194053</v>
      </c>
      <c r="I87" s="182">
        <f t="shared" si="55"/>
        <v>0.12649076234603818</v>
      </c>
      <c r="J87" s="182">
        <f t="shared" si="55"/>
        <v>0.11943285263105897</v>
      </c>
      <c r="K87" s="182">
        <f t="shared" si="55"/>
        <v>0.1144981723718724</v>
      </c>
      <c r="L87" s="182">
        <f t="shared" si="55"/>
        <v>0.12902866945773492</v>
      </c>
      <c r="M87" s="182">
        <f t="shared" si="55"/>
        <v>0.12151460595626237</v>
      </c>
      <c r="N87" s="182">
        <f t="shared" si="55"/>
        <v>0.12578845121529611</v>
      </c>
      <c r="O87" s="182">
        <f t="shared" si="55"/>
        <v>0.12223131298188372</v>
      </c>
      <c r="P87" s="182">
        <f t="shared" si="55"/>
        <v>0.13186036482070279</v>
      </c>
      <c r="Q87" s="182">
        <f t="shared" si="55"/>
        <v>0.13227191738060168</v>
      </c>
    </row>
    <row r="88" spans="1:17" x14ac:dyDescent="0.25">
      <c r="A88" s="108" t="s">
        <v>42</v>
      </c>
      <c r="B88" s="112">
        <f t="shared" ref="B88:Q88" si="56">IF(B$67=0,"",B$67/B$15)</f>
        <v>0.22568708663086473</v>
      </c>
      <c r="C88" s="112">
        <f t="shared" si="56"/>
        <v>0.19778115217351044</v>
      </c>
      <c r="D88" s="112">
        <f t="shared" si="56"/>
        <v>0.19720682735609055</v>
      </c>
      <c r="E88" s="112">
        <f t="shared" si="56"/>
        <v>0.21331980041584839</v>
      </c>
      <c r="F88" s="112">
        <f t="shared" si="56"/>
        <v>0.22064815823675202</v>
      </c>
      <c r="G88" s="112">
        <f t="shared" si="56"/>
        <v>0.21631372364538654</v>
      </c>
      <c r="H88" s="112">
        <f t="shared" si="56"/>
        <v>0.23266307683881257</v>
      </c>
      <c r="I88" s="112">
        <f t="shared" si="56"/>
        <v>0.29985580804771783</v>
      </c>
      <c r="J88" s="112">
        <f t="shared" si="56"/>
        <v>0.27017692808975369</v>
      </c>
      <c r="K88" s="112">
        <f t="shared" si="56"/>
        <v>0.25901386261688336</v>
      </c>
      <c r="L88" s="112">
        <f t="shared" si="56"/>
        <v>0.29188425782047689</v>
      </c>
      <c r="M88" s="112">
        <f t="shared" si="56"/>
        <v>0.26187485874256644</v>
      </c>
      <c r="N88" s="112">
        <f t="shared" si="56"/>
        <v>0.27108537804343041</v>
      </c>
      <c r="O88" s="112">
        <f t="shared" si="56"/>
        <v>0.26341942657140788</v>
      </c>
      <c r="P88" s="112">
        <f t="shared" si="56"/>
        <v>0.25881225042020434</v>
      </c>
      <c r="Q88" s="112">
        <f t="shared" si="56"/>
        <v>0.25962003556730645</v>
      </c>
    </row>
    <row r="89" spans="1:17" x14ac:dyDescent="0.25">
      <c r="A89" s="184" t="s">
        <v>102</v>
      </c>
      <c r="B89" s="183"/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</row>
    <row r="90" spans="1:17" x14ac:dyDescent="0.25">
      <c r="A90" s="110" t="s">
        <v>44</v>
      </c>
      <c r="B90" s="113" t="str">
        <f>IF(NFM_ued!B$5=0,"",NFM_ued!B$5/B$11)</f>
        <v/>
      </c>
      <c r="C90" s="113" t="str">
        <f>IF(NFM_ued!C$5=0,"",NFM_ued!C$5/C$11)</f>
        <v/>
      </c>
      <c r="D90" s="113" t="str">
        <f>IF(NFM_ued!D$5=0,"",NFM_ued!D$5/D$11)</f>
        <v/>
      </c>
      <c r="E90" s="113" t="str">
        <f>IF(NFM_ued!E$5=0,"",NFM_ued!E$5/E$11)</f>
        <v/>
      </c>
      <c r="F90" s="113" t="str">
        <f>IF(NFM_ued!F$5=0,"",NFM_ued!F$5/F$11)</f>
        <v/>
      </c>
      <c r="G90" s="113" t="str">
        <f>IF(NFM_ued!G$5=0,"",NFM_ued!G$5/G$11)</f>
        <v/>
      </c>
      <c r="H90" s="113" t="str">
        <f>IF(NFM_ued!H$5=0,"",NFM_ued!H$5/H$11)</f>
        <v/>
      </c>
      <c r="I90" s="113" t="str">
        <f>IF(NFM_ued!I$5=0,"",NFM_ued!I$5/I$11)</f>
        <v/>
      </c>
      <c r="J90" s="113" t="str">
        <f>IF(NFM_ued!J$5=0,"",NFM_ued!J$5/J$11)</f>
        <v/>
      </c>
      <c r="K90" s="113" t="str">
        <f>IF(NFM_ued!K$5=0,"",NFM_ued!K$5/K$11)</f>
        <v/>
      </c>
      <c r="L90" s="113" t="str">
        <f>IF(NFM_ued!L$5=0,"",NFM_ued!L$5/L$11)</f>
        <v/>
      </c>
      <c r="M90" s="113" t="str">
        <f>IF(NFM_ued!M$5=0,"",NFM_ued!M$5/M$11)</f>
        <v/>
      </c>
      <c r="N90" s="113" t="str">
        <f>IF(NFM_ued!N$5=0,"",NFM_ued!N$5/N$11)</f>
        <v/>
      </c>
      <c r="O90" s="113" t="str">
        <f>IF(NFM_ued!O$5=0,"",NFM_ued!O$5/O$11)</f>
        <v/>
      </c>
      <c r="P90" s="113" t="str">
        <f>IF(NFM_ued!P$5=0,"",NFM_ued!P$5/P$11)</f>
        <v/>
      </c>
      <c r="Q90" s="113" t="str">
        <f>IF(NFM_ued!Q$5=0,"",NFM_ued!Q$5/Q$11)</f>
        <v/>
      </c>
    </row>
    <row r="91" spans="1:17" x14ac:dyDescent="0.25">
      <c r="A91" s="180" t="s">
        <v>59</v>
      </c>
      <c r="B91" s="182">
        <f>IF(SUM(NFM_ued!B$33,NFM_ued!B$70)=0,"",SUM(NFM_ued!B$33,NFM_ued!B$70)/B$12)</f>
        <v>5.3062325022425694E-2</v>
      </c>
      <c r="C91" s="182">
        <f>IF(SUM(NFM_ued!C$33,NFM_ued!C$70)=0,"",SUM(NFM_ued!C$33,NFM_ued!C$70)/C$12)</f>
        <v>4.6759029682176975E-2</v>
      </c>
      <c r="D91" s="182">
        <f>IF(SUM(NFM_ued!D$33,NFM_ued!D$70)=0,"",SUM(NFM_ued!D$33,NFM_ued!D$70)/D$12)</f>
        <v>4.8112597767858305E-2</v>
      </c>
      <c r="E91" s="182">
        <f>IF(SUM(NFM_ued!E$33,NFM_ued!E$70)=0,"",SUM(NFM_ued!E$33,NFM_ued!E$70)/E$12)</f>
        <v>5.2998636759565364E-2</v>
      </c>
      <c r="F91" s="182">
        <f>IF(SUM(NFM_ued!F$33,NFM_ued!F$70)=0,"",SUM(NFM_ued!F$33,NFM_ued!F$70)/F$12)</f>
        <v>5.3244294242571391E-2</v>
      </c>
      <c r="G91" s="182">
        <f>IF(SUM(NFM_ued!G$33,NFM_ued!G$70)=0,"",SUM(NFM_ued!G$33,NFM_ued!G$70)/G$12)</f>
        <v>5.2920243060509201E-2</v>
      </c>
      <c r="H91" s="182">
        <f>IF(SUM(NFM_ued!H$33,NFM_ued!H$70)=0,"",SUM(NFM_ued!H$33,NFM_ued!H$70)/H$12)</f>
        <v>5.8712814334469468E-2</v>
      </c>
      <c r="I91" s="182">
        <f>IF(SUM(NFM_ued!I$33,NFM_ued!I$70)=0,"",SUM(NFM_ued!I$33,NFM_ued!I$70)/I$12)</f>
        <v>7.2846299601710129E-2</v>
      </c>
      <c r="J91" s="182">
        <f>IF(SUM(NFM_ued!J$33,NFM_ued!J$70)=0,"",SUM(NFM_ued!J$33,NFM_ued!J$70)/J$12)</f>
        <v>6.8410252160848284E-2</v>
      </c>
      <c r="K91" s="182">
        <f>IF(SUM(NFM_ued!K$33,NFM_ued!K$70)=0,"",SUM(NFM_ued!K$33,NFM_ued!K$70)/K$12)</f>
        <v>6.5887588275741427E-2</v>
      </c>
      <c r="L91" s="182">
        <f>IF(SUM(NFM_ued!L$33,NFM_ued!L$70)=0,"",SUM(NFM_ued!L$33,NFM_ued!L$70)/L$12)</f>
        <v>7.4156113816331984E-2</v>
      </c>
      <c r="M91" s="182">
        <f>IF(SUM(NFM_ued!M$33,NFM_ued!M$70)=0,"",SUM(NFM_ued!M$33,NFM_ued!M$70)/M$12)</f>
        <v>6.9687240151677751E-2</v>
      </c>
      <c r="N91" s="182">
        <f>IF(SUM(NFM_ued!N$33,NFM_ued!N$70)=0,"",SUM(NFM_ued!N$33,NFM_ued!N$70)/N$12)</f>
        <v>7.1866378650941573E-2</v>
      </c>
      <c r="O91" s="182">
        <f>IF(SUM(NFM_ued!O$33,NFM_ued!O$70)=0,"",SUM(NFM_ued!O$33,NFM_ued!O$70)/O$12)</f>
        <v>7.0336822080903375E-2</v>
      </c>
      <c r="P91" s="182">
        <f>IF(SUM(NFM_ued!P$33,NFM_ued!P$70)=0,"",SUM(NFM_ued!P$33,NFM_ued!P$70)/P$12)</f>
        <v>7.606427996693288E-2</v>
      </c>
      <c r="Q91" s="182">
        <f>IF(SUM(NFM_ued!Q$33,NFM_ued!Q$70)=0,"",SUM(NFM_ued!Q$33,NFM_ued!Q$70)/Q$12)</f>
        <v>7.5768996857180596E-2</v>
      </c>
    </row>
    <row r="92" spans="1:17" x14ac:dyDescent="0.25">
      <c r="A92" s="179" t="s">
        <v>43</v>
      </c>
      <c r="B92" s="182" t="str">
        <f>IF(NFM_ued!B$33=0,"",NFM_ued!B$33/B$13)</f>
        <v/>
      </c>
      <c r="C92" s="182" t="str">
        <f>IF(NFM_ued!C$33=0,"",NFM_ued!C$33/C$13)</f>
        <v/>
      </c>
      <c r="D92" s="182" t="str">
        <f>IF(NFM_ued!D$33=0,"",NFM_ued!D$33/D$13)</f>
        <v/>
      </c>
      <c r="E92" s="182" t="str">
        <f>IF(NFM_ued!E$33=0,"",NFM_ued!E$33/E$13)</f>
        <v/>
      </c>
      <c r="F92" s="182" t="str">
        <f>IF(NFM_ued!F$33=0,"",NFM_ued!F$33/F$13)</f>
        <v/>
      </c>
      <c r="G92" s="182" t="str">
        <f>IF(NFM_ued!G$33=0,"",NFM_ued!G$33/G$13)</f>
        <v/>
      </c>
      <c r="H92" s="182" t="str">
        <f>IF(NFM_ued!H$33=0,"",NFM_ued!H$33/H$13)</f>
        <v/>
      </c>
      <c r="I92" s="182" t="str">
        <f>IF(NFM_ued!I$33=0,"",NFM_ued!I$33/I$13)</f>
        <v/>
      </c>
      <c r="J92" s="182" t="str">
        <f>IF(NFM_ued!J$33=0,"",NFM_ued!J$33/J$13)</f>
        <v/>
      </c>
      <c r="K92" s="182" t="str">
        <f>IF(NFM_ued!K$33=0,"",NFM_ued!K$33/K$13)</f>
        <v/>
      </c>
      <c r="L92" s="182" t="str">
        <f>IF(NFM_ued!L$33=0,"",NFM_ued!L$33/L$13)</f>
        <v/>
      </c>
      <c r="M92" s="182" t="str">
        <f>IF(NFM_ued!M$33=0,"",NFM_ued!M$33/M$13)</f>
        <v/>
      </c>
      <c r="N92" s="182" t="str">
        <f>IF(NFM_ued!N$33=0,"",NFM_ued!N$33/N$13)</f>
        <v/>
      </c>
      <c r="O92" s="182" t="str">
        <f>IF(NFM_ued!O$33=0,"",NFM_ued!O$33/O$13)</f>
        <v/>
      </c>
      <c r="P92" s="182" t="str">
        <f>IF(NFM_ued!P$33=0,"",NFM_ued!P$33/P$13)</f>
        <v/>
      </c>
      <c r="Q92" s="182" t="str">
        <f>IF(NFM_ued!Q$33=0,"",NFM_ued!Q$33/Q$13)</f>
        <v/>
      </c>
    </row>
    <row r="93" spans="1:17" x14ac:dyDescent="0.25">
      <c r="A93" s="179" t="s">
        <v>344</v>
      </c>
      <c r="B93" s="182">
        <f>IF(NFM_ued!B$70=0,"",NFM_ued!B$70/B$14)</f>
        <v>5.3062325022425694E-2</v>
      </c>
      <c r="C93" s="182">
        <f>IF(NFM_ued!C$70=0,"",NFM_ued!C$70/C$14)</f>
        <v>4.6759029682176975E-2</v>
      </c>
      <c r="D93" s="182">
        <f>IF(NFM_ued!D$70=0,"",NFM_ued!D$70/D$14)</f>
        <v>4.8112597767858305E-2</v>
      </c>
      <c r="E93" s="182">
        <f>IF(NFM_ued!E$70=0,"",NFM_ued!E$70/E$14)</f>
        <v>5.2998636759565364E-2</v>
      </c>
      <c r="F93" s="182">
        <f>IF(NFM_ued!F$70=0,"",NFM_ued!F$70/F$14)</f>
        <v>5.3244294242571391E-2</v>
      </c>
      <c r="G93" s="182">
        <f>IF(NFM_ued!G$70=0,"",NFM_ued!G$70/G$14)</f>
        <v>5.2920243060509201E-2</v>
      </c>
      <c r="H93" s="182">
        <f>IF(NFM_ued!H$70=0,"",NFM_ued!H$70/H$14)</f>
        <v>5.8712814334469468E-2</v>
      </c>
      <c r="I93" s="182">
        <f>IF(NFM_ued!I$70=0,"",NFM_ued!I$70/I$14)</f>
        <v>7.2846299601710129E-2</v>
      </c>
      <c r="J93" s="182">
        <f>IF(NFM_ued!J$70=0,"",NFM_ued!J$70/J$14)</f>
        <v>6.8410252160848284E-2</v>
      </c>
      <c r="K93" s="182">
        <f>IF(NFM_ued!K$70=0,"",NFM_ued!K$70/K$14)</f>
        <v>6.5887588275741427E-2</v>
      </c>
      <c r="L93" s="182">
        <f>IF(NFM_ued!L$70=0,"",NFM_ued!L$70/L$14)</f>
        <v>7.4156113816331984E-2</v>
      </c>
      <c r="M93" s="182">
        <f>IF(NFM_ued!M$70=0,"",NFM_ued!M$70/M$14)</f>
        <v>6.9687240151677751E-2</v>
      </c>
      <c r="N93" s="182">
        <f>IF(NFM_ued!N$70=0,"",NFM_ued!N$70/N$14)</f>
        <v>7.1866378650941573E-2</v>
      </c>
      <c r="O93" s="182">
        <f>IF(NFM_ued!O$70=0,"",NFM_ued!O$70/O$14)</f>
        <v>7.0336822080903375E-2</v>
      </c>
      <c r="P93" s="182">
        <f>IF(NFM_ued!P$70=0,"",NFM_ued!P$70/P$14)</f>
        <v>7.606427996693288E-2</v>
      </c>
      <c r="Q93" s="182">
        <f>IF(NFM_ued!Q$70=0,"",NFM_ued!Q$70/Q$14)</f>
        <v>7.5768996857180596E-2</v>
      </c>
    </row>
    <row r="94" spans="1:17" x14ac:dyDescent="0.25">
      <c r="A94" s="108" t="s">
        <v>42</v>
      </c>
      <c r="B94" s="112">
        <f>IF(NFM_ued!B$112=0,"",NFM_ued!B$112/B$15)</f>
        <v>9.2648076893629222E-2</v>
      </c>
      <c r="C94" s="112">
        <f>IF(NFM_ued!C$112=0,"",NFM_ued!C$112/C$15)</f>
        <v>8.6625951595128009E-2</v>
      </c>
      <c r="D94" s="112">
        <f>IF(NFM_ued!D$112=0,"",NFM_ued!D$112/D$15)</f>
        <v>8.9195810364556191E-2</v>
      </c>
      <c r="E94" s="112">
        <f>IF(NFM_ued!E$112=0,"",NFM_ued!E$112/E$15)</f>
        <v>9.7276567478610812E-2</v>
      </c>
      <c r="F94" s="112">
        <f>IF(NFM_ued!F$112=0,"",NFM_ued!F$112/F$15)</f>
        <v>9.3801712354108988E-2</v>
      </c>
      <c r="G94" s="112">
        <f>IF(NFM_ued!G$112=0,"",NFM_ued!G$112/G$15)</f>
        <v>9.3425947732587458E-2</v>
      </c>
      <c r="H94" s="112">
        <f>IF(NFM_ued!H$112=0,"",NFM_ued!H$112/H$15)</f>
        <v>0.10274919787676577</v>
      </c>
      <c r="I94" s="112">
        <f>IF(NFM_ued!I$112=0,"",NFM_ued!I$112/I$15)</f>
        <v>0.13667064831551723</v>
      </c>
      <c r="J94" s="112">
        <f>IF(NFM_ued!J$112=0,"",NFM_ued!J$112/J$15)</f>
        <v>0.12545673928461742</v>
      </c>
      <c r="K94" s="112">
        <f>IF(NFM_ued!K$112=0,"",NFM_ued!K$112/K$15)</f>
        <v>0.12080840732580773</v>
      </c>
      <c r="L94" s="112">
        <f>IF(NFM_ued!L$112=0,"",NFM_ued!L$112/L$15)</f>
        <v>0.13582174635391128</v>
      </c>
      <c r="M94" s="112">
        <f>IF(NFM_ued!M$112=0,"",NFM_ued!M$112/M$15)</f>
        <v>0.12530850921952202</v>
      </c>
      <c r="N94" s="112">
        <f>IF(NFM_ued!N$112=0,"",NFM_ued!N$112/N$15)</f>
        <v>0.12992975736600509</v>
      </c>
      <c r="O94" s="112">
        <f>IF(NFM_ued!O$112=0,"",NFM_ued!O$112/O$15)</f>
        <v>0.12673200142971913</v>
      </c>
      <c r="P94" s="112">
        <f>IF(NFM_ued!P$112=0,"",NFM_ued!P$112/P$15)</f>
        <v>0.13363207305897998</v>
      </c>
      <c r="Q94" s="112">
        <f>IF(NFM_ued!Q$112=0,"",NFM_ued!Q$112/Q$15)</f>
        <v>0.13335144787824268</v>
      </c>
    </row>
    <row r="95" spans="1:17" x14ac:dyDescent="0.25">
      <c r="A95" s="39" t="s">
        <v>60</v>
      </c>
      <c r="B95" s="181">
        <f t="shared" ref="B95:Q95" si="57">IF(B$62=0,"",B$72/B$62)</f>
        <v>0.60900472022841623</v>
      </c>
      <c r="C95" s="181">
        <f t="shared" si="57"/>
        <v>0.78661004412831326</v>
      </c>
      <c r="D95" s="181">
        <f t="shared" si="57"/>
        <v>0.54928185248073902</v>
      </c>
      <c r="E95" s="181">
        <f t="shared" si="57"/>
        <v>0.54574481694049193</v>
      </c>
      <c r="F95" s="181">
        <f t="shared" si="57"/>
        <v>0.45796964774123283</v>
      </c>
      <c r="G95" s="181">
        <f t="shared" si="57"/>
        <v>0.46690611135456794</v>
      </c>
      <c r="H95" s="181">
        <f t="shared" si="57"/>
        <v>0.64177985280206107</v>
      </c>
      <c r="I95" s="181">
        <f t="shared" si="57"/>
        <v>0.53711471197881711</v>
      </c>
      <c r="J95" s="181">
        <f t="shared" si="57"/>
        <v>0.59136523232234339</v>
      </c>
      <c r="K95" s="181">
        <f t="shared" si="57"/>
        <v>0.53095958694389445</v>
      </c>
      <c r="L95" s="181">
        <f t="shared" si="57"/>
        <v>0.5541267797959486</v>
      </c>
      <c r="M95" s="181">
        <f t="shared" si="57"/>
        <v>0.59643837528001775</v>
      </c>
      <c r="N95" s="181">
        <f t="shared" si="57"/>
        <v>0.57052157050140784</v>
      </c>
      <c r="O95" s="181">
        <f t="shared" si="57"/>
        <v>0.54032707752976838</v>
      </c>
      <c r="P95" s="181">
        <f t="shared" si="57"/>
        <v>0.49564751467823953</v>
      </c>
      <c r="Q95" s="181">
        <f t="shared" si="57"/>
        <v>0.56801925855587165</v>
      </c>
    </row>
    <row r="96" spans="1:17" x14ac:dyDescent="0.25">
      <c r="A96" s="110" t="s">
        <v>44</v>
      </c>
      <c r="B96" s="109" t="str">
        <f t="shared" ref="B96:Q96" si="58">IF(B$63=0,"",B$73/B$63)</f>
        <v/>
      </c>
      <c r="C96" s="109" t="str">
        <f t="shared" si="58"/>
        <v/>
      </c>
      <c r="D96" s="109" t="str">
        <f t="shared" si="58"/>
        <v/>
      </c>
      <c r="E96" s="109" t="str">
        <f t="shared" si="58"/>
        <v/>
      </c>
      <c r="F96" s="109" t="str">
        <f t="shared" si="58"/>
        <v/>
      </c>
      <c r="G96" s="109" t="str">
        <f t="shared" si="58"/>
        <v/>
      </c>
      <c r="H96" s="109" t="str">
        <f t="shared" si="58"/>
        <v/>
      </c>
      <c r="I96" s="109" t="str">
        <f t="shared" si="58"/>
        <v/>
      </c>
      <c r="J96" s="109" t="str">
        <f t="shared" si="58"/>
        <v/>
      </c>
      <c r="K96" s="109" t="str">
        <f t="shared" si="58"/>
        <v/>
      </c>
      <c r="L96" s="109" t="str">
        <f t="shared" si="58"/>
        <v/>
      </c>
      <c r="M96" s="109" t="str">
        <f t="shared" si="58"/>
        <v/>
      </c>
      <c r="N96" s="109" t="str">
        <f t="shared" si="58"/>
        <v/>
      </c>
      <c r="O96" s="109" t="str">
        <f t="shared" si="58"/>
        <v/>
      </c>
      <c r="P96" s="109" t="str">
        <f t="shared" si="58"/>
        <v/>
      </c>
      <c r="Q96" s="109" t="str">
        <f t="shared" si="58"/>
        <v/>
      </c>
    </row>
    <row r="97" spans="1:17" x14ac:dyDescent="0.25">
      <c r="A97" s="180" t="s">
        <v>59</v>
      </c>
      <c r="B97" s="178">
        <f t="shared" ref="B97:Q97" si="59">IF(B$64=0,"",B$74/B$64)</f>
        <v>0.72894613478852743</v>
      </c>
      <c r="C97" s="178">
        <f t="shared" si="59"/>
        <v>0.65441524950042618</v>
      </c>
      <c r="D97" s="178">
        <f t="shared" si="59"/>
        <v>0.49680354563124129</v>
      </c>
      <c r="E97" s="178">
        <f t="shared" si="59"/>
        <v>0.44954994961651829</v>
      </c>
      <c r="F97" s="178">
        <f t="shared" si="59"/>
        <v>0.77836692070954738</v>
      </c>
      <c r="G97" s="178">
        <f t="shared" si="59"/>
        <v>0.62063793451135418</v>
      </c>
      <c r="H97" s="178">
        <f t="shared" si="59"/>
        <v>0.54352309639102125</v>
      </c>
      <c r="I97" s="178">
        <f t="shared" si="59"/>
        <v>0.47667670674401152</v>
      </c>
      <c r="J97" s="178">
        <f t="shared" si="59"/>
        <v>0.5611289555975929</v>
      </c>
      <c r="K97" s="178">
        <f t="shared" si="59"/>
        <v>0.48784192041492142</v>
      </c>
      <c r="L97" s="178">
        <f t="shared" si="59"/>
        <v>0.50024341529692651</v>
      </c>
      <c r="M97" s="178">
        <f t="shared" si="59"/>
        <v>0.52906756351083106</v>
      </c>
      <c r="N97" s="178">
        <f t="shared" si="59"/>
        <v>0.57465541593755798</v>
      </c>
      <c r="O97" s="178">
        <f t="shared" si="59"/>
        <v>0.50191668627677233</v>
      </c>
      <c r="P97" s="178">
        <f t="shared" si="59"/>
        <v>0.46926852772972671</v>
      </c>
      <c r="Q97" s="178">
        <f t="shared" si="59"/>
        <v>0.55018910291042999</v>
      </c>
    </row>
    <row r="98" spans="1:17" x14ac:dyDescent="0.25">
      <c r="A98" s="179" t="s">
        <v>43</v>
      </c>
      <c r="B98" s="178" t="str">
        <f t="shared" ref="B98:Q98" si="60">IF(B$65=0,"",B$75/B$65)</f>
        <v/>
      </c>
      <c r="C98" s="178" t="str">
        <f t="shared" si="60"/>
        <v/>
      </c>
      <c r="D98" s="178" t="str">
        <f t="shared" si="60"/>
        <v/>
      </c>
      <c r="E98" s="178" t="str">
        <f t="shared" si="60"/>
        <v/>
      </c>
      <c r="F98" s="178" t="str">
        <f t="shared" si="60"/>
        <v/>
      </c>
      <c r="G98" s="178" t="str">
        <f t="shared" si="60"/>
        <v/>
      </c>
      <c r="H98" s="178" t="str">
        <f t="shared" si="60"/>
        <v/>
      </c>
      <c r="I98" s="178" t="str">
        <f t="shared" si="60"/>
        <v/>
      </c>
      <c r="J98" s="178" t="str">
        <f t="shared" si="60"/>
        <v/>
      </c>
      <c r="K98" s="178" t="str">
        <f t="shared" si="60"/>
        <v/>
      </c>
      <c r="L98" s="178" t="str">
        <f t="shared" si="60"/>
        <v/>
      </c>
      <c r="M98" s="178" t="str">
        <f t="shared" si="60"/>
        <v/>
      </c>
      <c r="N98" s="178" t="str">
        <f t="shared" si="60"/>
        <v/>
      </c>
      <c r="O98" s="178" t="str">
        <f t="shared" si="60"/>
        <v/>
      </c>
      <c r="P98" s="178" t="str">
        <f t="shared" si="60"/>
        <v/>
      </c>
      <c r="Q98" s="178" t="str">
        <f t="shared" si="60"/>
        <v/>
      </c>
    </row>
    <row r="99" spans="1:17" x14ac:dyDescent="0.25">
      <c r="A99" s="179" t="s">
        <v>344</v>
      </c>
      <c r="B99" s="178">
        <f t="shared" ref="B99:Q99" si="61">IF(B$66=0,"",B$76/B$66)</f>
        <v>0.72894613478852743</v>
      </c>
      <c r="C99" s="178">
        <f t="shared" si="61"/>
        <v>0.65441524950042618</v>
      </c>
      <c r="D99" s="178">
        <f t="shared" si="61"/>
        <v>0.49680354563124129</v>
      </c>
      <c r="E99" s="178">
        <f t="shared" si="61"/>
        <v>0.44954994961651829</v>
      </c>
      <c r="F99" s="178">
        <f t="shared" si="61"/>
        <v>0.77836692070954738</v>
      </c>
      <c r="G99" s="178">
        <f t="shared" si="61"/>
        <v>0.62063793451135418</v>
      </c>
      <c r="H99" s="178">
        <f t="shared" si="61"/>
        <v>0.54352309639102125</v>
      </c>
      <c r="I99" s="178">
        <f t="shared" si="61"/>
        <v>0.47667670674401152</v>
      </c>
      <c r="J99" s="178">
        <f t="shared" si="61"/>
        <v>0.5611289555975929</v>
      </c>
      <c r="K99" s="178">
        <f t="shared" si="61"/>
        <v>0.48784192041492142</v>
      </c>
      <c r="L99" s="178">
        <f t="shared" si="61"/>
        <v>0.50024341529692651</v>
      </c>
      <c r="M99" s="178">
        <f t="shared" si="61"/>
        <v>0.52906756351083106</v>
      </c>
      <c r="N99" s="178">
        <f t="shared" si="61"/>
        <v>0.57465541593755798</v>
      </c>
      <c r="O99" s="178">
        <f t="shared" si="61"/>
        <v>0.50191668627677233</v>
      </c>
      <c r="P99" s="178">
        <f t="shared" si="61"/>
        <v>0.46926852772972671</v>
      </c>
      <c r="Q99" s="178">
        <f t="shared" si="61"/>
        <v>0.55018910291042999</v>
      </c>
    </row>
    <row r="100" spans="1:17" x14ac:dyDescent="0.25">
      <c r="A100" s="108" t="s">
        <v>42</v>
      </c>
      <c r="B100" s="107">
        <f t="shared" ref="B100:Q100" si="62">IF(B$67=0,"",B$77/B$67)</f>
        <v>0.60607065165165297</v>
      </c>
      <c r="C100" s="107">
        <f t="shared" si="62"/>
        <v>0.78893909838402565</v>
      </c>
      <c r="D100" s="107">
        <f t="shared" si="62"/>
        <v>0.55012868306206186</v>
      </c>
      <c r="E100" s="107">
        <f t="shared" si="62"/>
        <v>0.54731373870927857</v>
      </c>
      <c r="F100" s="107">
        <f t="shared" si="62"/>
        <v>0.45179786603272581</v>
      </c>
      <c r="G100" s="107">
        <f t="shared" si="62"/>
        <v>0.46414440037371579</v>
      </c>
      <c r="H100" s="107">
        <f t="shared" si="62"/>
        <v>0.64355573899938212</v>
      </c>
      <c r="I100" s="107">
        <f t="shared" si="62"/>
        <v>0.53835898701237894</v>
      </c>
      <c r="J100" s="107">
        <f t="shared" si="62"/>
        <v>0.59172189379312401</v>
      </c>
      <c r="K100" s="107">
        <f t="shared" si="62"/>
        <v>0.53135652936901712</v>
      </c>
      <c r="L100" s="107">
        <f t="shared" si="62"/>
        <v>0.55468258422870831</v>
      </c>
      <c r="M100" s="107">
        <f t="shared" si="62"/>
        <v>0.59709799844715561</v>
      </c>
      <c r="N100" s="107">
        <f t="shared" si="62"/>
        <v>0.57048074680638983</v>
      </c>
      <c r="O100" s="107">
        <f t="shared" si="62"/>
        <v>0.54072346378413927</v>
      </c>
      <c r="P100" s="107">
        <f t="shared" si="62"/>
        <v>0.49595968749159747</v>
      </c>
      <c r="Q100" s="107">
        <f t="shared" si="62"/>
        <v>0.56828470308738166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127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4.316244467687202</v>
      </c>
      <c r="C70" s="96">
        <v>2.910325920494945</v>
      </c>
      <c r="D70" s="96">
        <v>2.6488390539054132</v>
      </c>
      <c r="E70" s="96">
        <v>3.0493056301453776</v>
      </c>
      <c r="F70" s="96">
        <v>3.7967859447081702</v>
      </c>
      <c r="G70" s="96">
        <v>3.2350524778202638</v>
      </c>
      <c r="H70" s="96">
        <v>3.7425272306610169</v>
      </c>
      <c r="I70" s="96">
        <v>5.5938009832288458</v>
      </c>
      <c r="J70" s="96">
        <v>2.9507080571029425</v>
      </c>
      <c r="K70" s="96">
        <v>2.047799812870938</v>
      </c>
      <c r="L70" s="96">
        <v>2.6755384898755894</v>
      </c>
      <c r="M70" s="96">
        <v>2.3733017689317597</v>
      </c>
      <c r="N70" s="96">
        <v>2.4566484522347327</v>
      </c>
      <c r="O70" s="96">
        <v>2.5384999080077604</v>
      </c>
      <c r="P70" s="96">
        <v>2.8809153217775294</v>
      </c>
      <c r="Q70" s="96">
        <v>3.6619697660856056</v>
      </c>
    </row>
    <row r="71" spans="1:17" x14ac:dyDescent="0.25">
      <c r="A71" s="132" t="s">
        <v>83</v>
      </c>
      <c r="B71" s="160">
        <v>9.6550860428918639E-3</v>
      </c>
      <c r="C71" s="160">
        <v>6.5101611796084969E-3</v>
      </c>
      <c r="D71" s="160">
        <v>5.9252364342867996E-3</v>
      </c>
      <c r="E71" s="160">
        <v>6.8210474292027101E-3</v>
      </c>
      <c r="F71" s="160">
        <v>8.4930997901151422E-3</v>
      </c>
      <c r="G71" s="160">
        <v>7.2365479435787953E-3</v>
      </c>
      <c r="H71" s="160">
        <v>8.3717274821692514E-3</v>
      </c>
      <c r="I71" s="160">
        <v>1.2512875534324718E-2</v>
      </c>
      <c r="J71" s="160">
        <v>6.6004927181635741E-3</v>
      </c>
      <c r="K71" s="160">
        <v>4.5807607840343519E-3</v>
      </c>
      <c r="L71" s="160">
        <v>5.9849608900071861E-3</v>
      </c>
      <c r="M71" s="160">
        <v>5.3088820515910162E-3</v>
      </c>
      <c r="N71" s="160">
        <v>5.4953217689666769E-3</v>
      </c>
      <c r="O71" s="160">
        <v>5.6784167845851984E-3</v>
      </c>
      <c r="P71" s="160">
        <v>6.4443720744464892E-3</v>
      </c>
      <c r="Q71" s="160">
        <v>8.1915270190825052E-3</v>
      </c>
    </row>
    <row r="72" spans="1:17" x14ac:dyDescent="0.25">
      <c r="A72" s="76" t="s">
        <v>82</v>
      </c>
      <c r="B72" s="159">
        <v>5.0020796284145214E-3</v>
      </c>
      <c r="C72" s="159">
        <v>3.3727658634579217E-3</v>
      </c>
      <c r="D72" s="159">
        <v>3.0697297082407206E-3</v>
      </c>
      <c r="E72" s="159">
        <v>3.5338289310412776E-3</v>
      </c>
      <c r="F72" s="159">
        <v>4.4000810819809291E-3</v>
      </c>
      <c r="G72" s="159">
        <v>3.7490902605958171E-3</v>
      </c>
      <c r="H72" s="159">
        <v>4.3372008604756268E-3</v>
      </c>
      <c r="I72" s="159">
        <v>6.4826351132532467E-3</v>
      </c>
      <c r="J72" s="159">
        <v>3.4195645710823194E-3</v>
      </c>
      <c r="K72" s="159">
        <v>2.3731875716765153E-3</v>
      </c>
      <c r="L72" s="159">
        <v>3.1006715850867622E-3</v>
      </c>
      <c r="M72" s="159">
        <v>2.7504105755193349E-3</v>
      </c>
      <c r="N72" s="159">
        <v>2.847000736194157E-3</v>
      </c>
      <c r="O72" s="159">
        <v>2.9418580832567347E-3</v>
      </c>
      <c r="P72" s="159">
        <v>3.3386820302076974E-3</v>
      </c>
      <c r="Q72" s="159">
        <v>4.2438431149896946E-3</v>
      </c>
    </row>
    <row r="73" spans="1:17" x14ac:dyDescent="0.25">
      <c r="A73" s="76" t="s">
        <v>81</v>
      </c>
      <c r="B73" s="159">
        <v>0.118030444334654</v>
      </c>
      <c r="C73" s="159">
        <v>7.9584709375542531E-2</v>
      </c>
      <c r="D73" s="159">
        <v>7.2434185052304506E-2</v>
      </c>
      <c r="E73" s="159">
        <v>8.3385197741376788E-2</v>
      </c>
      <c r="F73" s="159">
        <v>0.10382552134207573</v>
      </c>
      <c r="G73" s="159">
        <v>8.8464563177916997E-2</v>
      </c>
      <c r="H73" s="159">
        <v>0.1023417823703943</v>
      </c>
      <c r="I73" s="159">
        <v>0.15296603807149611</v>
      </c>
      <c r="J73" s="159">
        <v>8.0688984530183763E-2</v>
      </c>
      <c r="K73" s="159">
        <v>5.5998385548140885E-2</v>
      </c>
      <c r="L73" s="159">
        <v>7.3164298074084616E-2</v>
      </c>
      <c r="M73" s="159">
        <v>6.4899443121055472E-2</v>
      </c>
      <c r="N73" s="159">
        <v>6.7178611073129529E-2</v>
      </c>
      <c r="O73" s="159">
        <v>6.9416891079429874E-2</v>
      </c>
      <c r="P73" s="159">
        <v>7.8780457887761363E-2</v>
      </c>
      <c r="Q73" s="159">
        <v>0.10013888737464258</v>
      </c>
    </row>
    <row r="74" spans="1:17" x14ac:dyDescent="0.25">
      <c r="A74" s="76" t="s">
        <v>80</v>
      </c>
      <c r="B74" s="159">
        <v>3.2183620142972888E-3</v>
      </c>
      <c r="C74" s="159">
        <v>2.1700537265361658E-3</v>
      </c>
      <c r="D74" s="159">
        <v>1.9750788114289335E-3</v>
      </c>
      <c r="E74" s="159">
        <v>2.2736824764009035E-3</v>
      </c>
      <c r="F74" s="159">
        <v>2.8310332633717144E-3</v>
      </c>
      <c r="G74" s="159">
        <v>2.412182647859599E-3</v>
      </c>
      <c r="H74" s="159">
        <v>2.7905758273897509E-3</v>
      </c>
      <c r="I74" s="159">
        <v>4.1709585114415738E-3</v>
      </c>
      <c r="J74" s="159">
        <v>2.2001642393878586E-3</v>
      </c>
      <c r="K74" s="159">
        <v>1.5269202613447843E-3</v>
      </c>
      <c r="L74" s="159">
        <v>1.9949869633357291E-3</v>
      </c>
      <c r="M74" s="159">
        <v>1.7696273505303389E-3</v>
      </c>
      <c r="N74" s="159">
        <v>1.8317739229888926E-3</v>
      </c>
      <c r="O74" s="159">
        <v>1.892805594861733E-3</v>
      </c>
      <c r="P74" s="159">
        <v>2.1481240248154968E-3</v>
      </c>
      <c r="Q74" s="159">
        <v>2.7305090063608354E-3</v>
      </c>
    </row>
    <row r="75" spans="1:17" x14ac:dyDescent="0.25">
      <c r="A75" s="129" t="s">
        <v>79</v>
      </c>
      <c r="B75" s="158">
        <v>6.4367240285945777E-3</v>
      </c>
      <c r="C75" s="158">
        <v>4.3401074530723316E-3</v>
      </c>
      <c r="D75" s="158">
        <v>3.950157622857867E-3</v>
      </c>
      <c r="E75" s="158">
        <v>4.547364952801807E-3</v>
      </c>
      <c r="F75" s="158">
        <v>5.6620665267434287E-3</v>
      </c>
      <c r="G75" s="158">
        <v>4.824365295719198E-3</v>
      </c>
      <c r="H75" s="158">
        <v>5.5811516547795018E-3</v>
      </c>
      <c r="I75" s="158">
        <v>8.3419170228831475E-3</v>
      </c>
      <c r="J75" s="158">
        <v>4.4003284787757172E-3</v>
      </c>
      <c r="K75" s="158">
        <v>3.0538405226895687E-3</v>
      </c>
      <c r="L75" s="158">
        <v>3.9899739266714583E-3</v>
      </c>
      <c r="M75" s="158">
        <v>3.5392547010606778E-3</v>
      </c>
      <c r="N75" s="158">
        <v>3.6635478459777849E-3</v>
      </c>
      <c r="O75" s="158">
        <v>3.7856111897234665E-3</v>
      </c>
      <c r="P75" s="158">
        <v>4.2962480496309937E-3</v>
      </c>
      <c r="Q75" s="158">
        <v>5.4610180127216707E-3</v>
      </c>
    </row>
    <row r="76" spans="1:17" x14ac:dyDescent="0.25">
      <c r="A76" s="92" t="s">
        <v>125</v>
      </c>
      <c r="B76" s="91">
        <v>1.2873448057189156E-3</v>
      </c>
      <c r="C76" s="91">
        <v>8.6802149061446633E-4</v>
      </c>
      <c r="D76" s="91">
        <v>0</v>
      </c>
      <c r="E76" s="91">
        <v>0</v>
      </c>
      <c r="F76" s="91">
        <v>1.1324133053486859E-3</v>
      </c>
      <c r="G76" s="91">
        <v>0</v>
      </c>
      <c r="H76" s="91">
        <v>0</v>
      </c>
      <c r="I76" s="91">
        <v>1.6683834045766294E-3</v>
      </c>
      <c r="J76" s="91">
        <v>8.8006569575514346E-4</v>
      </c>
      <c r="K76" s="91">
        <v>6.1076810453791373E-4</v>
      </c>
      <c r="L76" s="91">
        <v>7.9799478533429163E-4</v>
      </c>
      <c r="M76" s="91">
        <v>7.0785094021213557E-4</v>
      </c>
      <c r="N76" s="91">
        <v>7.3270956919555712E-4</v>
      </c>
      <c r="O76" s="91">
        <v>7.5712223794469329E-4</v>
      </c>
      <c r="P76" s="91">
        <v>8.5924960992619871E-4</v>
      </c>
      <c r="Q76" s="91">
        <v>1.0922036025443342E-3</v>
      </c>
    </row>
    <row r="77" spans="1:17" x14ac:dyDescent="0.25">
      <c r="A77" s="92" t="s">
        <v>26</v>
      </c>
      <c r="B77" s="91">
        <v>1.3788271068468896E-3</v>
      </c>
      <c r="C77" s="91">
        <v>0</v>
      </c>
      <c r="D77" s="91">
        <v>0</v>
      </c>
      <c r="E77" s="91">
        <v>0</v>
      </c>
      <c r="F77" s="91">
        <v>0</v>
      </c>
      <c r="G77" s="91">
        <v>0</v>
      </c>
      <c r="H77" s="91">
        <v>0</v>
      </c>
      <c r="I77" s="91">
        <v>2.5025751068649443E-3</v>
      </c>
      <c r="J77" s="91">
        <v>1.320098543632715E-3</v>
      </c>
      <c r="K77" s="91">
        <v>9.1615215680687038E-4</v>
      </c>
      <c r="L77" s="91">
        <v>1.1969921780014376E-3</v>
      </c>
      <c r="M77" s="91">
        <v>1.0617764103182034E-3</v>
      </c>
      <c r="N77" s="91">
        <v>1.0990643537933354E-3</v>
      </c>
      <c r="O77" s="91">
        <v>1.1356833569170397E-3</v>
      </c>
      <c r="P77" s="91">
        <v>1.288874414889298E-3</v>
      </c>
      <c r="Q77" s="91">
        <v>1.6383054038165013E-3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3.7705521160287725E-3</v>
      </c>
      <c r="C79" s="157">
        <v>3.4720859624578653E-3</v>
      </c>
      <c r="D79" s="157">
        <v>3.950157622857867E-3</v>
      </c>
      <c r="E79" s="157">
        <v>4.547364952801807E-3</v>
      </c>
      <c r="F79" s="157">
        <v>4.5296532213947426E-3</v>
      </c>
      <c r="G79" s="157">
        <v>4.824365295719198E-3</v>
      </c>
      <c r="H79" s="157">
        <v>5.5811516547795018E-3</v>
      </c>
      <c r="I79" s="157">
        <v>4.1709585114415729E-3</v>
      </c>
      <c r="J79" s="157">
        <v>2.2001642393878586E-3</v>
      </c>
      <c r="K79" s="157">
        <v>1.5269202613447845E-3</v>
      </c>
      <c r="L79" s="157">
        <v>1.9949869633357291E-3</v>
      </c>
      <c r="M79" s="157">
        <v>1.7696273505303389E-3</v>
      </c>
      <c r="N79" s="157">
        <v>1.8317739229888926E-3</v>
      </c>
      <c r="O79" s="157">
        <v>1.8928055948617334E-3</v>
      </c>
      <c r="P79" s="157">
        <v>2.1481240248154968E-3</v>
      </c>
      <c r="Q79" s="157">
        <v>2.7305090063608354E-3</v>
      </c>
    </row>
    <row r="80" spans="1:17" x14ac:dyDescent="0.25">
      <c r="A80" s="156" t="s">
        <v>149</v>
      </c>
      <c r="B80" s="204">
        <v>1.1990249671899882</v>
      </c>
      <c r="C80" s="204">
        <v>0.80846983238728609</v>
      </c>
      <c r="D80" s="204">
        <v>0.73583046175378564</v>
      </c>
      <c r="E80" s="204">
        <v>0.84707750233072998</v>
      </c>
      <c r="F80" s="204">
        <v>1.0547227287198766</v>
      </c>
      <c r="G80" s="204">
        <v>0.89867678258613326</v>
      </c>
      <c r="H80" s="204">
        <v>1.0396500067465977</v>
      </c>
      <c r="I80" s="204">
        <v>1.5539219547444207</v>
      </c>
      <c r="J80" s="204">
        <v>0.8196877303501906</v>
      </c>
      <c r="K80" s="204">
        <v>0.56886562422978582</v>
      </c>
      <c r="L80" s="204">
        <v>0.74324739343543522</v>
      </c>
      <c r="M80" s="204">
        <v>0.6592879752128924</v>
      </c>
      <c r="N80" s="204">
        <v>0.68244114806046507</v>
      </c>
      <c r="O80" s="204">
        <v>0.70517895631192773</v>
      </c>
      <c r="P80" s="204">
        <v>0.80029975712250812</v>
      </c>
      <c r="Q80" s="204">
        <v>1.0172716609317229</v>
      </c>
    </row>
    <row r="81" spans="1:17" x14ac:dyDescent="0.25">
      <c r="A81" s="152" t="s">
        <v>166</v>
      </c>
      <c r="B81" s="151">
        <v>7.10951074973553E-2</v>
      </c>
      <c r="C81" s="151">
        <v>5.6806992826592691E-2</v>
      </c>
      <c r="D81" s="151">
        <v>1.7615487347921656E-2</v>
      </c>
      <c r="E81" s="151">
        <v>4.3505611296021356E-3</v>
      </c>
      <c r="F81" s="151">
        <v>6.2567597581506762E-2</v>
      </c>
      <c r="G81" s="151">
        <v>4.9807512592023866E-2</v>
      </c>
      <c r="H81" s="151">
        <v>4.9368667439851466E-2</v>
      </c>
      <c r="I81" s="151">
        <v>0.13256165343804158</v>
      </c>
      <c r="J81" s="151">
        <v>7.5596038920825157E-2</v>
      </c>
      <c r="K81" s="151">
        <v>3.5885374307853185E-2</v>
      </c>
      <c r="L81" s="151">
        <v>4.4800221090369248E-2</v>
      </c>
      <c r="M81" s="151">
        <v>4.673141436787296E-2</v>
      </c>
      <c r="N81" s="151">
        <v>4.6763851932543565E-2</v>
      </c>
      <c r="O81" s="151">
        <v>4.8655816701279254E-2</v>
      </c>
      <c r="P81" s="151">
        <v>5.0656741016952257E-2</v>
      </c>
      <c r="Q81" s="151">
        <v>0.10793695377214529</v>
      </c>
    </row>
    <row r="82" spans="1:17" x14ac:dyDescent="0.25">
      <c r="A82" s="154" t="s">
        <v>30</v>
      </c>
      <c r="B82" s="153">
        <v>7.10951074973553E-2</v>
      </c>
      <c r="C82" s="153">
        <v>5.6806992826592691E-2</v>
      </c>
      <c r="D82" s="153">
        <v>1.7615487347921656E-2</v>
      </c>
      <c r="E82" s="153">
        <v>4.3505611296021356E-3</v>
      </c>
      <c r="F82" s="153">
        <v>6.2567597581506762E-2</v>
      </c>
      <c r="G82" s="153">
        <v>4.9807512592023866E-2</v>
      </c>
      <c r="H82" s="153">
        <v>4.9368667439851466E-2</v>
      </c>
      <c r="I82" s="153">
        <v>0.13256165343804158</v>
      </c>
      <c r="J82" s="153">
        <v>7.5596038920825157E-2</v>
      </c>
      <c r="K82" s="153">
        <v>3.5885374307853185E-2</v>
      </c>
      <c r="L82" s="153">
        <v>4.4800221090369248E-2</v>
      </c>
      <c r="M82" s="153">
        <v>4.673141436787296E-2</v>
      </c>
      <c r="N82" s="153">
        <v>4.6763851932543565E-2</v>
      </c>
      <c r="O82" s="153">
        <v>4.8655816701279254E-2</v>
      </c>
      <c r="P82" s="153">
        <v>5.0656741016952257E-2</v>
      </c>
      <c r="Q82" s="153">
        <v>0.10793695377214529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1.1279298596926328</v>
      </c>
      <c r="C86" s="151">
        <v>0.75166283956069335</v>
      </c>
      <c r="D86" s="151">
        <v>0.71821497440586402</v>
      </c>
      <c r="E86" s="151">
        <v>0.8427269412011279</v>
      </c>
      <c r="F86" s="151">
        <v>0.99215513113836984</v>
      </c>
      <c r="G86" s="151">
        <v>0.84886926999410939</v>
      </c>
      <c r="H86" s="151">
        <v>0.99028133930674622</v>
      </c>
      <c r="I86" s="151">
        <v>1.4213603013063791</v>
      </c>
      <c r="J86" s="151">
        <v>0.74409169142936549</v>
      </c>
      <c r="K86" s="151">
        <v>0.5329802499219326</v>
      </c>
      <c r="L86" s="151">
        <v>0.69844717234506593</v>
      </c>
      <c r="M86" s="151">
        <v>0.61255656084501942</v>
      </c>
      <c r="N86" s="151">
        <v>0.63567729612792157</v>
      </c>
      <c r="O86" s="151">
        <v>0.65652313961064845</v>
      </c>
      <c r="P86" s="151">
        <v>0.74964301610555584</v>
      </c>
      <c r="Q86" s="151">
        <v>0.90933470715957765</v>
      </c>
    </row>
    <row r="87" spans="1:17" x14ac:dyDescent="0.25">
      <c r="A87" s="156" t="s">
        <v>148</v>
      </c>
      <c r="B87" s="206">
        <v>1.9855169396089019</v>
      </c>
      <c r="C87" s="206">
        <v>1.3387799180943778</v>
      </c>
      <c r="D87" s="206">
        <v>1.2184932645033759</v>
      </c>
      <c r="E87" s="206">
        <v>1.4027120168989484</v>
      </c>
      <c r="F87" s="206">
        <v>1.7465606653476917</v>
      </c>
      <c r="G87" s="206">
        <v>1.4881574811905161</v>
      </c>
      <c r="H87" s="206">
        <v>1.721601097679891</v>
      </c>
      <c r="I87" s="206">
        <v>2.5732061036276539</v>
      </c>
      <c r="J87" s="206">
        <v>1.3573561171241197</v>
      </c>
      <c r="K87" s="206">
        <v>0.94200901914201884</v>
      </c>
      <c r="L87" s="206">
        <v>1.2307752802218224</v>
      </c>
      <c r="M87" s="206">
        <v>1.091743273647974</v>
      </c>
      <c r="N87" s="206">
        <v>1.130083606962538</v>
      </c>
      <c r="O87" s="206">
        <v>1.1677361202030769</v>
      </c>
      <c r="P87" s="206">
        <v>1.3252507395701696</v>
      </c>
      <c r="Q87" s="206">
        <v>1.6845438337265048</v>
      </c>
    </row>
    <row r="88" spans="1:17" x14ac:dyDescent="0.25">
      <c r="A88" s="152" t="s">
        <v>164</v>
      </c>
      <c r="B88" s="151">
        <v>0.14958991568240848</v>
      </c>
      <c r="C88" s="151">
        <v>9.406913920214402E-2</v>
      </c>
      <c r="D88" s="151">
        <v>2.9170242059874264E-2</v>
      </c>
      <c r="E88" s="151">
        <v>7.2042810250008363E-3</v>
      </c>
      <c r="F88" s="151">
        <v>0.12431484308241816</v>
      </c>
      <c r="G88" s="151">
        <v>8.2478399263872168E-2</v>
      </c>
      <c r="H88" s="151">
        <v>8.1751696728606729E-2</v>
      </c>
      <c r="I88" s="151">
        <v>0.35668035201074549</v>
      </c>
      <c r="J88" s="151">
        <v>0.20374325607722751</v>
      </c>
      <c r="K88" s="151">
        <v>0.14722809732206468</v>
      </c>
      <c r="L88" s="151">
        <v>0.20903749398722174</v>
      </c>
      <c r="M88" s="151">
        <v>0.19436053726998273</v>
      </c>
      <c r="N88" s="151">
        <v>0.22812645427282541</v>
      </c>
      <c r="O88" s="151">
        <v>0.16091838260722341</v>
      </c>
      <c r="P88" s="151">
        <v>0.17078086318428076</v>
      </c>
      <c r="Q88" s="151">
        <v>0.28462307278028537</v>
      </c>
    </row>
    <row r="89" spans="1:17" x14ac:dyDescent="0.25">
      <c r="A89" s="154" t="s">
        <v>30</v>
      </c>
      <c r="B89" s="205">
        <v>0.11772944193992552</v>
      </c>
      <c r="C89" s="205">
        <v>9.406913920214402E-2</v>
      </c>
      <c r="D89" s="205">
        <v>2.9170242059874264E-2</v>
      </c>
      <c r="E89" s="205">
        <v>7.2042810250008363E-3</v>
      </c>
      <c r="F89" s="205">
        <v>0.10360837202569302</v>
      </c>
      <c r="G89" s="205">
        <v>8.2478399263872168E-2</v>
      </c>
      <c r="H89" s="205">
        <v>8.1751696728606729E-2</v>
      </c>
      <c r="I89" s="205">
        <v>0.2195145352649617</v>
      </c>
      <c r="J89" s="205">
        <v>0.12518272759273494</v>
      </c>
      <c r="K89" s="205">
        <v>5.9424132542820272E-2</v>
      </c>
      <c r="L89" s="205">
        <v>7.4186610210142168E-2</v>
      </c>
      <c r="M89" s="205">
        <v>7.7384556100400584E-2</v>
      </c>
      <c r="N89" s="205">
        <v>7.7438270856886496E-2</v>
      </c>
      <c r="O89" s="205">
        <v>8.0571256574666558E-2</v>
      </c>
      <c r="P89" s="205">
        <v>8.3884673085879713E-2</v>
      </c>
      <c r="Q89" s="205">
        <v>0.17873743749192458</v>
      </c>
    </row>
    <row r="90" spans="1:17" x14ac:dyDescent="0.25">
      <c r="A90" s="154" t="s">
        <v>125</v>
      </c>
      <c r="B90" s="205">
        <v>3.1860473742482964E-2</v>
      </c>
      <c r="C90" s="205">
        <v>0</v>
      </c>
      <c r="D90" s="205">
        <v>0</v>
      </c>
      <c r="E90" s="205">
        <v>0</v>
      </c>
      <c r="F90" s="205">
        <v>2.0706471056725136E-2</v>
      </c>
      <c r="G90" s="205">
        <v>0</v>
      </c>
      <c r="H90" s="205">
        <v>0</v>
      </c>
      <c r="I90" s="205">
        <v>0.13281796503199969</v>
      </c>
      <c r="J90" s="205">
        <v>7.6610692852406792E-2</v>
      </c>
      <c r="K90" s="205">
        <v>7.5194474795847496E-2</v>
      </c>
      <c r="L90" s="205">
        <v>0.11694535771513416</v>
      </c>
      <c r="M90" s="205">
        <v>9.6968848457293019E-2</v>
      </c>
      <c r="N90" s="205">
        <v>0.13261507165829048</v>
      </c>
      <c r="O90" s="205">
        <v>6.7136520467568989E-2</v>
      </c>
      <c r="P90" s="205">
        <v>7.3110674669756751E-2</v>
      </c>
      <c r="Q90" s="205">
        <v>8.8568719460410353E-2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</v>
      </c>
      <c r="C92" s="205">
        <v>0</v>
      </c>
      <c r="D92" s="205">
        <v>0</v>
      </c>
      <c r="E92" s="205">
        <v>0</v>
      </c>
      <c r="F92" s="205">
        <v>0</v>
      </c>
      <c r="G92" s="205">
        <v>0</v>
      </c>
      <c r="H92" s="205">
        <v>0</v>
      </c>
      <c r="I92" s="205">
        <v>4.3478517137841045E-3</v>
      </c>
      <c r="J92" s="205">
        <v>1.9498356320857761E-3</v>
      </c>
      <c r="K92" s="205">
        <v>1.2609489983396917E-2</v>
      </c>
      <c r="L92" s="205">
        <v>1.7905526061945429E-2</v>
      </c>
      <c r="M92" s="205">
        <v>2.000713271228912E-2</v>
      </c>
      <c r="N92" s="205">
        <v>1.8073111757648423E-2</v>
      </c>
      <c r="O92" s="205">
        <v>1.3210605564987878E-2</v>
      </c>
      <c r="P92" s="205">
        <v>1.3785515428644302E-2</v>
      </c>
      <c r="Q92" s="205">
        <v>1.7316915827950401E-2</v>
      </c>
    </row>
    <row r="93" spans="1:17" x14ac:dyDescent="0.25">
      <c r="A93" s="152" t="s">
        <v>163</v>
      </c>
      <c r="B93" s="151">
        <v>1.8359270239264933</v>
      </c>
      <c r="C93" s="151">
        <v>1.2447107788922338</v>
      </c>
      <c r="D93" s="151">
        <v>1.1893230224435016</v>
      </c>
      <c r="E93" s="151">
        <v>1.3955077358739476</v>
      </c>
      <c r="F93" s="151">
        <v>1.6222458222652736</v>
      </c>
      <c r="G93" s="151">
        <v>1.4056790819266438</v>
      </c>
      <c r="H93" s="151">
        <v>1.6398494009512843</v>
      </c>
      <c r="I93" s="151">
        <v>2.2165257516169086</v>
      </c>
      <c r="J93" s="151">
        <v>1.1536128610468923</v>
      </c>
      <c r="K93" s="151">
        <v>0.79478092181995419</v>
      </c>
      <c r="L93" s="151">
        <v>1.0217377862346007</v>
      </c>
      <c r="M93" s="151">
        <v>0.89738273637799115</v>
      </c>
      <c r="N93" s="151">
        <v>0.90195715268971266</v>
      </c>
      <c r="O93" s="151">
        <v>1.0068177375958536</v>
      </c>
      <c r="P93" s="151">
        <v>1.1544698763858889</v>
      </c>
      <c r="Q93" s="151">
        <v>1.3999207609462194</v>
      </c>
    </row>
    <row r="94" spans="1:17" x14ac:dyDescent="0.25">
      <c r="A94" s="156" t="s">
        <v>147</v>
      </c>
      <c r="B94" s="206">
        <v>0.98935986483945937</v>
      </c>
      <c r="C94" s="206">
        <v>0.66709837241506376</v>
      </c>
      <c r="D94" s="206">
        <v>0.60716094001913268</v>
      </c>
      <c r="E94" s="206">
        <v>0.69895498938487521</v>
      </c>
      <c r="F94" s="206">
        <v>0.87029074863631495</v>
      </c>
      <c r="G94" s="206">
        <v>0.74153146471794407</v>
      </c>
      <c r="H94" s="206">
        <v>0.85785368803932049</v>
      </c>
      <c r="I94" s="206">
        <v>1.2821985006033718</v>
      </c>
      <c r="J94" s="206">
        <v>0.6763546750910393</v>
      </c>
      <c r="K94" s="206">
        <v>0.4693920748112469</v>
      </c>
      <c r="L94" s="206">
        <v>0.61328092477914631</v>
      </c>
      <c r="M94" s="206">
        <v>0.54400290227113668</v>
      </c>
      <c r="N94" s="206">
        <v>0.56310744186447292</v>
      </c>
      <c r="O94" s="206">
        <v>0.5818692487608994</v>
      </c>
      <c r="P94" s="206">
        <v>0.66035694101798992</v>
      </c>
      <c r="Q94" s="206">
        <v>0.83938848689958001</v>
      </c>
    </row>
    <row r="95" spans="1:17" x14ac:dyDescent="0.25">
      <c r="A95" s="152" t="s">
        <v>162</v>
      </c>
      <c r="B95" s="151">
        <v>0.13442812134098717</v>
      </c>
      <c r="C95" s="151">
        <v>4.0240792581901524E-2</v>
      </c>
      <c r="D95" s="151">
        <v>6.1002336478533578E-3</v>
      </c>
      <c r="E95" s="151">
        <v>1.5065969431139858E-3</v>
      </c>
      <c r="F95" s="151">
        <v>0.12053702313862823</v>
      </c>
      <c r="G95" s="151">
        <v>1.7248314408150184E-2</v>
      </c>
      <c r="H95" s="151">
        <v>1.7096342571628943E-2</v>
      </c>
      <c r="I95" s="151">
        <v>0.28573707050162495</v>
      </c>
      <c r="J95" s="151">
        <v>0.14980267911437337</v>
      </c>
      <c r="K95" s="151">
        <v>0.10406593165652116</v>
      </c>
      <c r="L95" s="151">
        <v>0.13823525659636557</v>
      </c>
      <c r="M95" s="151">
        <v>0.12353006124025166</v>
      </c>
      <c r="N95" s="151">
        <v>0.13103529605530168</v>
      </c>
      <c r="O95" s="151">
        <v>0.12679344860093286</v>
      </c>
      <c r="P95" s="151">
        <v>0.14300126738135627</v>
      </c>
      <c r="Q95" s="151">
        <v>0.19078342997380041</v>
      </c>
    </row>
    <row r="96" spans="1:17" x14ac:dyDescent="0.25">
      <c r="A96" s="154" t="s">
        <v>30</v>
      </c>
      <c r="B96" s="153">
        <v>2.4620196897606007E-2</v>
      </c>
      <c r="C96" s="153">
        <v>1.9672230590601903E-2</v>
      </c>
      <c r="D96" s="153">
        <v>6.1002336478533578E-3</v>
      </c>
      <c r="E96" s="153">
        <v>1.5065969431139858E-3</v>
      </c>
      <c r="F96" s="153">
        <v>2.1667124871063353E-2</v>
      </c>
      <c r="G96" s="153">
        <v>1.7248314408150184E-2</v>
      </c>
      <c r="H96" s="153">
        <v>1.7096342571628943E-2</v>
      </c>
      <c r="I96" s="153">
        <v>4.5906028186794623E-2</v>
      </c>
      <c r="J96" s="153">
        <v>2.6178866991361328E-2</v>
      </c>
      <c r="K96" s="153">
        <v>1.2427085523944148E-2</v>
      </c>
      <c r="L96" s="153">
        <v>1.5514292095868952E-2</v>
      </c>
      <c r="M96" s="153">
        <v>1.6183063273143582E-2</v>
      </c>
      <c r="N96" s="153">
        <v>1.6194296384073034E-2</v>
      </c>
      <c r="O96" s="153">
        <v>1.6849482750186235E-2</v>
      </c>
      <c r="P96" s="153">
        <v>1.7542401747895092E-2</v>
      </c>
      <c r="Q96" s="153">
        <v>3.737850814132148E-2</v>
      </c>
    </row>
    <row r="97" spans="1:17" x14ac:dyDescent="0.25">
      <c r="A97" s="154" t="s">
        <v>125</v>
      </c>
      <c r="B97" s="153">
        <v>0.10980792444338117</v>
      </c>
      <c r="C97" s="153">
        <v>2.0568561991299618E-2</v>
      </c>
      <c r="D97" s="153">
        <v>0</v>
      </c>
      <c r="E97" s="153">
        <v>0</v>
      </c>
      <c r="F97" s="153">
        <v>9.8869898267564871E-2</v>
      </c>
      <c r="G97" s="153">
        <v>0</v>
      </c>
      <c r="H97" s="153">
        <v>0</v>
      </c>
      <c r="I97" s="153">
        <v>0.23222893099375852</v>
      </c>
      <c r="J97" s="153">
        <v>0.12055552683392697</v>
      </c>
      <c r="K97" s="153">
        <v>7.8478630471428126E-2</v>
      </c>
      <c r="L97" s="153">
        <v>0.10642605143308934</v>
      </c>
      <c r="M97" s="153">
        <v>8.8986770396285733E-2</v>
      </c>
      <c r="N97" s="153">
        <v>0.1010672970864072</v>
      </c>
      <c r="O97" s="153">
        <v>9.1867073262003898E-2</v>
      </c>
      <c r="P97" s="153">
        <v>0.10555563252402654</v>
      </c>
      <c r="Q97" s="153">
        <v>0.12831653178096872</v>
      </c>
    </row>
    <row r="98" spans="1:17" x14ac:dyDescent="0.25">
      <c r="A98" s="154" t="s">
        <v>26</v>
      </c>
      <c r="B98" s="153">
        <v>0</v>
      </c>
      <c r="C98" s="153">
        <v>0</v>
      </c>
      <c r="D98" s="153">
        <v>0</v>
      </c>
      <c r="E98" s="153">
        <v>0</v>
      </c>
      <c r="F98" s="153">
        <v>0</v>
      </c>
      <c r="G98" s="153">
        <v>0</v>
      </c>
      <c r="H98" s="153">
        <v>0</v>
      </c>
      <c r="I98" s="153">
        <v>7.6021113210718227E-3</v>
      </c>
      <c r="J98" s="153">
        <v>3.068285289085061E-3</v>
      </c>
      <c r="K98" s="153">
        <v>1.3160215661148885E-2</v>
      </c>
      <c r="L98" s="153">
        <v>1.6294913067407279E-2</v>
      </c>
      <c r="M98" s="153">
        <v>1.8360227570822358E-2</v>
      </c>
      <c r="N98" s="153">
        <v>1.3773702584821454E-2</v>
      </c>
      <c r="O98" s="153">
        <v>1.8076892588742743E-2</v>
      </c>
      <c r="P98" s="153">
        <v>1.9903233109434634E-2</v>
      </c>
      <c r="Q98" s="153">
        <v>2.5088390051510191E-2</v>
      </c>
    </row>
    <row r="99" spans="1:17" x14ac:dyDescent="0.25">
      <c r="A99" s="152" t="s">
        <v>161</v>
      </c>
      <c r="B99" s="151">
        <v>0.57413817355133334</v>
      </c>
      <c r="C99" s="151">
        <v>0.38712571100668314</v>
      </c>
      <c r="D99" s="151">
        <v>0.35234325298900271</v>
      </c>
      <c r="E99" s="151">
        <v>0.40561251296073225</v>
      </c>
      <c r="F99" s="151">
        <v>0.50504084371944247</v>
      </c>
      <c r="G99" s="151">
        <v>0.43032018572240083</v>
      </c>
      <c r="H99" s="151">
        <v>0.49782345850980297</v>
      </c>
      <c r="I99" s="151">
        <v>0.74407617635280965</v>
      </c>
      <c r="J99" s="151">
        <v>0.392497261744781</v>
      </c>
      <c r="K99" s="151">
        <v>0.27239421982751477</v>
      </c>
      <c r="L99" s="151">
        <v>0.35589475835843393</v>
      </c>
      <c r="M99" s="151">
        <v>0.31569183652629401</v>
      </c>
      <c r="N99" s="151">
        <v>0.32677844500766468</v>
      </c>
      <c r="O99" s="151">
        <v>0.33766616132490684</v>
      </c>
      <c r="P99" s="151">
        <v>0.3832135722117006</v>
      </c>
      <c r="Q99" s="151">
        <v>0.48710786630377639</v>
      </c>
    </row>
    <row r="100" spans="1:17" x14ac:dyDescent="0.25">
      <c r="A100" s="150" t="s">
        <v>33</v>
      </c>
      <c r="B100" s="87">
        <v>0.22200289755137409</v>
      </c>
      <c r="C100" s="87">
        <v>0.10730038068327559</v>
      </c>
      <c r="D100" s="87">
        <v>0.10376072653906622</v>
      </c>
      <c r="E100" s="87">
        <v>0.11353612096223739</v>
      </c>
      <c r="F100" s="87">
        <v>0.36143139705618088</v>
      </c>
      <c r="G100" s="87">
        <v>0.20220850290474973</v>
      </c>
      <c r="H100" s="87">
        <v>0.10051127188818951</v>
      </c>
      <c r="I100" s="87">
        <v>3.7594947985634508E-2</v>
      </c>
      <c r="J100" s="87">
        <v>4.014053366985508E-2</v>
      </c>
      <c r="K100" s="87">
        <v>1.4677854276239145E-2</v>
      </c>
      <c r="L100" s="87">
        <v>1.7383936080020007E-2</v>
      </c>
      <c r="M100" s="87">
        <v>1.8962066128526359E-2</v>
      </c>
      <c r="N100" s="87">
        <v>2.1658698674136275E-2</v>
      </c>
      <c r="O100" s="87">
        <v>3.1603294323631792E-2</v>
      </c>
      <c r="P100" s="87">
        <v>3.2251199614790803E-2</v>
      </c>
      <c r="Q100" s="87">
        <v>4.0509527009490814E-2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0.14936113301719683</v>
      </c>
      <c r="E102" s="87">
        <v>0.18762526079913719</v>
      </c>
      <c r="F102" s="87">
        <v>0</v>
      </c>
      <c r="G102" s="87">
        <v>2.5419558847028775E-2</v>
      </c>
      <c r="H102" s="87">
        <v>0.1361327553740512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1.8360906878184978E-17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3.4223236351674367E-2</v>
      </c>
      <c r="E103" s="87">
        <v>4.6925723457716138E-2</v>
      </c>
      <c r="F103" s="87">
        <v>0</v>
      </c>
      <c r="G103" s="87">
        <v>6.7819271104770526E-2</v>
      </c>
      <c r="H103" s="87">
        <v>6.7366111116399854E-2</v>
      </c>
      <c r="I103" s="87">
        <v>0</v>
      </c>
      <c r="J103" s="87">
        <v>8.638686688095823E-3</v>
      </c>
      <c r="K103" s="87">
        <v>0</v>
      </c>
      <c r="L103" s="87">
        <v>0</v>
      </c>
      <c r="M103" s="87">
        <v>0</v>
      </c>
      <c r="N103" s="87">
        <v>0</v>
      </c>
      <c r="O103" s="87">
        <v>4.0989892797509966E-3</v>
      </c>
      <c r="P103" s="87">
        <v>5.5246854736574246E-3</v>
      </c>
      <c r="Q103" s="87">
        <v>7.9805378789708833E-3</v>
      </c>
    </row>
    <row r="104" spans="1:17" x14ac:dyDescent="0.25">
      <c r="A104" s="150" t="s">
        <v>29</v>
      </c>
      <c r="B104" s="87">
        <v>0.35213527599995925</v>
      </c>
      <c r="C104" s="87">
        <v>0.27982533032340756</v>
      </c>
      <c r="D104" s="87">
        <v>6.499815708106535E-2</v>
      </c>
      <c r="E104" s="87">
        <v>5.7525407741641547E-2</v>
      </c>
      <c r="F104" s="87">
        <v>0.14360944666326159</v>
      </c>
      <c r="G104" s="87">
        <v>0.12618412094915171</v>
      </c>
      <c r="H104" s="87">
        <v>0.1888696971332553</v>
      </c>
      <c r="I104" s="87">
        <v>8.4844575000704747E-2</v>
      </c>
      <c r="J104" s="87">
        <v>6.7682286092968086E-2</v>
      </c>
      <c r="K104" s="87">
        <v>3.310782930176235E-2</v>
      </c>
      <c r="L104" s="87">
        <v>3.9066846886974725E-2</v>
      </c>
      <c r="M104" s="87">
        <v>3.9597239688184231E-2</v>
      </c>
      <c r="N104" s="87">
        <v>4.2940418558939319E-2</v>
      </c>
      <c r="O104" s="87">
        <v>4.9376171077935925E-2</v>
      </c>
      <c r="P104" s="87">
        <v>4.5261552578528819E-2</v>
      </c>
      <c r="Q104" s="87">
        <v>4.9743585465586861E-2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</v>
      </c>
      <c r="C106" s="87">
        <v>0</v>
      </c>
      <c r="D106" s="87">
        <v>0</v>
      </c>
      <c r="E106" s="87">
        <v>0</v>
      </c>
      <c r="F106" s="87">
        <v>0</v>
      </c>
      <c r="G106" s="87">
        <v>8.6887319167000404E-3</v>
      </c>
      <c r="H106" s="87">
        <v>4.943622997907151E-3</v>
      </c>
      <c r="I106" s="87">
        <v>0</v>
      </c>
      <c r="J106" s="87">
        <v>3.7030606010193275E-4</v>
      </c>
      <c r="K106" s="87">
        <v>0</v>
      </c>
      <c r="L106" s="87">
        <v>0</v>
      </c>
      <c r="M106" s="87">
        <v>0</v>
      </c>
      <c r="N106" s="87">
        <v>0</v>
      </c>
      <c r="O106" s="87">
        <v>8.9271890462076081E-4</v>
      </c>
      <c r="P106" s="87">
        <v>1.1594404944963563E-3</v>
      </c>
      <c r="Q106" s="87">
        <v>1.7380575714040847E-3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1.24367097284654E-3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0.62163665336647045</v>
      </c>
      <c r="J109" s="87">
        <v>0.27566544923376007</v>
      </c>
      <c r="K109" s="87">
        <v>0.22460853624951327</v>
      </c>
      <c r="L109" s="87">
        <v>0.29944397539143919</v>
      </c>
      <c r="M109" s="87">
        <v>0.25713253070958342</v>
      </c>
      <c r="N109" s="87">
        <v>0.26217932777458908</v>
      </c>
      <c r="O109" s="87">
        <v>0.25169498773896737</v>
      </c>
      <c r="P109" s="87">
        <v>0.29901669405022718</v>
      </c>
      <c r="Q109" s="87">
        <v>0.38589248740547721</v>
      </c>
    </row>
    <row r="110" spans="1:17" x14ac:dyDescent="0.25">
      <c r="A110" s="149" t="s">
        <v>160</v>
      </c>
      <c r="B110" s="148">
        <v>0.28079356994713889</v>
      </c>
      <c r="C110" s="148">
        <v>0.23973186882647912</v>
      </c>
      <c r="D110" s="148">
        <v>0.24871745338227666</v>
      </c>
      <c r="E110" s="148">
        <v>0.29183587948102901</v>
      </c>
      <c r="F110" s="148">
        <v>0.2447128817782443</v>
      </c>
      <c r="G110" s="148">
        <v>0.29396296458739302</v>
      </c>
      <c r="H110" s="148">
        <v>0.34293388695788862</v>
      </c>
      <c r="I110" s="148">
        <v>0.25238525374893722</v>
      </c>
      <c r="J110" s="148">
        <v>0.13405473423188494</v>
      </c>
      <c r="K110" s="148">
        <v>9.2931923327210939E-2</v>
      </c>
      <c r="L110" s="148">
        <v>0.11915090982434687</v>
      </c>
      <c r="M110" s="148">
        <v>0.10478100450459095</v>
      </c>
      <c r="N110" s="148">
        <v>0.10529370080150662</v>
      </c>
      <c r="O110" s="148">
        <v>0.1174096388350597</v>
      </c>
      <c r="P110" s="148">
        <v>0.1341421014249331</v>
      </c>
      <c r="Q110" s="148">
        <v>0.16149719062200313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176.44320625005994</v>
      </c>
      <c r="C112" s="96">
        <v>165.18719407950508</v>
      </c>
      <c r="D112" s="96">
        <v>164.1492309460946</v>
      </c>
      <c r="E112" s="96">
        <v>186.96123436985462</v>
      </c>
      <c r="F112" s="96">
        <v>197.10351405529187</v>
      </c>
      <c r="G112" s="96">
        <v>180.08058007204431</v>
      </c>
      <c r="H112" s="96">
        <v>207.06765276933902</v>
      </c>
      <c r="I112" s="96">
        <v>271.7069490167712</v>
      </c>
      <c r="J112" s="96">
        <v>250.14876194289707</v>
      </c>
      <c r="K112" s="96">
        <v>222.44120018712906</v>
      </c>
      <c r="L112" s="96">
        <v>259.38442945714399</v>
      </c>
      <c r="M112" s="96">
        <v>242.39789430068319</v>
      </c>
      <c r="N112" s="96">
        <v>248.76251373172155</v>
      </c>
      <c r="O112" s="96">
        <v>245.98424790744221</v>
      </c>
      <c r="P112" s="96">
        <v>243.4408904973977</v>
      </c>
      <c r="Q112" s="96">
        <v>245.97790930852139</v>
      </c>
    </row>
    <row r="113" spans="1:17" x14ac:dyDescent="0.25">
      <c r="A113" s="132" t="s">
        <v>83</v>
      </c>
      <c r="B113" s="160">
        <v>0.3248090776897995</v>
      </c>
      <c r="C113" s="160">
        <v>0.30408821793393193</v>
      </c>
      <c r="D113" s="160">
        <v>0.30217746231344489</v>
      </c>
      <c r="E113" s="160">
        <v>0.34417140444248912</v>
      </c>
      <c r="F113" s="160">
        <v>0.36284202702021573</v>
      </c>
      <c r="G113" s="160">
        <v>0.33150501153412876</v>
      </c>
      <c r="H113" s="160">
        <v>0.38118471515464081</v>
      </c>
      <c r="I113" s="160">
        <v>0.50017728303447673</v>
      </c>
      <c r="J113" s="160">
        <v>0.46049145432534888</v>
      </c>
      <c r="K113" s="160">
        <v>0.40948542371530883</v>
      </c>
      <c r="L113" s="160">
        <v>0.47749312138245709</v>
      </c>
      <c r="M113" s="160">
        <v>0.44622311141961379</v>
      </c>
      <c r="N113" s="160">
        <v>0.45793955101044931</v>
      </c>
      <c r="O113" s="160">
        <v>0.45282512365934824</v>
      </c>
      <c r="P113" s="160">
        <v>0.44814313225741631</v>
      </c>
      <c r="Q113" s="160">
        <v>0.4528134551201447</v>
      </c>
    </row>
    <row r="114" spans="1:17" x14ac:dyDescent="0.25">
      <c r="A114" s="76" t="s">
        <v>82</v>
      </c>
      <c r="B114" s="159">
        <v>0.16190740332536763</v>
      </c>
      <c r="C114" s="159">
        <v>0.15157868769462532</v>
      </c>
      <c r="D114" s="159">
        <v>0.15062623438542974</v>
      </c>
      <c r="E114" s="159">
        <v>0.17155893175296652</v>
      </c>
      <c r="F114" s="159">
        <v>0.18086566677874877</v>
      </c>
      <c r="G114" s="159">
        <v>0.16524512180689713</v>
      </c>
      <c r="H114" s="159">
        <v>0.19000893650191844</v>
      </c>
      <c r="I114" s="159">
        <v>0.24932309673866238</v>
      </c>
      <c r="J114" s="159">
        <v>0.2295409234052968</v>
      </c>
      <c r="K114" s="159">
        <v>0.20411597522114344</v>
      </c>
      <c r="L114" s="159">
        <v>0.23801573508543009</v>
      </c>
      <c r="M114" s="159">
        <v>0.22242859032010592</v>
      </c>
      <c r="N114" s="159">
        <v>0.22826887755549644</v>
      </c>
      <c r="O114" s="159">
        <v>0.22571949175075662</v>
      </c>
      <c r="P114" s="159">
        <v>0.22338566205710975</v>
      </c>
      <c r="Q114" s="159">
        <v>0.22571367534040113</v>
      </c>
    </row>
    <row r="115" spans="1:17" x14ac:dyDescent="0.25">
      <c r="A115" s="76" t="s">
        <v>81</v>
      </c>
      <c r="B115" s="159">
        <v>4.1268810873253807</v>
      </c>
      <c r="C115" s="159">
        <v>3.8636109692368765</v>
      </c>
      <c r="D115" s="159">
        <v>3.8393337498661193</v>
      </c>
      <c r="E115" s="159">
        <v>4.3728902834064121</v>
      </c>
      <c r="F115" s="159">
        <v>4.6101109908836708</v>
      </c>
      <c r="G115" s="159">
        <v>4.2119566736996461</v>
      </c>
      <c r="H115" s="159">
        <v>4.8431651077546292</v>
      </c>
      <c r="I115" s="159">
        <v>6.3550322680208771</v>
      </c>
      <c r="J115" s="159">
        <v>5.8508016070448718</v>
      </c>
      <c r="K115" s="159">
        <v>5.2027414464075443</v>
      </c>
      <c r="L115" s="159">
        <v>6.0668173007256714</v>
      </c>
      <c r="M115" s="159">
        <v>5.6695143262091223</v>
      </c>
      <c r="N115" s="159">
        <v>5.8183782474459136</v>
      </c>
      <c r="O115" s="159">
        <v>5.7533965860407612</v>
      </c>
      <c r="P115" s="159">
        <v>5.693909265350463</v>
      </c>
      <c r="Q115" s="159">
        <v>5.7532483307207496</v>
      </c>
    </row>
    <row r="116" spans="1:17" x14ac:dyDescent="0.25">
      <c r="A116" s="76" t="s">
        <v>80</v>
      </c>
      <c r="B116" s="159">
        <v>0.10826969256326649</v>
      </c>
      <c r="C116" s="159">
        <v>0.10136273931131064</v>
      </c>
      <c r="D116" s="159">
        <v>0.10072582077114829</v>
      </c>
      <c r="E116" s="159">
        <v>0.1147238014808297</v>
      </c>
      <c r="F116" s="159">
        <v>0.1209473423400719</v>
      </c>
      <c r="G116" s="159">
        <v>0.11050167051137623</v>
      </c>
      <c r="H116" s="159">
        <v>0.12706157171821358</v>
      </c>
      <c r="I116" s="159">
        <v>0.16672576101149222</v>
      </c>
      <c r="J116" s="159">
        <v>0.15349715144178294</v>
      </c>
      <c r="K116" s="159">
        <v>0.13649514123843626</v>
      </c>
      <c r="L116" s="159">
        <v>0.15916437379415233</v>
      </c>
      <c r="M116" s="159">
        <v>0.14874103713987125</v>
      </c>
      <c r="N116" s="159">
        <v>0.15264651700348308</v>
      </c>
      <c r="O116" s="159">
        <v>0.15094170788644939</v>
      </c>
      <c r="P116" s="159">
        <v>0.14938104408580541</v>
      </c>
      <c r="Q116" s="159">
        <v>0.15093781837338155</v>
      </c>
    </row>
    <row r="117" spans="1:17" x14ac:dyDescent="0.25">
      <c r="A117" s="129" t="s">
        <v>79</v>
      </c>
      <c r="B117" s="158">
        <v>0.21653938512653298</v>
      </c>
      <c r="C117" s="158">
        <v>0.20272547862262127</v>
      </c>
      <c r="D117" s="158">
        <v>0.20145164154229658</v>
      </c>
      <c r="E117" s="158">
        <v>0.22944760296165939</v>
      </c>
      <c r="F117" s="158">
        <v>0.2418946846801438</v>
      </c>
      <c r="G117" s="158">
        <v>0.22100334102275246</v>
      </c>
      <c r="H117" s="158">
        <v>0.25412314343642717</v>
      </c>
      <c r="I117" s="158">
        <v>0.33345152202298445</v>
      </c>
      <c r="J117" s="158">
        <v>0.30699430288356588</v>
      </c>
      <c r="K117" s="158">
        <v>0.27299028247687251</v>
      </c>
      <c r="L117" s="158">
        <v>0.31832874758830465</v>
      </c>
      <c r="M117" s="158">
        <v>0.29748207427974249</v>
      </c>
      <c r="N117" s="158">
        <v>0.30529303400696617</v>
      </c>
      <c r="O117" s="158">
        <v>0.30188341577289879</v>
      </c>
      <c r="P117" s="158">
        <v>0.29876208817161076</v>
      </c>
      <c r="Q117" s="158">
        <v>0.3018756367467631</v>
      </c>
    </row>
    <row r="118" spans="1:17" x14ac:dyDescent="0.25">
      <c r="A118" s="92" t="s">
        <v>125</v>
      </c>
      <c r="B118" s="91">
        <v>4.3307877025306606E-2</v>
      </c>
      <c r="C118" s="91">
        <v>4.0545095724524256E-2</v>
      </c>
      <c r="D118" s="91">
        <v>0</v>
      </c>
      <c r="E118" s="91">
        <v>0</v>
      </c>
      <c r="F118" s="91">
        <v>4.8378936936028766E-2</v>
      </c>
      <c r="G118" s="91">
        <v>0</v>
      </c>
      <c r="H118" s="91">
        <v>0</v>
      </c>
      <c r="I118" s="91">
        <v>6.669030440459689E-2</v>
      </c>
      <c r="J118" s="91">
        <v>6.1398860576713177E-2</v>
      </c>
      <c r="K118" s="91">
        <v>5.4598056495374504E-2</v>
      </c>
      <c r="L118" s="91">
        <v>6.3665749517660936E-2</v>
      </c>
      <c r="M118" s="91">
        <v>5.9496414855948504E-2</v>
      </c>
      <c r="N118" s="91">
        <v>6.1058606801393238E-2</v>
      </c>
      <c r="O118" s="91">
        <v>6.0376683154579759E-2</v>
      </c>
      <c r="P118" s="91">
        <v>5.9752417634322166E-2</v>
      </c>
      <c r="Q118" s="91">
        <v>6.0375127349352624E-2</v>
      </c>
    </row>
    <row r="119" spans="1:17" x14ac:dyDescent="0.25">
      <c r="A119" s="92" t="s">
        <v>26</v>
      </c>
      <c r="B119" s="91">
        <v>4.6385455176585079E-2</v>
      </c>
      <c r="C119" s="91">
        <v>0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0.10003545660689535</v>
      </c>
      <c r="J119" s="91">
        <v>9.2098290865069751E-2</v>
      </c>
      <c r="K119" s="91">
        <v>8.1897084743061746E-2</v>
      </c>
      <c r="L119" s="91">
        <v>9.549862427649139E-2</v>
      </c>
      <c r="M119" s="91">
        <v>8.9244622283922742E-2</v>
      </c>
      <c r="N119" s="91">
        <v>9.1587910202089853E-2</v>
      </c>
      <c r="O119" s="91">
        <v>9.0565024731869628E-2</v>
      </c>
      <c r="P119" s="91">
        <v>8.9628626451483229E-2</v>
      </c>
      <c r="Q119" s="91">
        <v>9.0562691024028932E-2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0.12684605292464129</v>
      </c>
      <c r="C121" s="157">
        <v>0.16218038289809703</v>
      </c>
      <c r="D121" s="157">
        <v>0.20145164154229658</v>
      </c>
      <c r="E121" s="157">
        <v>0.22944760296165939</v>
      </c>
      <c r="F121" s="157">
        <v>0.19351574774411504</v>
      </c>
      <c r="G121" s="157">
        <v>0.22100334102275246</v>
      </c>
      <c r="H121" s="157">
        <v>0.25412314343642717</v>
      </c>
      <c r="I121" s="157">
        <v>0.1667257610114922</v>
      </c>
      <c r="J121" s="157">
        <v>0.15349715144178294</v>
      </c>
      <c r="K121" s="157">
        <v>0.13649514123843628</v>
      </c>
      <c r="L121" s="157">
        <v>0.15916437379415233</v>
      </c>
      <c r="M121" s="157">
        <v>0.14874103713987125</v>
      </c>
      <c r="N121" s="157">
        <v>0.15264651700348308</v>
      </c>
      <c r="O121" s="157">
        <v>0.15094170788644942</v>
      </c>
      <c r="P121" s="157">
        <v>0.14938104408580541</v>
      </c>
      <c r="Q121" s="157">
        <v>0.15093781837338155</v>
      </c>
    </row>
    <row r="122" spans="1:17" x14ac:dyDescent="0.25">
      <c r="A122" s="156" t="s">
        <v>146</v>
      </c>
      <c r="B122" s="206">
        <v>110.88645964540285</v>
      </c>
      <c r="C122" s="206">
        <v>75.726391465098843</v>
      </c>
      <c r="D122" s="206">
        <v>75.250560375376764</v>
      </c>
      <c r="E122" s="206">
        <v>85.708215467813218</v>
      </c>
      <c r="F122" s="206">
        <v>120.35771778600309</v>
      </c>
      <c r="G122" s="206">
        <v>102.55393269307694</v>
      </c>
      <c r="H122" s="206">
        <v>109.92555534191747</v>
      </c>
      <c r="I122" s="206">
        <v>124.55800160349396</v>
      </c>
      <c r="J122" s="206">
        <v>114.67513070220434</v>
      </c>
      <c r="K122" s="206">
        <v>101.97321588518273</v>
      </c>
      <c r="L122" s="206">
        <v>118.90901685495749</v>
      </c>
      <c r="M122" s="206">
        <v>111.12191799380301</v>
      </c>
      <c r="N122" s="206">
        <v>114.03963607265854</v>
      </c>
      <c r="O122" s="206">
        <v>112.76600195970045</v>
      </c>
      <c r="P122" s="206">
        <v>111.60005637934273</v>
      </c>
      <c r="Q122" s="206">
        <v>112.76309617014519</v>
      </c>
    </row>
    <row r="123" spans="1:17" x14ac:dyDescent="0.25">
      <c r="A123" s="152" t="s">
        <v>159</v>
      </c>
      <c r="B123" s="151">
        <v>21.338521557909669</v>
      </c>
      <c r="C123" s="151">
        <v>8.2738251505331846</v>
      </c>
      <c r="D123" s="151">
        <v>1.8014683586991966</v>
      </c>
      <c r="E123" s="151">
        <v>0.44019446824624459</v>
      </c>
      <c r="F123" s="151">
        <v>9.8331226898355446</v>
      </c>
      <c r="G123" s="151">
        <v>5.6838636459181338</v>
      </c>
      <c r="H123" s="151">
        <v>5.2199087669883966</v>
      </c>
      <c r="I123" s="151">
        <v>17.981547006199634</v>
      </c>
      <c r="J123" s="151">
        <v>10.575961214047879</v>
      </c>
      <c r="K123" s="151">
        <v>11.309912403520549</v>
      </c>
      <c r="L123" s="151">
        <v>15.564410481861367</v>
      </c>
      <c r="M123" s="151">
        <v>14.320934693445462</v>
      </c>
      <c r="N123" s="151">
        <v>10.637091680710931</v>
      </c>
      <c r="O123" s="151">
        <v>7.7806092657426014</v>
      </c>
      <c r="P123" s="151">
        <v>7.0639720969204811</v>
      </c>
      <c r="Q123" s="151">
        <v>11.964655623428252</v>
      </c>
    </row>
    <row r="124" spans="1:17" x14ac:dyDescent="0.25">
      <c r="A124" s="154" t="s">
        <v>33</v>
      </c>
      <c r="B124" s="153">
        <v>5.9565529047237415</v>
      </c>
      <c r="C124" s="153">
        <v>0.9683796711797541</v>
      </c>
      <c r="D124" s="153">
        <v>0</v>
      </c>
      <c r="E124" s="153">
        <v>0</v>
      </c>
      <c r="F124" s="153">
        <v>2.0723466316973926</v>
      </c>
      <c r="G124" s="153">
        <v>0</v>
      </c>
      <c r="H124" s="153">
        <v>0</v>
      </c>
      <c r="I124" s="153">
        <v>2.4350931555313946</v>
      </c>
      <c r="J124" s="153">
        <v>0</v>
      </c>
      <c r="K124" s="153">
        <v>1.6181189675359198</v>
      </c>
      <c r="L124" s="153">
        <v>2.7497383013534908</v>
      </c>
      <c r="M124" s="153">
        <v>2.2486406883335484</v>
      </c>
      <c r="N124" s="153">
        <v>1.067411392795397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6.2217244874384621</v>
      </c>
      <c r="C125" s="153">
        <v>5.2528587580904729</v>
      </c>
      <c r="D125" s="153">
        <v>1.8014683586991966</v>
      </c>
      <c r="E125" s="153">
        <v>0.44019446824624459</v>
      </c>
      <c r="F125" s="153">
        <v>7.0168503063778669</v>
      </c>
      <c r="G125" s="153">
        <v>5.6838636459181338</v>
      </c>
      <c r="H125" s="153">
        <v>5.2199087669883966</v>
      </c>
      <c r="I125" s="153">
        <v>10.418035871812576</v>
      </c>
      <c r="J125" s="153">
        <v>10.575961214047879</v>
      </c>
      <c r="K125" s="153">
        <v>6.3306342714355148</v>
      </c>
      <c r="L125" s="153">
        <v>7.0016543708892343</v>
      </c>
      <c r="M125" s="153">
        <v>7.7171166874495425</v>
      </c>
      <c r="N125" s="153">
        <v>7.7413508878146988</v>
      </c>
      <c r="O125" s="153">
        <v>7.7806092657426014</v>
      </c>
      <c r="P125" s="153">
        <v>7.0639720969204811</v>
      </c>
      <c r="Q125" s="153">
        <v>11.964655623428252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9.1602441657474643</v>
      </c>
      <c r="C127" s="153">
        <v>2.0525867212629585</v>
      </c>
      <c r="D127" s="153">
        <v>0</v>
      </c>
      <c r="E127" s="153">
        <v>0</v>
      </c>
      <c r="F127" s="153">
        <v>0.74392575176028419</v>
      </c>
      <c r="G127" s="153">
        <v>0</v>
      </c>
      <c r="H127" s="153">
        <v>0</v>
      </c>
      <c r="I127" s="153">
        <v>5.1284179788556639</v>
      </c>
      <c r="J127" s="153">
        <v>0</v>
      </c>
      <c r="K127" s="153">
        <v>3.3611591645491146</v>
      </c>
      <c r="L127" s="153">
        <v>5.8130178096186427</v>
      </c>
      <c r="M127" s="153">
        <v>4.3551773176623705</v>
      </c>
      <c r="N127" s="153">
        <v>1.8283294001008343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0</v>
      </c>
      <c r="E128" s="153">
        <v>0</v>
      </c>
      <c r="F128" s="153">
        <v>0</v>
      </c>
      <c r="G128" s="153">
        <v>0</v>
      </c>
      <c r="H128" s="153">
        <v>0</v>
      </c>
      <c r="I128" s="153">
        <v>0</v>
      </c>
      <c r="J128" s="153">
        <v>0</v>
      </c>
      <c r="K128" s="153">
        <v>0</v>
      </c>
      <c r="L128" s="153">
        <v>0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89.547938087493179</v>
      </c>
      <c r="C129" s="151">
        <v>67.452566314565658</v>
      </c>
      <c r="D129" s="151">
        <v>73.449092016677568</v>
      </c>
      <c r="E129" s="151">
        <v>85.268020999566971</v>
      </c>
      <c r="F129" s="151">
        <v>110.52459509616754</v>
      </c>
      <c r="G129" s="151">
        <v>96.870069047158808</v>
      </c>
      <c r="H129" s="151">
        <v>104.70564657492908</v>
      </c>
      <c r="I129" s="151">
        <v>106.57645459729433</v>
      </c>
      <c r="J129" s="151">
        <v>104.09916948815646</v>
      </c>
      <c r="K129" s="151">
        <v>90.663303481662183</v>
      </c>
      <c r="L129" s="151">
        <v>103.34460637309611</v>
      </c>
      <c r="M129" s="151">
        <v>96.800983300357544</v>
      </c>
      <c r="N129" s="151">
        <v>103.4025443919476</v>
      </c>
      <c r="O129" s="151">
        <v>104.98539269395785</v>
      </c>
      <c r="P129" s="151">
        <v>104.53608428242225</v>
      </c>
      <c r="Q129" s="151">
        <v>100.79844054671693</v>
      </c>
    </row>
    <row r="130" spans="1:17" x14ac:dyDescent="0.25">
      <c r="A130" s="156" t="s">
        <v>145</v>
      </c>
      <c r="B130" s="206">
        <v>55.288742723354538</v>
      </c>
      <c r="C130" s="206">
        <v>37.718563978202205</v>
      </c>
      <c r="D130" s="206">
        <v>37.481557235199382</v>
      </c>
      <c r="E130" s="206">
        <v>42.690411440906935</v>
      </c>
      <c r="F130" s="206">
        <v>60.006282397682554</v>
      </c>
      <c r="G130" s="206">
        <v>56.119294498155682</v>
      </c>
      <c r="H130" s="206">
        <v>57.28147694691971</v>
      </c>
      <c r="I130" s="206">
        <v>62.041104317557597</v>
      </c>
      <c r="J130" s="206">
        <v>57.118544412528863</v>
      </c>
      <c r="K130" s="206">
        <v>50.791846713057566</v>
      </c>
      <c r="L130" s="206">
        <v>59.227401082434284</v>
      </c>
      <c r="M130" s="206">
        <v>55.348724429336279</v>
      </c>
      <c r="N130" s="206">
        <v>56.802010845055563</v>
      </c>
      <c r="O130" s="206">
        <v>56.167626334649157</v>
      </c>
      <c r="P130" s="206">
        <v>55.586880413485154</v>
      </c>
      <c r="Q130" s="206">
        <v>56.166178989712655</v>
      </c>
    </row>
    <row r="131" spans="1:17" x14ac:dyDescent="0.25">
      <c r="A131" s="152" t="s">
        <v>157</v>
      </c>
      <c r="B131" s="151">
        <v>4.1654836567660274</v>
      </c>
      <c r="C131" s="151">
        <v>2.65028836884626</v>
      </c>
      <c r="D131" s="151">
        <v>0.89729350927304052</v>
      </c>
      <c r="E131" s="151">
        <v>0.21925649555147475</v>
      </c>
      <c r="F131" s="151">
        <v>4.2710635411808973</v>
      </c>
      <c r="G131" s="151">
        <v>3.1103089804197577</v>
      </c>
      <c r="H131" s="151">
        <v>2.720059796570816</v>
      </c>
      <c r="I131" s="151">
        <v>8.5997164766261918</v>
      </c>
      <c r="J131" s="151">
        <v>8.5736661692417151</v>
      </c>
      <c r="K131" s="151">
        <v>7.9383390170174533</v>
      </c>
      <c r="L131" s="151">
        <v>10.059307898527788</v>
      </c>
      <c r="M131" s="151">
        <v>9.853605766993482</v>
      </c>
      <c r="N131" s="151">
        <v>11.466444827456609</v>
      </c>
      <c r="O131" s="151">
        <v>7.7401079133244544</v>
      </c>
      <c r="P131" s="151">
        <v>7.1633051280660984</v>
      </c>
      <c r="Q131" s="151">
        <v>9.4899225121469684</v>
      </c>
    </row>
    <row r="132" spans="1:17" x14ac:dyDescent="0.25">
      <c r="A132" s="154" t="s">
        <v>30</v>
      </c>
      <c r="B132" s="205">
        <v>3.2782962947990679</v>
      </c>
      <c r="C132" s="205">
        <v>2.65028836884626</v>
      </c>
      <c r="D132" s="205">
        <v>0.89729350927304052</v>
      </c>
      <c r="E132" s="205">
        <v>0.21925649555147475</v>
      </c>
      <c r="F132" s="205">
        <v>3.5596548999918221</v>
      </c>
      <c r="G132" s="205">
        <v>3.1103089804197577</v>
      </c>
      <c r="H132" s="205">
        <v>2.720059796570816</v>
      </c>
      <c r="I132" s="205">
        <v>5.2925897239222222</v>
      </c>
      <c r="J132" s="205">
        <v>5.2677813106531248</v>
      </c>
      <c r="K132" s="205">
        <v>3.2040685066055663</v>
      </c>
      <c r="L132" s="205">
        <v>3.570010048520309</v>
      </c>
      <c r="M132" s="205">
        <v>3.9232084814004158</v>
      </c>
      <c r="N132" s="205">
        <v>3.8923221909731067</v>
      </c>
      <c r="O132" s="205">
        <v>3.8754442500348469</v>
      </c>
      <c r="P132" s="205">
        <v>3.5184943891157143</v>
      </c>
      <c r="Q132" s="205">
        <v>5.9594762126943275</v>
      </c>
    </row>
    <row r="133" spans="1:17" x14ac:dyDescent="0.25">
      <c r="A133" s="154" t="s">
        <v>125</v>
      </c>
      <c r="B133" s="205">
        <v>0.8871873619669598</v>
      </c>
      <c r="C133" s="205">
        <v>0</v>
      </c>
      <c r="D133" s="205">
        <v>0</v>
      </c>
      <c r="E133" s="205">
        <v>0</v>
      </c>
      <c r="F133" s="205">
        <v>0.71140864118907532</v>
      </c>
      <c r="G133" s="205">
        <v>0</v>
      </c>
      <c r="H133" s="205">
        <v>0</v>
      </c>
      <c r="I133" s="205">
        <v>3.2022981805379604</v>
      </c>
      <c r="J133" s="205">
        <v>3.2238343401259848</v>
      </c>
      <c r="K133" s="205">
        <v>4.0543839388906715</v>
      </c>
      <c r="L133" s="205">
        <v>5.6276476440724936</v>
      </c>
      <c r="M133" s="205">
        <v>4.9160843955182205</v>
      </c>
      <c r="N133" s="205">
        <v>6.6657039285782211</v>
      </c>
      <c r="O133" s="205">
        <v>3.2292389777025621</v>
      </c>
      <c r="P133" s="205">
        <v>3.0665852192884637</v>
      </c>
      <c r="Q133" s="205">
        <v>2.9530644738988152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0</v>
      </c>
      <c r="C135" s="205">
        <v>0</v>
      </c>
      <c r="D135" s="205">
        <v>0</v>
      </c>
      <c r="E135" s="205">
        <v>0</v>
      </c>
      <c r="F135" s="205">
        <v>0</v>
      </c>
      <c r="G135" s="205">
        <v>0</v>
      </c>
      <c r="H135" s="205">
        <v>0</v>
      </c>
      <c r="I135" s="205">
        <v>0.10482857216601088</v>
      </c>
      <c r="J135" s="205">
        <v>8.2050518462605207E-2</v>
      </c>
      <c r="K135" s="205">
        <v>0.67988657152121623</v>
      </c>
      <c r="L135" s="205">
        <v>0.86165020593498509</v>
      </c>
      <c r="M135" s="205">
        <v>1.0143128900748459</v>
      </c>
      <c r="N135" s="205">
        <v>0.90841870790527979</v>
      </c>
      <c r="O135" s="205">
        <v>0.63542468558704501</v>
      </c>
      <c r="P135" s="205">
        <v>0.57822551966192015</v>
      </c>
      <c r="Q135" s="205">
        <v>0.57738182555382611</v>
      </c>
    </row>
    <row r="136" spans="1:17" x14ac:dyDescent="0.25">
      <c r="A136" s="152" t="s">
        <v>156</v>
      </c>
      <c r="B136" s="151">
        <v>51.12325906658851</v>
      </c>
      <c r="C136" s="151">
        <v>35.068275609355943</v>
      </c>
      <c r="D136" s="151">
        <v>36.584263725926341</v>
      </c>
      <c r="E136" s="151">
        <v>42.471154945355458</v>
      </c>
      <c r="F136" s="151">
        <v>55.735218856501653</v>
      </c>
      <c r="G136" s="151">
        <v>53.008985517735923</v>
      </c>
      <c r="H136" s="151">
        <v>54.561417150348895</v>
      </c>
      <c r="I136" s="151">
        <v>53.441387840931405</v>
      </c>
      <c r="J136" s="151">
        <v>48.544878243287151</v>
      </c>
      <c r="K136" s="151">
        <v>42.853507696040111</v>
      </c>
      <c r="L136" s="151">
        <v>49.1680931839065</v>
      </c>
      <c r="M136" s="151">
        <v>45.495118662342797</v>
      </c>
      <c r="N136" s="151">
        <v>45.335566017598957</v>
      </c>
      <c r="O136" s="151">
        <v>48.427518421324706</v>
      </c>
      <c r="P136" s="151">
        <v>48.423575285419055</v>
      </c>
      <c r="Q136" s="151">
        <v>46.676256477565687</v>
      </c>
    </row>
    <row r="137" spans="1:17" x14ac:dyDescent="0.25">
      <c r="A137" s="156" t="s">
        <v>144</v>
      </c>
      <c r="B137" s="204">
        <v>5.3295972352722449</v>
      </c>
      <c r="C137" s="204">
        <v>47.118872543404663</v>
      </c>
      <c r="D137" s="204">
        <v>46.822798426640013</v>
      </c>
      <c r="E137" s="204">
        <v>53.329815437090097</v>
      </c>
      <c r="F137" s="204">
        <v>11.222853159903359</v>
      </c>
      <c r="G137" s="204">
        <v>16.367141062236843</v>
      </c>
      <c r="H137" s="204">
        <v>34.065077005935962</v>
      </c>
      <c r="I137" s="204">
        <v>77.503133164891096</v>
      </c>
      <c r="J137" s="204">
        <v>71.353761389062981</v>
      </c>
      <c r="K137" s="204">
        <v>63.450309319829437</v>
      </c>
      <c r="L137" s="204">
        <v>73.988192241176193</v>
      </c>
      <c r="M137" s="204">
        <v>69.142862738175438</v>
      </c>
      <c r="N137" s="204">
        <v>70.958340586985173</v>
      </c>
      <c r="O137" s="204">
        <v>70.165853287982387</v>
      </c>
      <c r="P137" s="204">
        <v>69.440372512647372</v>
      </c>
      <c r="Q137" s="204">
        <v>70.164045232362113</v>
      </c>
    </row>
    <row r="138" spans="1:17" x14ac:dyDescent="0.25">
      <c r="A138" s="152" t="s">
        <v>155</v>
      </c>
      <c r="B138" s="151">
        <v>1.1999861312878108</v>
      </c>
      <c r="C138" s="151">
        <v>3.8045728312374907</v>
      </c>
      <c r="D138" s="151">
        <v>0.63316078753648775</v>
      </c>
      <c r="E138" s="151">
        <v>0.13829856093802306</v>
      </c>
      <c r="F138" s="151">
        <v>1.3664253383973035</v>
      </c>
      <c r="G138" s="151">
        <v>0.20966184446420841</v>
      </c>
      <c r="H138" s="151">
        <v>0.2065559426678745</v>
      </c>
      <c r="I138" s="151">
        <v>3.0307318560878667</v>
      </c>
      <c r="J138" s="151">
        <v>2.7731852835145303</v>
      </c>
      <c r="K138" s="151">
        <v>2.4684452467607851</v>
      </c>
      <c r="L138" s="151">
        <v>2.9264338622872432</v>
      </c>
      <c r="M138" s="151">
        <v>2.755089602378638</v>
      </c>
      <c r="N138" s="151">
        <v>2.8974597317937842</v>
      </c>
      <c r="O138" s="151">
        <v>2.6829597069133113</v>
      </c>
      <c r="P138" s="151">
        <v>2.6387005787705573</v>
      </c>
      <c r="Q138" s="151">
        <v>2.7983961530678449</v>
      </c>
    </row>
    <row r="139" spans="1:17" x14ac:dyDescent="0.25">
      <c r="A139" s="154" t="s">
        <v>30</v>
      </c>
      <c r="B139" s="153">
        <v>0.21977466122406084</v>
      </c>
      <c r="C139" s="153">
        <v>1.859914510443929</v>
      </c>
      <c r="D139" s="153">
        <v>0.63316078753648775</v>
      </c>
      <c r="E139" s="153">
        <v>0.13829856093802306</v>
      </c>
      <c r="F139" s="153">
        <v>0.24562169915204618</v>
      </c>
      <c r="G139" s="153">
        <v>0.20966184446420841</v>
      </c>
      <c r="H139" s="153">
        <v>0.2065559426678745</v>
      </c>
      <c r="I139" s="153">
        <v>0.48691218737540315</v>
      </c>
      <c r="J139" s="153">
        <v>0.48462984179407642</v>
      </c>
      <c r="K139" s="153">
        <v>0.29477062958430206</v>
      </c>
      <c r="L139" s="153">
        <v>0.32843683193886375</v>
      </c>
      <c r="M139" s="153">
        <v>0.36093068287045771</v>
      </c>
      <c r="N139" s="153">
        <v>0.35808917955802055</v>
      </c>
      <c r="O139" s="153">
        <v>0.35653642833994148</v>
      </c>
      <c r="P139" s="153">
        <v>0.32369745032925035</v>
      </c>
      <c r="Q139" s="153">
        <v>0.54826497984889722</v>
      </c>
    </row>
    <row r="140" spans="1:17" x14ac:dyDescent="0.25">
      <c r="A140" s="154" t="s">
        <v>125</v>
      </c>
      <c r="B140" s="153">
        <v>0.98021147006374998</v>
      </c>
      <c r="C140" s="153">
        <v>1.9446583207935617</v>
      </c>
      <c r="D140" s="153">
        <v>0</v>
      </c>
      <c r="E140" s="153">
        <v>0</v>
      </c>
      <c r="F140" s="153">
        <v>1.1208036392452574</v>
      </c>
      <c r="G140" s="153">
        <v>0</v>
      </c>
      <c r="H140" s="153">
        <v>0</v>
      </c>
      <c r="I140" s="153">
        <v>2.463186235627107</v>
      </c>
      <c r="J140" s="153">
        <v>2.2317545643288135</v>
      </c>
      <c r="K140" s="153">
        <v>1.8615141312421397</v>
      </c>
      <c r="L140" s="153">
        <v>2.2530344892599916</v>
      </c>
      <c r="M140" s="153">
        <v>1.9846709651607919</v>
      </c>
      <c r="N140" s="153">
        <v>2.2348056769797013</v>
      </c>
      <c r="O140" s="153">
        <v>1.9439147580074281</v>
      </c>
      <c r="P140" s="153">
        <v>1.9477429377661184</v>
      </c>
      <c r="Q140" s="153">
        <v>1.882136666481895</v>
      </c>
    </row>
    <row r="141" spans="1:17" x14ac:dyDescent="0.25">
      <c r="A141" s="154" t="s">
        <v>26</v>
      </c>
      <c r="B141" s="153">
        <v>0</v>
      </c>
      <c r="C141" s="153">
        <v>0</v>
      </c>
      <c r="D141" s="153">
        <v>0</v>
      </c>
      <c r="E141" s="153">
        <v>0</v>
      </c>
      <c r="F141" s="153">
        <v>0</v>
      </c>
      <c r="G141" s="153">
        <v>0</v>
      </c>
      <c r="H141" s="153">
        <v>0</v>
      </c>
      <c r="I141" s="153">
        <v>8.0633433085356573E-2</v>
      </c>
      <c r="J141" s="153">
        <v>5.6800877391640713E-2</v>
      </c>
      <c r="K141" s="153">
        <v>0.31216048593434337</v>
      </c>
      <c r="L141" s="153">
        <v>0.34496254108838753</v>
      </c>
      <c r="M141" s="153">
        <v>0.40948795434738849</v>
      </c>
      <c r="N141" s="153">
        <v>0.30456487525606213</v>
      </c>
      <c r="O141" s="153">
        <v>0.38250852056594203</v>
      </c>
      <c r="P141" s="153">
        <v>0.36726019067518828</v>
      </c>
      <c r="Q141" s="153">
        <v>0.36799450673705275</v>
      </c>
    </row>
    <row r="142" spans="1:17" x14ac:dyDescent="0.25">
      <c r="A142" s="152" t="s">
        <v>154</v>
      </c>
      <c r="B142" s="151">
        <v>1.6230790902202514</v>
      </c>
      <c r="C142" s="151">
        <v>20.648807896550608</v>
      </c>
      <c r="D142" s="151">
        <v>20.374538128446623</v>
      </c>
      <c r="E142" s="151">
        <v>26.402346523205811</v>
      </c>
      <c r="F142" s="151">
        <v>7.0823267728228814</v>
      </c>
      <c r="G142" s="151">
        <v>12.584213106016415</v>
      </c>
      <c r="H142" s="151">
        <v>29.715235328523022</v>
      </c>
      <c r="I142" s="151">
        <v>71.79542268926015</v>
      </c>
      <c r="J142" s="151">
        <v>66.098920781657483</v>
      </c>
      <c r="K142" s="151">
        <v>58.777517648087439</v>
      </c>
      <c r="L142" s="151">
        <v>68.539339237653238</v>
      </c>
      <c r="M142" s="151">
        <v>64.050843540368717</v>
      </c>
      <c r="N142" s="151">
        <v>65.732620704925068</v>
      </c>
      <c r="O142" s="151">
        <v>64.998496053645155</v>
      </c>
      <c r="P142" s="151">
        <v>64.326443237312006</v>
      </c>
      <c r="Q142" s="151">
        <v>64.996821152099855</v>
      </c>
    </row>
    <row r="143" spans="1:17" x14ac:dyDescent="0.25">
      <c r="A143" s="150" t="s">
        <v>33</v>
      </c>
      <c r="B143" s="87">
        <v>0.62759850778625714</v>
      </c>
      <c r="C143" s="87">
        <v>5.72326994813697</v>
      </c>
      <c r="D143" s="87">
        <v>6.0000492734609345</v>
      </c>
      <c r="E143" s="87">
        <v>7.3903538790377628</v>
      </c>
      <c r="F143" s="87">
        <v>5.0684519712464269</v>
      </c>
      <c r="G143" s="87">
        <v>5.9133523753483681</v>
      </c>
      <c r="H143" s="87">
        <v>5.9995487281118098</v>
      </c>
      <c r="I143" s="87">
        <v>3.6275118964829711</v>
      </c>
      <c r="J143" s="87">
        <v>6.7599094663301447</v>
      </c>
      <c r="K143" s="87">
        <v>3.1672031781878407</v>
      </c>
      <c r="L143" s="87">
        <v>3.3478534434446123</v>
      </c>
      <c r="M143" s="87">
        <v>3.8472212147278895</v>
      </c>
      <c r="N143" s="87">
        <v>4.3567225643535643</v>
      </c>
      <c r="O143" s="87">
        <v>6.0834245081496956</v>
      </c>
      <c r="P143" s="87">
        <v>5.4137042938812581</v>
      </c>
      <c r="Q143" s="87">
        <v>5.4053540583760853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8.6369302484184285</v>
      </c>
      <c r="E145" s="87">
        <v>12.213003775367403</v>
      </c>
      <c r="F145" s="87">
        <v>0</v>
      </c>
      <c r="G145" s="87">
        <v>0.7433654199951768</v>
      </c>
      <c r="H145" s="87">
        <v>8.1258060316587741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3.5343527719223162E-15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1.9789867636483256</v>
      </c>
      <c r="E146" s="87">
        <v>3.0545142765422839</v>
      </c>
      <c r="F146" s="87">
        <v>0</v>
      </c>
      <c r="G146" s="87">
        <v>1.983295668188094</v>
      </c>
      <c r="H146" s="87">
        <v>4.0211038888836006</v>
      </c>
      <c r="I146" s="87">
        <v>0</v>
      </c>
      <c r="J146" s="87">
        <v>1.4548072628983062</v>
      </c>
      <c r="K146" s="87">
        <v>0</v>
      </c>
      <c r="L146" s="87">
        <v>0</v>
      </c>
      <c r="M146" s="87">
        <v>0</v>
      </c>
      <c r="N146" s="87">
        <v>0</v>
      </c>
      <c r="O146" s="87">
        <v>0.78902824457872844</v>
      </c>
      <c r="P146" s="87">
        <v>0.9273767744554211</v>
      </c>
      <c r="Q146" s="87">
        <v>1.0648762401499479</v>
      </c>
    </row>
    <row r="147" spans="1:17" x14ac:dyDescent="0.25">
      <c r="A147" s="150" t="s">
        <v>29</v>
      </c>
      <c r="B147" s="87">
        <v>0.99548058243399418</v>
      </c>
      <c r="C147" s="87">
        <v>14.925537948413636</v>
      </c>
      <c r="D147" s="87">
        <v>3.758571842918935</v>
      </c>
      <c r="E147" s="87">
        <v>3.7444745922583587</v>
      </c>
      <c r="F147" s="87">
        <v>2.013874801576454</v>
      </c>
      <c r="G147" s="87">
        <v>3.6901077878876136</v>
      </c>
      <c r="H147" s="87">
        <v>11.273690302866743</v>
      </c>
      <c r="I147" s="87">
        <v>8.1865974461436331</v>
      </c>
      <c r="J147" s="87">
        <v>11.398107713907033</v>
      </c>
      <c r="K147" s="87">
        <v>7.144043006149122</v>
      </c>
      <c r="L147" s="87">
        <v>7.5236170492713415</v>
      </c>
      <c r="M147" s="87">
        <v>8.0338998683202352</v>
      </c>
      <c r="N147" s="87">
        <v>8.6376145341510462</v>
      </c>
      <c r="O147" s="87">
        <v>9.5045853820845885</v>
      </c>
      <c r="P147" s="87">
        <v>7.5976293740633078</v>
      </c>
      <c r="Q147" s="87">
        <v>6.6374927436598394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0.25409185459716144</v>
      </c>
      <c r="H149" s="87">
        <v>0.29508637700209284</v>
      </c>
      <c r="I149" s="87">
        <v>0</v>
      </c>
      <c r="J149" s="87">
        <v>6.2361787755760845E-2</v>
      </c>
      <c r="K149" s="87">
        <v>0</v>
      </c>
      <c r="L149" s="87">
        <v>0</v>
      </c>
      <c r="M149" s="87">
        <v>0</v>
      </c>
      <c r="N149" s="87">
        <v>0</v>
      </c>
      <c r="O149" s="87">
        <v>0.17184246704298614</v>
      </c>
      <c r="P149" s="87">
        <v>0.19462432587084558</v>
      </c>
      <c r="Q149" s="87">
        <v>0.23191622417806254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0.16594817161863171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59.981313346633542</v>
      </c>
      <c r="J152" s="87">
        <v>46.423734550766241</v>
      </c>
      <c r="K152" s="87">
        <v>48.466271463750481</v>
      </c>
      <c r="L152" s="87">
        <v>57.66786874493728</v>
      </c>
      <c r="M152" s="87">
        <v>52.169722457320589</v>
      </c>
      <c r="N152" s="87">
        <v>52.738283606420453</v>
      </c>
      <c r="O152" s="87">
        <v>48.449615451789157</v>
      </c>
      <c r="P152" s="87">
        <v>50.193108469041178</v>
      </c>
      <c r="Q152" s="87">
        <v>51.491233714117286</v>
      </c>
    </row>
    <row r="153" spans="1:17" x14ac:dyDescent="0.25">
      <c r="A153" s="149" t="s">
        <v>153</v>
      </c>
      <c r="B153" s="148">
        <v>2.5065320137641827</v>
      </c>
      <c r="C153" s="148">
        <v>22.665491815616562</v>
      </c>
      <c r="D153" s="148">
        <v>25.8150995106569</v>
      </c>
      <c r="E153" s="148">
        <v>26.789170352946265</v>
      </c>
      <c r="F153" s="148">
        <v>2.7741010486831756</v>
      </c>
      <c r="G153" s="148">
        <v>3.5732661117562201</v>
      </c>
      <c r="H153" s="148">
        <v>4.1432857347450671</v>
      </c>
      <c r="I153" s="148">
        <v>2.6769786195430796</v>
      </c>
      <c r="J153" s="148">
        <v>2.4816553238909673</v>
      </c>
      <c r="K153" s="148">
        <v>2.2043464249812121</v>
      </c>
      <c r="L153" s="148">
        <v>2.5224191412357095</v>
      </c>
      <c r="M153" s="148">
        <v>2.3369295954280838</v>
      </c>
      <c r="N153" s="148">
        <v>2.3282601502663192</v>
      </c>
      <c r="O153" s="148">
        <v>2.4843975274239201</v>
      </c>
      <c r="P153" s="148">
        <v>2.4752286965648058</v>
      </c>
      <c r="Q153" s="148">
        <v>2.3688279271944133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SUM(B159:B165)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IF(B6=0,0,B6/B$5)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IF(B7=0,0,B7/B$5)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IF(B8=0,0,B8/B$5)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IF(B9=0,0,B9/B$5)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IF(B10=0,0,B10/B$5)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IF(B15=0,0,B15/B$5)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IF(B26=0,0,B26/B$5)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0.99999999999999989</v>
      </c>
      <c r="C183" s="77">
        <f t="shared" si="22"/>
        <v>1</v>
      </c>
      <c r="D183" s="77">
        <f t="shared" si="22"/>
        <v>1</v>
      </c>
      <c r="E183" s="77">
        <f t="shared" si="22"/>
        <v>0.99999999999999989</v>
      </c>
      <c r="F183" s="77">
        <f t="shared" si="22"/>
        <v>1</v>
      </c>
      <c r="G183" s="77">
        <f t="shared" si="22"/>
        <v>1</v>
      </c>
      <c r="H183" s="77">
        <f t="shared" si="22"/>
        <v>1.0000000000000002</v>
      </c>
      <c r="I183" s="77">
        <f t="shared" si="22"/>
        <v>1</v>
      </c>
      <c r="J183" s="77">
        <f t="shared" si="22"/>
        <v>1.0000000000000002</v>
      </c>
      <c r="K183" s="77">
        <f t="shared" si="22"/>
        <v>0.99999999999999989</v>
      </c>
      <c r="L183" s="77">
        <f t="shared" si="22"/>
        <v>1</v>
      </c>
      <c r="M183" s="77">
        <f t="shared" si="22"/>
        <v>1</v>
      </c>
      <c r="N183" s="77">
        <f t="shared" si="22"/>
        <v>1.0000000000000002</v>
      </c>
      <c r="O183" s="77">
        <f t="shared" si="22"/>
        <v>1.0000000000000002</v>
      </c>
      <c r="P183" s="77">
        <f t="shared" si="22"/>
        <v>1</v>
      </c>
      <c r="Q183" s="77">
        <f t="shared" si="22"/>
        <v>0.99999999999999978</v>
      </c>
    </row>
    <row r="184" spans="1:17" x14ac:dyDescent="0.25">
      <c r="A184" s="132" t="s">
        <v>83</v>
      </c>
      <c r="B184" s="203">
        <f t="shared" ref="B184:Q184" si="23">IF(B$71=0,0,B$71/B$70)</f>
        <v>2.2369182550184431E-3</v>
      </c>
      <c r="C184" s="203">
        <f t="shared" si="23"/>
        <v>2.2369182550184431E-3</v>
      </c>
      <c r="D184" s="203">
        <f t="shared" si="23"/>
        <v>2.2369182550184426E-3</v>
      </c>
      <c r="E184" s="203">
        <f t="shared" si="23"/>
        <v>2.2369182550184426E-3</v>
      </c>
      <c r="F184" s="203">
        <f t="shared" si="23"/>
        <v>2.2369182550184409E-3</v>
      </c>
      <c r="G184" s="203">
        <f t="shared" si="23"/>
        <v>2.2369182550184431E-3</v>
      </c>
      <c r="H184" s="203">
        <f t="shared" si="23"/>
        <v>2.2369182550184439E-3</v>
      </c>
      <c r="I184" s="203">
        <f t="shared" si="23"/>
        <v>2.2369182550184426E-3</v>
      </c>
      <c r="J184" s="203">
        <f t="shared" si="23"/>
        <v>2.2369182550184431E-3</v>
      </c>
      <c r="K184" s="203">
        <f t="shared" si="23"/>
        <v>2.2369182550184426E-3</v>
      </c>
      <c r="L184" s="203">
        <f t="shared" si="23"/>
        <v>2.2369182550184439E-3</v>
      </c>
      <c r="M184" s="203">
        <f t="shared" si="23"/>
        <v>2.2369182550184431E-3</v>
      </c>
      <c r="N184" s="203">
        <f t="shared" si="23"/>
        <v>2.2369182550184431E-3</v>
      </c>
      <c r="O184" s="203">
        <f t="shared" si="23"/>
        <v>2.2369182550184435E-3</v>
      </c>
      <c r="P184" s="203">
        <f t="shared" si="23"/>
        <v>2.2369182550184435E-3</v>
      </c>
      <c r="Q184" s="203">
        <f t="shared" si="23"/>
        <v>2.2369182550184422E-3</v>
      </c>
    </row>
    <row r="185" spans="1:17" x14ac:dyDescent="0.25">
      <c r="A185" s="76" t="s">
        <v>82</v>
      </c>
      <c r="B185" s="202">
        <f t="shared" ref="B185:Q185" si="24">IF(B$72=0,0,B$72/B$70)</f>
        <v>1.158896273337088E-3</v>
      </c>
      <c r="C185" s="202">
        <f t="shared" si="24"/>
        <v>1.158896273337088E-3</v>
      </c>
      <c r="D185" s="202">
        <f t="shared" si="24"/>
        <v>1.1588962733370877E-3</v>
      </c>
      <c r="E185" s="202">
        <f t="shared" si="24"/>
        <v>1.1588962733370875E-3</v>
      </c>
      <c r="F185" s="202">
        <f t="shared" si="24"/>
        <v>1.1588962733370869E-3</v>
      </c>
      <c r="G185" s="202">
        <f t="shared" si="24"/>
        <v>1.1588962733370882E-3</v>
      </c>
      <c r="H185" s="202">
        <f t="shared" si="24"/>
        <v>1.1588962733370886E-3</v>
      </c>
      <c r="I185" s="202">
        <f t="shared" si="24"/>
        <v>1.1588962733370877E-3</v>
      </c>
      <c r="J185" s="202">
        <f t="shared" si="24"/>
        <v>1.158896273337088E-3</v>
      </c>
      <c r="K185" s="202">
        <f t="shared" si="24"/>
        <v>1.1588962733370875E-3</v>
      </c>
      <c r="L185" s="202">
        <f t="shared" si="24"/>
        <v>1.1588962733370886E-3</v>
      </c>
      <c r="M185" s="202">
        <f t="shared" si="24"/>
        <v>1.158896273337088E-3</v>
      </c>
      <c r="N185" s="202">
        <f t="shared" si="24"/>
        <v>1.158896273337088E-3</v>
      </c>
      <c r="O185" s="202">
        <f t="shared" si="24"/>
        <v>1.1588962733370882E-3</v>
      </c>
      <c r="P185" s="202">
        <f t="shared" si="24"/>
        <v>1.1588962733370884E-3</v>
      </c>
      <c r="Q185" s="202">
        <f t="shared" si="24"/>
        <v>1.1588962733370875E-3</v>
      </c>
    </row>
    <row r="186" spans="1:17" x14ac:dyDescent="0.25">
      <c r="A186" s="76" t="s">
        <v>81</v>
      </c>
      <c r="B186" s="202">
        <f t="shared" ref="B186:Q186" si="25">IF(B$73=0,0,B$73/B$70)</f>
        <v>2.7345634664178074E-2</v>
      </c>
      <c r="C186" s="202">
        <f t="shared" si="25"/>
        <v>2.7345634664178074E-2</v>
      </c>
      <c r="D186" s="202">
        <f t="shared" si="25"/>
        <v>2.7345634664178067E-2</v>
      </c>
      <c r="E186" s="202">
        <f t="shared" si="25"/>
        <v>2.7345634664178067E-2</v>
      </c>
      <c r="F186" s="202">
        <f t="shared" si="25"/>
        <v>2.7345634664178047E-2</v>
      </c>
      <c r="G186" s="202">
        <f t="shared" si="25"/>
        <v>2.7345634664178081E-2</v>
      </c>
      <c r="H186" s="202">
        <f t="shared" si="25"/>
        <v>2.7345634664178081E-2</v>
      </c>
      <c r="I186" s="202">
        <f t="shared" si="25"/>
        <v>2.7345634664178074E-2</v>
      </c>
      <c r="J186" s="202">
        <f t="shared" si="25"/>
        <v>2.7345634664178074E-2</v>
      </c>
      <c r="K186" s="202">
        <f t="shared" si="25"/>
        <v>2.7345634664178067E-2</v>
      </c>
      <c r="L186" s="202">
        <f t="shared" si="25"/>
        <v>2.7345634664178088E-2</v>
      </c>
      <c r="M186" s="202">
        <f t="shared" si="25"/>
        <v>2.7345634664178074E-2</v>
      </c>
      <c r="N186" s="202">
        <f t="shared" si="25"/>
        <v>2.7345634664178078E-2</v>
      </c>
      <c r="O186" s="202">
        <f t="shared" si="25"/>
        <v>2.7345634664178078E-2</v>
      </c>
      <c r="P186" s="202">
        <f t="shared" si="25"/>
        <v>2.7345634664178081E-2</v>
      </c>
      <c r="Q186" s="202">
        <f t="shared" si="25"/>
        <v>2.7345634664178064E-2</v>
      </c>
    </row>
    <row r="187" spans="1:17" x14ac:dyDescent="0.25">
      <c r="A187" s="76" t="s">
        <v>80</v>
      </c>
      <c r="B187" s="202">
        <f t="shared" ref="B187:Q187" si="26">IF(B$74=0,0,B$74/B$70)</f>
        <v>7.456394183394812E-4</v>
      </c>
      <c r="C187" s="202">
        <f t="shared" si="26"/>
        <v>7.4563941833948109E-4</v>
      </c>
      <c r="D187" s="202">
        <f t="shared" si="26"/>
        <v>7.4563941833948098E-4</v>
      </c>
      <c r="E187" s="202">
        <f t="shared" si="26"/>
        <v>7.4563941833948088E-4</v>
      </c>
      <c r="F187" s="202">
        <f t="shared" si="26"/>
        <v>7.4563941833948033E-4</v>
      </c>
      <c r="G187" s="202">
        <f t="shared" si="26"/>
        <v>7.456394183394812E-4</v>
      </c>
      <c r="H187" s="202">
        <f t="shared" si="26"/>
        <v>7.4563941833948142E-4</v>
      </c>
      <c r="I187" s="202">
        <f t="shared" si="26"/>
        <v>7.4563941833948109E-4</v>
      </c>
      <c r="J187" s="202">
        <f t="shared" si="26"/>
        <v>7.456394183394812E-4</v>
      </c>
      <c r="K187" s="202">
        <f t="shared" si="26"/>
        <v>7.4563941833948098E-4</v>
      </c>
      <c r="L187" s="202">
        <f t="shared" si="26"/>
        <v>7.4563941833948153E-4</v>
      </c>
      <c r="M187" s="202">
        <f t="shared" si="26"/>
        <v>7.4563941833948109E-4</v>
      </c>
      <c r="N187" s="202">
        <f t="shared" si="26"/>
        <v>7.4563941833948109E-4</v>
      </c>
      <c r="O187" s="202">
        <f t="shared" si="26"/>
        <v>7.456394183394812E-4</v>
      </c>
      <c r="P187" s="202">
        <f t="shared" si="26"/>
        <v>7.4563941833948142E-4</v>
      </c>
      <c r="Q187" s="202">
        <f t="shared" si="26"/>
        <v>7.4563941833948077E-4</v>
      </c>
    </row>
    <row r="188" spans="1:17" x14ac:dyDescent="0.25">
      <c r="A188" s="129" t="s">
        <v>79</v>
      </c>
      <c r="B188" s="201">
        <f t="shared" ref="B188:Q188" si="27">IF(B$75=0,0,B$75/B$70)</f>
        <v>1.4912788366789624E-3</v>
      </c>
      <c r="C188" s="201">
        <f t="shared" si="27"/>
        <v>1.4912788366789622E-3</v>
      </c>
      <c r="D188" s="201">
        <f t="shared" si="27"/>
        <v>1.491278836678962E-3</v>
      </c>
      <c r="E188" s="201">
        <f t="shared" si="27"/>
        <v>1.4912788366789618E-3</v>
      </c>
      <c r="F188" s="201">
        <f t="shared" si="27"/>
        <v>1.4912788366789607E-3</v>
      </c>
      <c r="G188" s="201">
        <f t="shared" si="27"/>
        <v>1.4912788366789624E-3</v>
      </c>
      <c r="H188" s="201">
        <f t="shared" si="27"/>
        <v>1.4912788366789628E-3</v>
      </c>
      <c r="I188" s="201">
        <f t="shared" si="27"/>
        <v>1.4912788366789622E-3</v>
      </c>
      <c r="J188" s="201">
        <f t="shared" si="27"/>
        <v>1.4912788366789624E-3</v>
      </c>
      <c r="K188" s="201">
        <f t="shared" si="27"/>
        <v>1.491278836678962E-3</v>
      </c>
      <c r="L188" s="201">
        <f t="shared" si="27"/>
        <v>1.4912788366789631E-3</v>
      </c>
      <c r="M188" s="201">
        <f t="shared" si="27"/>
        <v>1.4912788366789622E-3</v>
      </c>
      <c r="N188" s="201">
        <f t="shared" si="27"/>
        <v>1.491278836678962E-3</v>
      </c>
      <c r="O188" s="201">
        <f t="shared" si="27"/>
        <v>1.4912788366789626E-3</v>
      </c>
      <c r="P188" s="201">
        <f t="shared" si="27"/>
        <v>1.4912788366789628E-3</v>
      </c>
      <c r="Q188" s="201">
        <f t="shared" si="27"/>
        <v>1.4912788366789615E-3</v>
      </c>
    </row>
    <row r="189" spans="1:17" x14ac:dyDescent="0.25">
      <c r="A189" s="127" t="s">
        <v>149</v>
      </c>
      <c r="B189" s="200">
        <f t="shared" ref="B189:Q189" si="28">IF(B$80=0,0,B$80/B$70)</f>
        <v>0.27779357174188712</v>
      </c>
      <c r="C189" s="200">
        <f t="shared" si="28"/>
        <v>0.27779357174188707</v>
      </c>
      <c r="D189" s="200">
        <f t="shared" si="28"/>
        <v>0.27779357174188707</v>
      </c>
      <c r="E189" s="200">
        <f t="shared" si="28"/>
        <v>0.27779357174188701</v>
      </c>
      <c r="F189" s="200">
        <f t="shared" si="28"/>
        <v>0.27779357174188679</v>
      </c>
      <c r="G189" s="200">
        <f t="shared" si="28"/>
        <v>0.27779357174188718</v>
      </c>
      <c r="H189" s="200">
        <f t="shared" si="28"/>
        <v>0.27779357174188724</v>
      </c>
      <c r="I189" s="200">
        <f t="shared" si="28"/>
        <v>0.27779357174188707</v>
      </c>
      <c r="J189" s="200">
        <f t="shared" si="28"/>
        <v>0.27779357174188712</v>
      </c>
      <c r="K189" s="200">
        <f t="shared" si="28"/>
        <v>0.27779357174188707</v>
      </c>
      <c r="L189" s="200">
        <f t="shared" si="28"/>
        <v>0.27779357174188724</v>
      </c>
      <c r="M189" s="200">
        <f t="shared" si="28"/>
        <v>0.27779357174188712</v>
      </c>
      <c r="N189" s="200">
        <f t="shared" si="28"/>
        <v>0.27779357174188707</v>
      </c>
      <c r="O189" s="200">
        <f t="shared" si="28"/>
        <v>0.27779357174188718</v>
      </c>
      <c r="P189" s="200">
        <f t="shared" si="28"/>
        <v>0.27779357174188718</v>
      </c>
      <c r="Q189" s="200">
        <f t="shared" si="28"/>
        <v>0.27779357174188701</v>
      </c>
    </row>
    <row r="190" spans="1:17" x14ac:dyDescent="0.25">
      <c r="A190" s="142" t="s">
        <v>166</v>
      </c>
      <c r="B190" s="199">
        <f t="shared" ref="B190:Q190" si="29">IF(B$81=0,0,B$81/B$70)</f>
        <v>1.6471520097991715E-2</v>
      </c>
      <c r="C190" s="199">
        <f t="shared" si="29"/>
        <v>1.9519117232386057E-2</v>
      </c>
      <c r="D190" s="199">
        <f t="shared" si="29"/>
        <v>6.6502671507918214E-3</v>
      </c>
      <c r="E190" s="199">
        <f t="shared" si="29"/>
        <v>1.426738299563209E-3</v>
      </c>
      <c r="F190" s="199">
        <f t="shared" si="29"/>
        <v>1.6479095343447353E-2</v>
      </c>
      <c r="G190" s="199">
        <f t="shared" si="29"/>
        <v>1.5396199268329495E-2</v>
      </c>
      <c r="H190" s="199">
        <f t="shared" si="29"/>
        <v>1.3191264724914725E-2</v>
      </c>
      <c r="I190" s="199">
        <f t="shared" si="29"/>
        <v>2.3697956690894736E-2</v>
      </c>
      <c r="J190" s="199">
        <f t="shared" si="29"/>
        <v>2.5619626699039378E-2</v>
      </c>
      <c r="K190" s="199">
        <f t="shared" si="29"/>
        <v>1.7523868340208141E-2</v>
      </c>
      <c r="L190" s="199">
        <f t="shared" si="29"/>
        <v>1.6744375481756731E-2</v>
      </c>
      <c r="M190" s="199">
        <f t="shared" si="29"/>
        <v>1.9690464558540781E-2</v>
      </c>
      <c r="N190" s="199">
        <f t="shared" si="29"/>
        <v>1.9035630389038376E-2</v>
      </c>
      <c r="O190" s="199">
        <f t="shared" si="29"/>
        <v>1.9167153226121177E-2</v>
      </c>
      <c r="P190" s="199">
        <f t="shared" si="29"/>
        <v>1.7583557779024539E-2</v>
      </c>
      <c r="Q190" s="199">
        <f t="shared" si="29"/>
        <v>2.9475107842717799E-2</v>
      </c>
    </row>
    <row r="191" spans="1:17" x14ac:dyDescent="0.25">
      <c r="A191" s="142" t="s">
        <v>165</v>
      </c>
      <c r="B191" s="199">
        <f t="shared" ref="B191:Q191" si="30">IF(B$86=0,0,B$86/B$70)</f>
        <v>0.26132205164389538</v>
      </c>
      <c r="C191" s="199">
        <f t="shared" si="30"/>
        <v>0.25827445450950104</v>
      </c>
      <c r="D191" s="199">
        <f t="shared" si="30"/>
        <v>0.27114330459109526</v>
      </c>
      <c r="E191" s="199">
        <f t="shared" si="30"/>
        <v>0.27636683344232382</v>
      </c>
      <c r="F191" s="199">
        <f t="shared" si="30"/>
        <v>0.26131447639843947</v>
      </c>
      <c r="G191" s="199">
        <f t="shared" si="30"/>
        <v>0.26239737247355766</v>
      </c>
      <c r="H191" s="199">
        <f t="shared" si="30"/>
        <v>0.26460230701697252</v>
      </c>
      <c r="I191" s="199">
        <f t="shared" si="30"/>
        <v>0.25409561505099232</v>
      </c>
      <c r="J191" s="199">
        <f t="shared" si="30"/>
        <v>0.25217394504284774</v>
      </c>
      <c r="K191" s="199">
        <f t="shared" si="30"/>
        <v>0.26026970340167888</v>
      </c>
      <c r="L191" s="199">
        <f t="shared" si="30"/>
        <v>0.26104919626013051</v>
      </c>
      <c r="M191" s="199">
        <f t="shared" si="30"/>
        <v>0.25810310718334634</v>
      </c>
      <c r="N191" s="199">
        <f t="shared" si="30"/>
        <v>0.25875794135284874</v>
      </c>
      <c r="O191" s="199">
        <f t="shared" si="30"/>
        <v>0.25862641851576595</v>
      </c>
      <c r="P191" s="199">
        <f t="shared" si="30"/>
        <v>0.26021001396286264</v>
      </c>
      <c r="Q191" s="199">
        <f t="shared" si="30"/>
        <v>0.24831846389916923</v>
      </c>
    </row>
    <row r="192" spans="1:17" x14ac:dyDescent="0.25">
      <c r="A192" s="127" t="s">
        <v>148</v>
      </c>
      <c r="B192" s="200">
        <f t="shared" ref="B192:Q192" si="31">IF(B$87=0,0,B$87/B$70)</f>
        <v>0.46001030629129602</v>
      </c>
      <c r="C192" s="200">
        <f t="shared" si="31"/>
        <v>0.46001030629129608</v>
      </c>
      <c r="D192" s="200">
        <f t="shared" si="31"/>
        <v>0.46001030629129602</v>
      </c>
      <c r="E192" s="200">
        <f t="shared" si="31"/>
        <v>0.46001030629129597</v>
      </c>
      <c r="F192" s="200">
        <f t="shared" si="31"/>
        <v>0.46001030629129563</v>
      </c>
      <c r="G192" s="200">
        <f t="shared" si="31"/>
        <v>0.46001030629129613</v>
      </c>
      <c r="H192" s="200">
        <f t="shared" si="31"/>
        <v>0.46001030629129624</v>
      </c>
      <c r="I192" s="200">
        <f t="shared" si="31"/>
        <v>0.46001030629129597</v>
      </c>
      <c r="J192" s="200">
        <f t="shared" si="31"/>
        <v>0.46001030629129608</v>
      </c>
      <c r="K192" s="200">
        <f t="shared" si="31"/>
        <v>0.46001030629129602</v>
      </c>
      <c r="L192" s="200">
        <f t="shared" si="31"/>
        <v>0.46001030629129636</v>
      </c>
      <c r="M192" s="200">
        <f t="shared" si="31"/>
        <v>0.46001030629129624</v>
      </c>
      <c r="N192" s="200">
        <f t="shared" si="31"/>
        <v>0.46001030629129613</v>
      </c>
      <c r="O192" s="200">
        <f t="shared" si="31"/>
        <v>0.46001030629129613</v>
      </c>
      <c r="P192" s="200">
        <f t="shared" si="31"/>
        <v>0.46001030629129624</v>
      </c>
      <c r="Q192" s="200">
        <f t="shared" si="31"/>
        <v>0.46001030629129597</v>
      </c>
    </row>
    <row r="193" spans="1:17" x14ac:dyDescent="0.25">
      <c r="A193" s="142" t="s">
        <v>164</v>
      </c>
      <c r="B193" s="199">
        <f t="shared" ref="B193:Q193" si="32">IF(B$88=0,0,B$88/B$70)</f>
        <v>3.4657424249781688E-2</v>
      </c>
      <c r="C193" s="199">
        <f t="shared" si="32"/>
        <v>3.2322544543789834E-2</v>
      </c>
      <c r="D193" s="199">
        <f t="shared" si="32"/>
        <v>1.1012462994633836E-2</v>
      </c>
      <c r="E193" s="199">
        <f t="shared" si="32"/>
        <v>2.3625972266536521E-3</v>
      </c>
      <c r="F193" s="199">
        <f t="shared" si="32"/>
        <v>3.2742125811881476E-2</v>
      </c>
      <c r="G193" s="199">
        <f t="shared" si="32"/>
        <v>2.5495227613570287E-2</v>
      </c>
      <c r="H193" s="199">
        <f t="shared" si="32"/>
        <v>2.1843981804286695E-2</v>
      </c>
      <c r="I193" s="199">
        <f t="shared" si="32"/>
        <v>6.3763504114667829E-2</v>
      </c>
      <c r="J193" s="199">
        <f t="shared" si="32"/>
        <v>6.9048937453089224E-2</v>
      </c>
      <c r="K193" s="199">
        <f t="shared" si="32"/>
        <v>7.1895747033815988E-2</v>
      </c>
      <c r="L193" s="199">
        <f t="shared" si="32"/>
        <v>7.8129129810030062E-2</v>
      </c>
      <c r="M193" s="199">
        <f t="shared" si="32"/>
        <v>8.1894573970450385E-2</v>
      </c>
      <c r="N193" s="199">
        <f t="shared" si="32"/>
        <v>9.2860846274242556E-2</v>
      </c>
      <c r="O193" s="199">
        <f t="shared" si="32"/>
        <v>6.3391131943555487E-2</v>
      </c>
      <c r="P193" s="199">
        <f t="shared" si="32"/>
        <v>5.9280070432236341E-2</v>
      </c>
      <c r="Q193" s="199">
        <f t="shared" si="32"/>
        <v>7.772403677830686E-2</v>
      </c>
    </row>
    <row r="194" spans="1:17" x14ac:dyDescent="0.25">
      <c r="A194" s="142" t="s">
        <v>163</v>
      </c>
      <c r="B194" s="199">
        <f t="shared" ref="B194:Q194" si="33">IF(B$93=0,0,B$93/B$70)</f>
        <v>0.42535288204151434</v>
      </c>
      <c r="C194" s="199">
        <f t="shared" si="33"/>
        <v>0.42768776174750622</v>
      </c>
      <c r="D194" s="199">
        <f t="shared" si="33"/>
        <v>0.4489978432966622</v>
      </c>
      <c r="E194" s="199">
        <f t="shared" si="33"/>
        <v>0.45764770906464231</v>
      </c>
      <c r="F194" s="199">
        <f t="shared" si="33"/>
        <v>0.42726818047941417</v>
      </c>
      <c r="G194" s="199">
        <f t="shared" si="33"/>
        <v>0.43451507867772582</v>
      </c>
      <c r="H194" s="199">
        <f t="shared" si="33"/>
        <v>0.43816632448700954</v>
      </c>
      <c r="I194" s="199">
        <f t="shared" si="33"/>
        <v>0.39624680217662817</v>
      </c>
      <c r="J194" s="199">
        <f t="shared" si="33"/>
        <v>0.39096136883820687</v>
      </c>
      <c r="K194" s="199">
        <f t="shared" si="33"/>
        <v>0.38811455925748001</v>
      </c>
      <c r="L194" s="199">
        <f t="shared" si="33"/>
        <v>0.38188117648126629</v>
      </c>
      <c r="M194" s="199">
        <f t="shared" si="33"/>
        <v>0.37811573232084583</v>
      </c>
      <c r="N194" s="199">
        <f t="shared" si="33"/>
        <v>0.36714946001705362</v>
      </c>
      <c r="O194" s="199">
        <f t="shared" si="33"/>
        <v>0.39661917434774069</v>
      </c>
      <c r="P194" s="199">
        <f t="shared" si="33"/>
        <v>0.40073023585905992</v>
      </c>
      <c r="Q194" s="199">
        <f t="shared" si="33"/>
        <v>0.38228626951298911</v>
      </c>
    </row>
    <row r="195" spans="1:17" x14ac:dyDescent="0.25">
      <c r="A195" s="127" t="s">
        <v>147</v>
      </c>
      <c r="B195" s="200">
        <f t="shared" ref="B195:Q195" si="34">IF(B$94=0,0,B$94/B$70)</f>
        <v>0.22921775451926468</v>
      </c>
      <c r="C195" s="200">
        <f t="shared" si="34"/>
        <v>0.22921775451926482</v>
      </c>
      <c r="D195" s="200">
        <f t="shared" si="34"/>
        <v>0.22921775451926482</v>
      </c>
      <c r="E195" s="200">
        <f t="shared" si="34"/>
        <v>0.22921775451926479</v>
      </c>
      <c r="F195" s="200">
        <f t="shared" si="34"/>
        <v>0.22921775451926552</v>
      </c>
      <c r="G195" s="200">
        <f t="shared" si="34"/>
        <v>0.22921775451926465</v>
      </c>
      <c r="H195" s="200">
        <f t="shared" si="34"/>
        <v>0.22921775451926471</v>
      </c>
      <c r="I195" s="200">
        <f t="shared" si="34"/>
        <v>0.22921775451926482</v>
      </c>
      <c r="J195" s="200">
        <f t="shared" si="34"/>
        <v>0.22921775451926488</v>
      </c>
      <c r="K195" s="200">
        <f t="shared" si="34"/>
        <v>0.22921775451926471</v>
      </c>
      <c r="L195" s="200">
        <f t="shared" si="34"/>
        <v>0.22921775451926443</v>
      </c>
      <c r="M195" s="200">
        <f t="shared" si="34"/>
        <v>0.22921775451926465</v>
      </c>
      <c r="N195" s="200">
        <f t="shared" si="34"/>
        <v>0.22921775451926485</v>
      </c>
      <c r="O195" s="200">
        <f t="shared" si="34"/>
        <v>0.22921775451926493</v>
      </c>
      <c r="P195" s="200">
        <f t="shared" si="34"/>
        <v>0.2292177545192646</v>
      </c>
      <c r="Q195" s="200">
        <f t="shared" si="34"/>
        <v>0.22921775451926482</v>
      </c>
    </row>
    <row r="196" spans="1:17" x14ac:dyDescent="0.25">
      <c r="A196" s="142" t="s">
        <v>162</v>
      </c>
      <c r="B196" s="199">
        <f t="shared" ref="B196:Q196" si="35">IF(B$95=0,0,B$95/B$70)</f>
        <v>3.1144695891847516E-2</v>
      </c>
      <c r="C196" s="199">
        <f t="shared" si="35"/>
        <v>1.3826902443647263E-2</v>
      </c>
      <c r="D196" s="199">
        <f t="shared" si="35"/>
        <v>2.3029838822631577E-3</v>
      </c>
      <c r="E196" s="199">
        <f t="shared" si="35"/>
        <v>4.9407869392290396E-4</v>
      </c>
      <c r="F196" s="199">
        <f t="shared" si="35"/>
        <v>3.1747121089780839E-2</v>
      </c>
      <c r="G196" s="199">
        <f t="shared" si="35"/>
        <v>5.3316953979590078E-3</v>
      </c>
      <c r="H196" s="199">
        <f t="shared" si="35"/>
        <v>4.5681277698036505E-3</v>
      </c>
      <c r="I196" s="199">
        <f t="shared" si="35"/>
        <v>5.1081021895185874E-2</v>
      </c>
      <c r="J196" s="199">
        <f t="shared" si="35"/>
        <v>5.0768383796481818E-2</v>
      </c>
      <c r="K196" s="199">
        <f t="shared" si="35"/>
        <v>5.0818410570428095E-2</v>
      </c>
      <c r="L196" s="199">
        <f t="shared" si="35"/>
        <v>5.1666330766481854E-2</v>
      </c>
      <c r="M196" s="199">
        <f t="shared" si="35"/>
        <v>5.204987534975522E-2</v>
      </c>
      <c r="N196" s="199">
        <f t="shared" si="35"/>
        <v>5.3339050581739995E-2</v>
      </c>
      <c r="O196" s="199">
        <f t="shared" si="35"/>
        <v>4.9948179316831889E-2</v>
      </c>
      <c r="P196" s="199">
        <f t="shared" si="35"/>
        <v>4.9637442065851578E-2</v>
      </c>
      <c r="Q196" s="199">
        <f t="shared" si="35"/>
        <v>5.2098581408479186E-2</v>
      </c>
    </row>
    <row r="197" spans="1:17" x14ac:dyDescent="0.25">
      <c r="A197" s="142" t="s">
        <v>161</v>
      </c>
      <c r="B197" s="199">
        <f t="shared" ref="B197:Q197" si="36">IF(B$99=0,0,B$99/B$70)</f>
        <v>0.13301799234253686</v>
      </c>
      <c r="C197" s="199">
        <f t="shared" si="36"/>
        <v>0.13301799234253686</v>
      </c>
      <c r="D197" s="199">
        <f t="shared" si="36"/>
        <v>0.13301799234253681</v>
      </c>
      <c r="E197" s="199">
        <f t="shared" si="36"/>
        <v>0.13301799234253683</v>
      </c>
      <c r="F197" s="199">
        <f t="shared" si="36"/>
        <v>0.13301799234253672</v>
      </c>
      <c r="G197" s="199">
        <f t="shared" si="36"/>
        <v>0.13301799234253689</v>
      </c>
      <c r="H197" s="199">
        <f t="shared" si="36"/>
        <v>0.13301799234253689</v>
      </c>
      <c r="I197" s="199">
        <f t="shared" si="36"/>
        <v>0.13301799234253683</v>
      </c>
      <c r="J197" s="199">
        <f t="shared" si="36"/>
        <v>0.13301799234253686</v>
      </c>
      <c r="K197" s="199">
        <f t="shared" si="36"/>
        <v>0.13301799234253683</v>
      </c>
      <c r="L197" s="199">
        <f t="shared" si="36"/>
        <v>0.13301799234253692</v>
      </c>
      <c r="M197" s="199">
        <f t="shared" si="36"/>
        <v>0.13301799234253686</v>
      </c>
      <c r="N197" s="199">
        <f t="shared" si="36"/>
        <v>0.13301799234253686</v>
      </c>
      <c r="O197" s="199">
        <f t="shared" si="36"/>
        <v>0.13301799234253689</v>
      </c>
      <c r="P197" s="199">
        <f t="shared" si="36"/>
        <v>0.13301799234253689</v>
      </c>
      <c r="Q197" s="199">
        <f t="shared" si="36"/>
        <v>0.13301799234253681</v>
      </c>
    </row>
    <row r="198" spans="1:17" x14ac:dyDescent="0.25">
      <c r="A198" s="140" t="s">
        <v>160</v>
      </c>
      <c r="B198" s="198">
        <f t="shared" ref="B198:Q198" si="37">IF(B$110=0,0,B$110/B$70)</f>
        <v>6.5055066284880322E-2</v>
      </c>
      <c r="C198" s="198">
        <f t="shared" si="37"/>
        <v>8.2372859733080714E-2</v>
      </c>
      <c r="D198" s="198">
        <f t="shared" si="37"/>
        <v>9.3896778294464869E-2</v>
      </c>
      <c r="E198" s="198">
        <f t="shared" si="37"/>
        <v>9.5705683482805087E-2</v>
      </c>
      <c r="F198" s="198">
        <f t="shared" si="37"/>
        <v>6.4452641086947954E-2</v>
      </c>
      <c r="G198" s="198">
        <f t="shared" si="37"/>
        <v>9.0868066778768741E-2</v>
      </c>
      <c r="H198" s="198">
        <f t="shared" si="37"/>
        <v>9.1631634406924165E-2</v>
      </c>
      <c r="I198" s="198">
        <f t="shared" si="37"/>
        <v>4.5118740281542113E-2</v>
      </c>
      <c r="J198" s="198">
        <f t="shared" si="37"/>
        <v>4.5431378380246218E-2</v>
      </c>
      <c r="K198" s="198">
        <f t="shared" si="37"/>
        <v>4.5381351606299782E-2</v>
      </c>
      <c r="L198" s="198">
        <f t="shared" si="37"/>
        <v>4.4533431410245683E-2</v>
      </c>
      <c r="M198" s="198">
        <f t="shared" si="37"/>
        <v>4.4149886826972552E-2</v>
      </c>
      <c r="N198" s="198">
        <f t="shared" si="37"/>
        <v>4.2860711594988034E-2</v>
      </c>
      <c r="O198" s="198">
        <f t="shared" si="37"/>
        <v>4.6251582859896154E-2</v>
      </c>
      <c r="P198" s="198">
        <f t="shared" si="37"/>
        <v>4.6562320110876153E-2</v>
      </c>
      <c r="Q198" s="198">
        <f t="shared" si="37"/>
        <v>4.4101180768248816E-2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1.0000000000000002</v>
      </c>
      <c r="C200" s="77">
        <f t="shared" si="38"/>
        <v>1</v>
      </c>
      <c r="D200" s="77">
        <f t="shared" si="38"/>
        <v>0.99999999999999989</v>
      </c>
      <c r="E200" s="77">
        <f t="shared" si="38"/>
        <v>0.99999999999999989</v>
      </c>
      <c r="F200" s="77">
        <f t="shared" si="38"/>
        <v>1</v>
      </c>
      <c r="G200" s="77">
        <f t="shared" si="38"/>
        <v>0.99999999999999967</v>
      </c>
      <c r="H200" s="77">
        <f t="shared" si="38"/>
        <v>0.99999999999999978</v>
      </c>
      <c r="I200" s="77">
        <f t="shared" si="38"/>
        <v>0.99999999999999989</v>
      </c>
      <c r="J200" s="77">
        <f t="shared" si="38"/>
        <v>1</v>
      </c>
      <c r="K200" s="77">
        <f t="shared" si="38"/>
        <v>0.99999999999999989</v>
      </c>
      <c r="L200" s="77">
        <f t="shared" si="38"/>
        <v>0.99999999999999989</v>
      </c>
      <c r="M200" s="77">
        <f t="shared" si="38"/>
        <v>0.99999999999999989</v>
      </c>
      <c r="N200" s="77">
        <f t="shared" si="38"/>
        <v>1.0000000000000002</v>
      </c>
      <c r="O200" s="77">
        <f t="shared" si="38"/>
        <v>0.99999999999999989</v>
      </c>
      <c r="P200" s="77">
        <f t="shared" si="38"/>
        <v>0.99999999999999989</v>
      </c>
      <c r="Q200" s="77">
        <f t="shared" si="38"/>
        <v>1</v>
      </c>
    </row>
    <row r="201" spans="1:17" x14ac:dyDescent="0.25">
      <c r="A201" s="132" t="s">
        <v>83</v>
      </c>
      <c r="B201" s="203">
        <f t="shared" ref="B201:Q201" si="39">IF(B$113=0,0,B$113/B$112)</f>
        <v>1.8408704114652708E-3</v>
      </c>
      <c r="C201" s="203">
        <f t="shared" si="39"/>
        <v>1.8408704114652699E-3</v>
      </c>
      <c r="D201" s="203">
        <f t="shared" si="39"/>
        <v>1.8408704114652706E-3</v>
      </c>
      <c r="E201" s="203">
        <f t="shared" si="39"/>
        <v>1.8408704114652704E-3</v>
      </c>
      <c r="F201" s="203">
        <f t="shared" si="39"/>
        <v>1.8408704114652697E-3</v>
      </c>
      <c r="G201" s="203">
        <f t="shared" si="39"/>
        <v>1.8408704114652702E-3</v>
      </c>
      <c r="H201" s="203">
        <f t="shared" si="39"/>
        <v>1.8408704114652702E-3</v>
      </c>
      <c r="I201" s="203">
        <f t="shared" si="39"/>
        <v>1.8408704114652699E-3</v>
      </c>
      <c r="J201" s="203">
        <f t="shared" si="39"/>
        <v>1.8408704114652704E-3</v>
      </c>
      <c r="K201" s="203">
        <f t="shared" si="39"/>
        <v>1.8408704114652704E-3</v>
      </c>
      <c r="L201" s="203">
        <f t="shared" si="39"/>
        <v>1.8408704114652704E-3</v>
      </c>
      <c r="M201" s="203">
        <f t="shared" si="39"/>
        <v>1.8408704114652704E-3</v>
      </c>
      <c r="N201" s="203">
        <f t="shared" si="39"/>
        <v>1.8408704114652706E-3</v>
      </c>
      <c r="O201" s="203">
        <f t="shared" si="39"/>
        <v>1.8408704114652704E-3</v>
      </c>
      <c r="P201" s="203">
        <f t="shared" si="39"/>
        <v>1.8408704114652702E-3</v>
      </c>
      <c r="Q201" s="203">
        <f t="shared" si="39"/>
        <v>1.8408704114652704E-3</v>
      </c>
    </row>
    <row r="202" spans="1:17" x14ac:dyDescent="0.25">
      <c r="A202" s="76" t="s">
        <v>82</v>
      </c>
      <c r="B202" s="202">
        <f t="shared" ref="B202:Q202" si="40">IF(B$114=0,0,B$114/B$112)</f>
        <v>9.1761766727310658E-4</v>
      </c>
      <c r="C202" s="202">
        <f t="shared" si="40"/>
        <v>9.1761766727310626E-4</v>
      </c>
      <c r="D202" s="202">
        <f t="shared" si="40"/>
        <v>9.1761766727310636E-4</v>
      </c>
      <c r="E202" s="202">
        <f t="shared" si="40"/>
        <v>9.1761766727310636E-4</v>
      </c>
      <c r="F202" s="202">
        <f t="shared" si="40"/>
        <v>9.1761766727310593E-4</v>
      </c>
      <c r="G202" s="202">
        <f t="shared" si="40"/>
        <v>9.1761766727310626E-4</v>
      </c>
      <c r="H202" s="202">
        <f t="shared" si="40"/>
        <v>9.1761766727310626E-4</v>
      </c>
      <c r="I202" s="202">
        <f t="shared" si="40"/>
        <v>9.1761766727310615E-4</v>
      </c>
      <c r="J202" s="202">
        <f t="shared" si="40"/>
        <v>9.1761766727310636E-4</v>
      </c>
      <c r="K202" s="202">
        <f t="shared" si="40"/>
        <v>9.1761766727310636E-4</v>
      </c>
      <c r="L202" s="202">
        <f t="shared" si="40"/>
        <v>9.1761766727310636E-4</v>
      </c>
      <c r="M202" s="202">
        <f t="shared" si="40"/>
        <v>9.1761766727310636E-4</v>
      </c>
      <c r="N202" s="202">
        <f t="shared" si="40"/>
        <v>9.1761766727310636E-4</v>
      </c>
      <c r="O202" s="202">
        <f t="shared" si="40"/>
        <v>9.1761766727310636E-4</v>
      </c>
      <c r="P202" s="202">
        <f t="shared" si="40"/>
        <v>9.1761766727310615E-4</v>
      </c>
      <c r="Q202" s="202">
        <f t="shared" si="40"/>
        <v>9.1761766727310636E-4</v>
      </c>
    </row>
    <row r="203" spans="1:17" x14ac:dyDescent="0.25">
      <c r="A203" s="76" t="s">
        <v>81</v>
      </c>
      <c r="B203" s="202">
        <f t="shared" ref="B203:Q203" si="41">IF(B$115=0,0,B$115/B$112)</f>
        <v>2.3389288684069007E-2</v>
      </c>
      <c r="C203" s="202">
        <f t="shared" si="41"/>
        <v>2.3389288684068994E-2</v>
      </c>
      <c r="D203" s="202">
        <f t="shared" si="41"/>
        <v>2.3389288684069E-2</v>
      </c>
      <c r="E203" s="202">
        <f t="shared" si="41"/>
        <v>2.3389288684068997E-2</v>
      </c>
      <c r="F203" s="202">
        <f t="shared" si="41"/>
        <v>2.3389288684068987E-2</v>
      </c>
      <c r="G203" s="202">
        <f t="shared" si="41"/>
        <v>2.3389288684068994E-2</v>
      </c>
      <c r="H203" s="202">
        <f t="shared" si="41"/>
        <v>2.3389288684068997E-2</v>
      </c>
      <c r="I203" s="202">
        <f t="shared" si="41"/>
        <v>2.338928868406899E-2</v>
      </c>
      <c r="J203" s="202">
        <f t="shared" si="41"/>
        <v>2.3389288684068997E-2</v>
      </c>
      <c r="K203" s="202">
        <f t="shared" si="41"/>
        <v>2.3389288684068997E-2</v>
      </c>
      <c r="L203" s="202">
        <f t="shared" si="41"/>
        <v>2.3389288684068997E-2</v>
      </c>
      <c r="M203" s="202">
        <f t="shared" si="41"/>
        <v>2.3389288684068997E-2</v>
      </c>
      <c r="N203" s="202">
        <f t="shared" si="41"/>
        <v>2.3389288684068997E-2</v>
      </c>
      <c r="O203" s="202">
        <f t="shared" si="41"/>
        <v>2.3389288684068997E-2</v>
      </c>
      <c r="P203" s="202">
        <f t="shared" si="41"/>
        <v>2.3389288684068994E-2</v>
      </c>
      <c r="Q203" s="202">
        <f t="shared" si="41"/>
        <v>2.3389288684068997E-2</v>
      </c>
    </row>
    <row r="204" spans="1:17" x14ac:dyDescent="0.25">
      <c r="A204" s="76" t="s">
        <v>80</v>
      </c>
      <c r="B204" s="202">
        <f t="shared" ref="B204:Q204" si="42">IF(B$116=0,0,B$116/B$112)</f>
        <v>6.136234704884236E-4</v>
      </c>
      <c r="C204" s="202">
        <f t="shared" si="42"/>
        <v>6.1362347048842328E-4</v>
      </c>
      <c r="D204" s="202">
        <f t="shared" si="42"/>
        <v>6.1362347048842349E-4</v>
      </c>
      <c r="E204" s="202">
        <f t="shared" si="42"/>
        <v>6.1362347048842338E-4</v>
      </c>
      <c r="F204" s="202">
        <f t="shared" si="42"/>
        <v>6.1362347048842317E-4</v>
      </c>
      <c r="G204" s="202">
        <f t="shared" si="42"/>
        <v>6.1362347048842328E-4</v>
      </c>
      <c r="H204" s="202">
        <f t="shared" si="42"/>
        <v>6.1362347048842328E-4</v>
      </c>
      <c r="I204" s="202">
        <f t="shared" si="42"/>
        <v>6.1362347048842328E-4</v>
      </c>
      <c r="J204" s="202">
        <f t="shared" si="42"/>
        <v>6.1362347048842338E-4</v>
      </c>
      <c r="K204" s="202">
        <f t="shared" si="42"/>
        <v>6.1362347048842338E-4</v>
      </c>
      <c r="L204" s="202">
        <f t="shared" si="42"/>
        <v>6.1362347048842338E-4</v>
      </c>
      <c r="M204" s="202">
        <f t="shared" si="42"/>
        <v>6.1362347048842338E-4</v>
      </c>
      <c r="N204" s="202">
        <f t="shared" si="42"/>
        <v>6.1362347048842349E-4</v>
      </c>
      <c r="O204" s="202">
        <f t="shared" si="42"/>
        <v>6.1362347048842338E-4</v>
      </c>
      <c r="P204" s="202">
        <f t="shared" si="42"/>
        <v>6.1362347048842328E-4</v>
      </c>
      <c r="Q204" s="202">
        <f t="shared" si="42"/>
        <v>6.1362347048842338E-4</v>
      </c>
    </row>
    <row r="205" spans="1:17" x14ac:dyDescent="0.25">
      <c r="A205" s="129" t="s">
        <v>79</v>
      </c>
      <c r="B205" s="201">
        <f t="shared" ref="B205:Q205" si="43">IF(B$117=0,0,B$117/B$112)</f>
        <v>1.2272469409768472E-3</v>
      </c>
      <c r="C205" s="201">
        <f t="shared" si="43"/>
        <v>1.2272469409768466E-3</v>
      </c>
      <c r="D205" s="201">
        <f t="shared" si="43"/>
        <v>1.227246940976847E-3</v>
      </c>
      <c r="E205" s="201">
        <f t="shared" si="43"/>
        <v>1.2272469409768468E-3</v>
      </c>
      <c r="F205" s="201">
        <f t="shared" si="43"/>
        <v>1.2272469409768463E-3</v>
      </c>
      <c r="G205" s="201">
        <f t="shared" si="43"/>
        <v>1.2272469409768466E-3</v>
      </c>
      <c r="H205" s="201">
        <f t="shared" si="43"/>
        <v>1.2272469409768466E-3</v>
      </c>
      <c r="I205" s="201">
        <f t="shared" si="43"/>
        <v>1.2272469409768466E-3</v>
      </c>
      <c r="J205" s="201">
        <f t="shared" si="43"/>
        <v>1.2272469409768468E-3</v>
      </c>
      <c r="K205" s="201">
        <f t="shared" si="43"/>
        <v>1.2272469409768468E-3</v>
      </c>
      <c r="L205" s="201">
        <f t="shared" si="43"/>
        <v>1.2272469409768468E-3</v>
      </c>
      <c r="M205" s="201">
        <f t="shared" si="43"/>
        <v>1.2272469409768468E-3</v>
      </c>
      <c r="N205" s="201">
        <f t="shared" si="43"/>
        <v>1.227246940976847E-3</v>
      </c>
      <c r="O205" s="201">
        <f t="shared" si="43"/>
        <v>1.2272469409768468E-3</v>
      </c>
      <c r="P205" s="201">
        <f t="shared" si="43"/>
        <v>1.2272469409768463E-3</v>
      </c>
      <c r="Q205" s="201">
        <f t="shared" si="43"/>
        <v>1.2272469409768468E-3</v>
      </c>
    </row>
    <row r="206" spans="1:17" x14ac:dyDescent="0.25">
      <c r="A206" s="127" t="s">
        <v>146</v>
      </c>
      <c r="B206" s="200">
        <f t="shared" ref="B206:Q206" si="44">IF(B$122=0,0,B$122/B$112)</f>
        <v>0.62845411847850718</v>
      </c>
      <c r="C206" s="200">
        <f t="shared" si="44"/>
        <v>0.4584277364058349</v>
      </c>
      <c r="D206" s="200">
        <f t="shared" si="44"/>
        <v>0.45842773640583484</v>
      </c>
      <c r="E206" s="200">
        <f t="shared" si="44"/>
        <v>0.45842773640583478</v>
      </c>
      <c r="F206" s="200">
        <f t="shared" si="44"/>
        <v>0.61063202430901409</v>
      </c>
      <c r="G206" s="200">
        <f t="shared" si="44"/>
        <v>0.56948912898908088</v>
      </c>
      <c r="H206" s="200">
        <f t="shared" si="44"/>
        <v>0.53086782929040088</v>
      </c>
      <c r="I206" s="200">
        <f t="shared" si="44"/>
        <v>0.45842773640583473</v>
      </c>
      <c r="J206" s="200">
        <f t="shared" si="44"/>
        <v>0.45842773640583484</v>
      </c>
      <c r="K206" s="200">
        <f t="shared" si="44"/>
        <v>0.45842773640583478</v>
      </c>
      <c r="L206" s="200">
        <f t="shared" si="44"/>
        <v>0.4584277364058349</v>
      </c>
      <c r="M206" s="200">
        <f t="shared" si="44"/>
        <v>0.45842773640583484</v>
      </c>
      <c r="N206" s="200">
        <f t="shared" si="44"/>
        <v>0.4584277364058349</v>
      </c>
      <c r="O206" s="200">
        <f t="shared" si="44"/>
        <v>0.45842773640583484</v>
      </c>
      <c r="P206" s="200">
        <f t="shared" si="44"/>
        <v>0.45842773640583484</v>
      </c>
      <c r="Q206" s="200">
        <f t="shared" si="44"/>
        <v>0.45842773640583484</v>
      </c>
    </row>
    <row r="207" spans="1:17" x14ac:dyDescent="0.25">
      <c r="A207" s="142" t="s">
        <v>159</v>
      </c>
      <c r="B207" s="199">
        <f t="shared" ref="B207:Q207" si="45">IF(B$123=0,0,B$123/B$112)</f>
        <v>0.12093705397570341</v>
      </c>
      <c r="C207" s="199">
        <f t="shared" si="45"/>
        <v>5.0087570024047796E-2</v>
      </c>
      <c r="D207" s="199">
        <f t="shared" si="45"/>
        <v>1.0974576903688239E-2</v>
      </c>
      <c r="E207" s="199">
        <f t="shared" si="45"/>
        <v>2.3544692017567303E-3</v>
      </c>
      <c r="F207" s="199">
        <f t="shared" si="45"/>
        <v>4.988811456236715E-2</v>
      </c>
      <c r="G207" s="199">
        <f t="shared" si="45"/>
        <v>3.1562890588447724E-2</v>
      </c>
      <c r="H207" s="199">
        <f t="shared" si="45"/>
        <v>2.5208711728640025E-2</v>
      </c>
      <c r="I207" s="199">
        <f t="shared" si="45"/>
        <v>6.6179930514363536E-2</v>
      </c>
      <c r="J207" s="199">
        <f t="shared" si="45"/>
        <v>4.2278687017695958E-2</v>
      </c>
      <c r="K207" s="199">
        <f t="shared" si="45"/>
        <v>5.0844503599180663E-2</v>
      </c>
      <c r="L207" s="199">
        <f t="shared" si="45"/>
        <v>6.0005184252715331E-2</v>
      </c>
      <c r="M207" s="199">
        <f t="shared" si="45"/>
        <v>5.9080276809999908E-2</v>
      </c>
      <c r="N207" s="199">
        <f t="shared" si="45"/>
        <v>4.2760026505370197E-2</v>
      </c>
      <c r="O207" s="199">
        <f t="shared" si="45"/>
        <v>3.1630518343882946E-2</v>
      </c>
      <c r="P207" s="199">
        <f t="shared" si="45"/>
        <v>2.9017196258555391E-2</v>
      </c>
      <c r="Q207" s="199">
        <f t="shared" si="45"/>
        <v>4.8641179433806012E-2</v>
      </c>
    </row>
    <row r="208" spans="1:17" x14ac:dyDescent="0.25">
      <c r="A208" s="142" t="s">
        <v>158</v>
      </c>
      <c r="B208" s="199">
        <f t="shared" ref="B208:Q208" si="46">IF(B$129=0,0,B$129/B$112)</f>
        <v>0.50751706450280376</v>
      </c>
      <c r="C208" s="199">
        <f t="shared" si="46"/>
        <v>0.40834016638178711</v>
      </c>
      <c r="D208" s="199">
        <f t="shared" si="46"/>
        <v>0.44745315950214659</v>
      </c>
      <c r="E208" s="199">
        <f t="shared" si="46"/>
        <v>0.45607326720407809</v>
      </c>
      <c r="F208" s="199">
        <f t="shared" si="46"/>
        <v>0.56074390974664701</v>
      </c>
      <c r="G208" s="199">
        <f t="shared" si="46"/>
        <v>0.53792623840063314</v>
      </c>
      <c r="H208" s="199">
        <f t="shared" si="46"/>
        <v>0.50565911756176085</v>
      </c>
      <c r="I208" s="199">
        <f t="shared" si="46"/>
        <v>0.39224780589147118</v>
      </c>
      <c r="J208" s="199">
        <f t="shared" si="46"/>
        <v>0.41614904938813885</v>
      </c>
      <c r="K208" s="199">
        <f t="shared" si="46"/>
        <v>0.40758323280665415</v>
      </c>
      <c r="L208" s="199">
        <f t="shared" si="46"/>
        <v>0.39842255215311956</v>
      </c>
      <c r="M208" s="199">
        <f t="shared" si="46"/>
        <v>0.3993474595958349</v>
      </c>
      <c r="N208" s="199">
        <f t="shared" si="46"/>
        <v>0.4156677099004647</v>
      </c>
      <c r="O208" s="199">
        <f t="shared" si="46"/>
        <v>0.42679721806195192</v>
      </c>
      <c r="P208" s="199">
        <f t="shared" si="46"/>
        <v>0.42941054014727942</v>
      </c>
      <c r="Q208" s="199">
        <f t="shared" si="46"/>
        <v>0.40978655697202881</v>
      </c>
    </row>
    <row r="209" spans="1:17" x14ac:dyDescent="0.25">
      <c r="A209" s="127" t="s">
        <v>145</v>
      </c>
      <c r="B209" s="200">
        <f t="shared" ref="B209:Q209" si="47">IF(B$130=0,0,B$130/B$112)</f>
        <v>0.31335149648662519</v>
      </c>
      <c r="C209" s="200">
        <f t="shared" si="47"/>
        <v>0.22833830545028902</v>
      </c>
      <c r="D209" s="200">
        <f t="shared" si="47"/>
        <v>0.22833830545028899</v>
      </c>
      <c r="E209" s="200">
        <f t="shared" si="47"/>
        <v>0.22833830545028899</v>
      </c>
      <c r="F209" s="200">
        <f t="shared" si="47"/>
        <v>0.30444044940187859</v>
      </c>
      <c r="G209" s="200">
        <f t="shared" si="47"/>
        <v>0.31163434988772359</v>
      </c>
      <c r="H209" s="200">
        <f t="shared" si="47"/>
        <v>0.27663170070666637</v>
      </c>
      <c r="I209" s="200">
        <f t="shared" si="47"/>
        <v>0.22833830545028896</v>
      </c>
      <c r="J209" s="200">
        <f t="shared" si="47"/>
        <v>0.22833830545028902</v>
      </c>
      <c r="K209" s="200">
        <f t="shared" si="47"/>
        <v>0.22833830545028905</v>
      </c>
      <c r="L209" s="200">
        <f t="shared" si="47"/>
        <v>0.22833830545028899</v>
      </c>
      <c r="M209" s="200">
        <f t="shared" si="47"/>
        <v>0.22833830545028905</v>
      </c>
      <c r="N209" s="200">
        <f t="shared" si="47"/>
        <v>0.22833830545028905</v>
      </c>
      <c r="O209" s="200">
        <f t="shared" si="47"/>
        <v>0.22833830545028902</v>
      </c>
      <c r="P209" s="200">
        <f t="shared" si="47"/>
        <v>0.22833830545028899</v>
      </c>
      <c r="Q209" s="200">
        <f t="shared" si="47"/>
        <v>0.22833830545028905</v>
      </c>
    </row>
    <row r="210" spans="1:17" x14ac:dyDescent="0.25">
      <c r="A210" s="142" t="s">
        <v>157</v>
      </c>
      <c r="B210" s="199">
        <f t="shared" ref="B210:Q210" si="48">IF(B$131=0,0,B$131/B$112)</f>
        <v>2.3608070524759082E-2</v>
      </c>
      <c r="C210" s="199">
        <f t="shared" si="48"/>
        <v>1.6044151507111797E-2</v>
      </c>
      <c r="D210" s="199">
        <f t="shared" si="48"/>
        <v>5.4663278292647324E-3</v>
      </c>
      <c r="E210" s="199">
        <f t="shared" si="48"/>
        <v>1.1727377404758266E-3</v>
      </c>
      <c r="F210" s="199">
        <f t="shared" si="48"/>
        <v>2.1669139495822332E-2</v>
      </c>
      <c r="G210" s="199">
        <f t="shared" si="48"/>
        <v>1.7271762336479732E-2</v>
      </c>
      <c r="H210" s="199">
        <f t="shared" si="48"/>
        <v>1.3136092287677592E-2</v>
      </c>
      <c r="I210" s="199">
        <f t="shared" si="48"/>
        <v>3.1650704951588747E-2</v>
      </c>
      <c r="J210" s="199">
        <f t="shared" si="48"/>
        <v>3.4274269849070359E-2</v>
      </c>
      <c r="K210" s="199">
        <f t="shared" si="48"/>
        <v>3.5687359222748807E-2</v>
      </c>
      <c r="L210" s="199">
        <f t="shared" si="48"/>
        <v>3.8781463943616576E-2</v>
      </c>
      <c r="M210" s="199">
        <f t="shared" si="48"/>
        <v>4.0650541934042328E-2</v>
      </c>
      <c r="N210" s="199">
        <f t="shared" si="48"/>
        <v>4.6093941789889695E-2</v>
      </c>
      <c r="O210" s="199">
        <f t="shared" si="48"/>
        <v>3.1465868156878345E-2</v>
      </c>
      <c r="P210" s="199">
        <f t="shared" si="48"/>
        <v>2.9425233835737516E-2</v>
      </c>
      <c r="Q210" s="199">
        <f t="shared" si="48"/>
        <v>3.8580385282664123E-2</v>
      </c>
    </row>
    <row r="211" spans="1:17" x14ac:dyDescent="0.25">
      <c r="A211" s="142" t="s">
        <v>156</v>
      </c>
      <c r="B211" s="199">
        <f t="shared" ref="B211:Q211" si="49">IF(B$136=0,0,B$136/B$112)</f>
        <v>0.28974342596186609</v>
      </c>
      <c r="C211" s="199">
        <f t="shared" si="49"/>
        <v>0.21229415394317722</v>
      </c>
      <c r="D211" s="199">
        <f t="shared" si="49"/>
        <v>0.22287197762102426</v>
      </c>
      <c r="E211" s="199">
        <f t="shared" si="49"/>
        <v>0.22716556770981317</v>
      </c>
      <c r="F211" s="199">
        <f t="shared" si="49"/>
        <v>0.28277130990605626</v>
      </c>
      <c r="G211" s="199">
        <f t="shared" si="49"/>
        <v>0.29436258755124384</v>
      </c>
      <c r="H211" s="199">
        <f t="shared" si="49"/>
        <v>0.26349560841898878</v>
      </c>
      <c r="I211" s="199">
        <f t="shared" si="49"/>
        <v>0.19668760049870024</v>
      </c>
      <c r="J211" s="199">
        <f t="shared" si="49"/>
        <v>0.19406403560121868</v>
      </c>
      <c r="K211" s="199">
        <f t="shared" si="49"/>
        <v>0.19265094622754023</v>
      </c>
      <c r="L211" s="199">
        <f t="shared" si="49"/>
        <v>0.18955684150667243</v>
      </c>
      <c r="M211" s="199">
        <f t="shared" si="49"/>
        <v>0.18768776351624672</v>
      </c>
      <c r="N211" s="199">
        <f t="shared" si="49"/>
        <v>0.18224436366039937</v>
      </c>
      <c r="O211" s="199">
        <f t="shared" si="49"/>
        <v>0.1968724372934107</v>
      </c>
      <c r="P211" s="199">
        <f t="shared" si="49"/>
        <v>0.19891307161455149</v>
      </c>
      <c r="Q211" s="199">
        <f t="shared" si="49"/>
        <v>0.18975792016762494</v>
      </c>
    </row>
    <row r="212" spans="1:17" x14ac:dyDescent="0.25">
      <c r="A212" s="127" t="s">
        <v>144</v>
      </c>
      <c r="B212" s="200">
        <f t="shared" ref="B212:Q212" si="50">IF(B$137=0,0,B$137/B$112)</f>
        <v>3.020573786059521E-2</v>
      </c>
      <c r="C212" s="200">
        <f t="shared" si="50"/>
        <v>0.28524531096960343</v>
      </c>
      <c r="D212" s="200">
        <f t="shared" si="50"/>
        <v>0.28524531096960348</v>
      </c>
      <c r="E212" s="200">
        <f t="shared" si="50"/>
        <v>0.28524531096960348</v>
      </c>
      <c r="F212" s="200">
        <f t="shared" si="50"/>
        <v>5.6938879114834563E-2</v>
      </c>
      <c r="G212" s="200">
        <f t="shared" si="50"/>
        <v>9.0887873948922698E-2</v>
      </c>
      <c r="H212" s="200">
        <f t="shared" si="50"/>
        <v>0.16451182282865986</v>
      </c>
      <c r="I212" s="200">
        <f t="shared" si="50"/>
        <v>0.28524531096960348</v>
      </c>
      <c r="J212" s="200">
        <f t="shared" si="50"/>
        <v>0.28524531096960348</v>
      </c>
      <c r="K212" s="200">
        <f t="shared" si="50"/>
        <v>0.28524531096960343</v>
      </c>
      <c r="L212" s="200">
        <f t="shared" si="50"/>
        <v>0.28524531096960337</v>
      </c>
      <c r="M212" s="200">
        <f t="shared" si="50"/>
        <v>0.28524531096960343</v>
      </c>
      <c r="N212" s="200">
        <f t="shared" si="50"/>
        <v>0.28524531096960348</v>
      </c>
      <c r="O212" s="200">
        <f t="shared" si="50"/>
        <v>0.28524531096960348</v>
      </c>
      <c r="P212" s="200">
        <f t="shared" si="50"/>
        <v>0.28524531096960337</v>
      </c>
      <c r="Q212" s="200">
        <f t="shared" si="50"/>
        <v>0.28524531096960348</v>
      </c>
    </row>
    <row r="213" spans="1:17" x14ac:dyDescent="0.25">
      <c r="A213" s="142" t="s">
        <v>155</v>
      </c>
      <c r="B213" s="199">
        <f t="shared" ref="B213:Q213" si="51">IF(B$138=0,0,B$138/B$112)</f>
        <v>6.8009766813416379E-3</v>
      </c>
      <c r="C213" s="199">
        <f t="shared" si="51"/>
        <v>2.3031887262437177E-2</v>
      </c>
      <c r="D213" s="199">
        <f t="shared" si="51"/>
        <v>3.8572266460658172E-3</v>
      </c>
      <c r="E213" s="199">
        <f t="shared" si="51"/>
        <v>7.3971784260064841E-4</v>
      </c>
      <c r="F213" s="199">
        <f t="shared" si="51"/>
        <v>6.9325265201207482E-3</v>
      </c>
      <c r="G213" s="199">
        <f t="shared" si="51"/>
        <v>1.1642668208883468E-3</v>
      </c>
      <c r="H213" s="199">
        <f t="shared" si="51"/>
        <v>9.9752877818132918E-4</v>
      </c>
      <c r="I213" s="199">
        <f t="shared" si="51"/>
        <v>1.1154414221112886E-2</v>
      </c>
      <c r="J213" s="199">
        <f t="shared" si="51"/>
        <v>1.1086144348568E-2</v>
      </c>
      <c r="K213" s="199">
        <f t="shared" si="51"/>
        <v>1.1097068549730001E-2</v>
      </c>
      <c r="L213" s="199">
        <f t="shared" si="51"/>
        <v>1.1282226417413981E-2</v>
      </c>
      <c r="M213" s="199">
        <f t="shared" si="51"/>
        <v>1.1365979932816904E-2</v>
      </c>
      <c r="N213" s="199">
        <f t="shared" si="51"/>
        <v>1.164749337964383E-2</v>
      </c>
      <c r="O213" s="199">
        <f t="shared" si="51"/>
        <v>1.0907038681285165E-2</v>
      </c>
      <c r="P213" s="199">
        <f t="shared" si="51"/>
        <v>1.083918389133055E-2</v>
      </c>
      <c r="Q213" s="199">
        <f t="shared" si="51"/>
        <v>1.1376615733236091E-2</v>
      </c>
    </row>
    <row r="214" spans="1:17" x14ac:dyDescent="0.25">
      <c r="A214" s="142" t="s">
        <v>154</v>
      </c>
      <c r="B214" s="199">
        <f t="shared" ref="B214:Q214" si="52">IF(B$142=0,0,B$142/B$112)</f>
        <v>9.1988755175984576E-3</v>
      </c>
      <c r="C214" s="199">
        <f t="shared" si="52"/>
        <v>0.12500247377900417</v>
      </c>
      <c r="D214" s="199">
        <f t="shared" si="52"/>
        <v>0.12412204438007676</v>
      </c>
      <c r="E214" s="199">
        <f t="shared" si="52"/>
        <v>0.14121829379333029</v>
      </c>
      <c r="F214" s="199">
        <f t="shared" si="52"/>
        <v>3.5932016771837633E-2</v>
      </c>
      <c r="G214" s="199">
        <f t="shared" si="52"/>
        <v>6.9881011605925997E-2</v>
      </c>
      <c r="H214" s="199">
        <f t="shared" si="52"/>
        <v>0.14350496048566319</v>
      </c>
      <c r="I214" s="199">
        <f t="shared" si="52"/>
        <v>0.26423844862660673</v>
      </c>
      <c r="J214" s="199">
        <f t="shared" si="52"/>
        <v>0.26423844862660673</v>
      </c>
      <c r="K214" s="199">
        <f t="shared" si="52"/>
        <v>0.26423844862660673</v>
      </c>
      <c r="L214" s="199">
        <f t="shared" si="52"/>
        <v>0.26423844862660673</v>
      </c>
      <c r="M214" s="199">
        <f t="shared" si="52"/>
        <v>0.26423844862660673</v>
      </c>
      <c r="N214" s="199">
        <f t="shared" si="52"/>
        <v>0.26423844862660678</v>
      </c>
      <c r="O214" s="199">
        <f t="shared" si="52"/>
        <v>0.26423844862660673</v>
      </c>
      <c r="P214" s="199">
        <f t="shared" si="52"/>
        <v>0.26423844862660667</v>
      </c>
      <c r="Q214" s="199">
        <f t="shared" si="52"/>
        <v>0.26423844862660673</v>
      </c>
    </row>
    <row r="215" spans="1:17" x14ac:dyDescent="0.25">
      <c r="A215" s="140" t="s">
        <v>153</v>
      </c>
      <c r="B215" s="198">
        <f t="shared" ref="B215:Q215" si="53">IF(B$153=0,0,B$153/B$112)</f>
        <v>1.4205885661655114E-2</v>
      </c>
      <c r="C215" s="198">
        <f t="shared" si="53"/>
        <v>0.13721094992816207</v>
      </c>
      <c r="D215" s="198">
        <f t="shared" si="53"/>
        <v>0.15726603994346089</v>
      </c>
      <c r="E215" s="198">
        <f t="shared" si="53"/>
        <v>0.14328729933367254</v>
      </c>
      <c r="F215" s="198">
        <f t="shared" si="53"/>
        <v>1.4074335822876193E-2</v>
      </c>
      <c r="G215" s="198">
        <f t="shared" si="53"/>
        <v>1.9842595522108347E-2</v>
      </c>
      <c r="H215" s="198">
        <f t="shared" si="53"/>
        <v>2.0009333564815358E-2</v>
      </c>
      <c r="I215" s="198">
        <f t="shared" si="53"/>
        <v>9.8524481218838535E-3</v>
      </c>
      <c r="J215" s="198">
        <f t="shared" si="53"/>
        <v>9.9207179944287294E-3</v>
      </c>
      <c r="K215" s="198">
        <f t="shared" si="53"/>
        <v>9.9097937932667232E-3</v>
      </c>
      <c r="L215" s="198">
        <f t="shared" si="53"/>
        <v>9.7246359255826822E-3</v>
      </c>
      <c r="M215" s="198">
        <f t="shared" si="53"/>
        <v>9.6408824101798206E-3</v>
      </c>
      <c r="N215" s="198">
        <f t="shared" si="53"/>
        <v>9.35936896335288E-3</v>
      </c>
      <c r="O215" s="198">
        <f t="shared" si="53"/>
        <v>1.0099823661711613E-2</v>
      </c>
      <c r="P215" s="198">
        <f t="shared" si="53"/>
        <v>1.0167678451666134E-2</v>
      </c>
      <c r="Q215" s="198">
        <f t="shared" si="53"/>
        <v>9.6302466097607006E-3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118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 t="shared" ref="B220:Q220" si="54">SUM(B$221:B$227)</f>
        <v>0</v>
      </c>
      <c r="C220" s="133">
        <f t="shared" si="54"/>
        <v>0</v>
      </c>
      <c r="D220" s="133">
        <f t="shared" si="54"/>
        <v>0</v>
      </c>
      <c r="E220" s="133">
        <f t="shared" si="54"/>
        <v>0</v>
      </c>
      <c r="F220" s="133">
        <f t="shared" si="54"/>
        <v>0</v>
      </c>
      <c r="G220" s="133">
        <f t="shared" si="54"/>
        <v>0</v>
      </c>
      <c r="H220" s="133">
        <f t="shared" si="54"/>
        <v>0</v>
      </c>
      <c r="I220" s="133">
        <f t="shared" si="54"/>
        <v>0</v>
      </c>
      <c r="J220" s="133">
        <f t="shared" si="54"/>
        <v>0</v>
      </c>
      <c r="K220" s="133">
        <f t="shared" si="54"/>
        <v>0</v>
      </c>
      <c r="L220" s="133">
        <f t="shared" si="54"/>
        <v>0</v>
      </c>
      <c r="M220" s="133">
        <f t="shared" si="54"/>
        <v>0</v>
      </c>
      <c r="N220" s="133">
        <f t="shared" si="54"/>
        <v>0</v>
      </c>
      <c r="O220" s="133">
        <f t="shared" si="54"/>
        <v>0</v>
      </c>
      <c r="P220" s="133">
        <f t="shared" si="54"/>
        <v>0</v>
      </c>
      <c r="Q220" s="133">
        <f t="shared" si="54"/>
        <v>0</v>
      </c>
    </row>
    <row r="221" spans="1:17" x14ac:dyDescent="0.25">
      <c r="A221" s="132" t="s">
        <v>83</v>
      </c>
      <c r="B221" s="131">
        <f>IF(B$6=0,0,B$6/NFM!B$11*1000)</f>
        <v>0</v>
      </c>
      <c r="C221" s="131">
        <f>IF(C$6=0,0,C$6/NFM!C$11*1000)</f>
        <v>0</v>
      </c>
      <c r="D221" s="131">
        <f>IF(D$6=0,0,D$6/NFM!D$11*1000)</f>
        <v>0</v>
      </c>
      <c r="E221" s="131">
        <f>IF(E$6=0,0,E$6/NFM!E$11*1000)</f>
        <v>0</v>
      </c>
      <c r="F221" s="131">
        <f>IF(F$6=0,0,F$6/NFM!F$11*1000)</f>
        <v>0</v>
      </c>
      <c r="G221" s="131">
        <f>IF(G$6=0,0,G$6/NFM!G$11*1000)</f>
        <v>0</v>
      </c>
      <c r="H221" s="131">
        <f>IF(H$6=0,0,H$6/NFM!H$11*1000)</f>
        <v>0</v>
      </c>
      <c r="I221" s="131">
        <f>IF(I$6=0,0,I$6/NFM!I$11*1000)</f>
        <v>0</v>
      </c>
      <c r="J221" s="131">
        <f>IF(J$6=0,0,J$6/NFM!J$11*1000)</f>
        <v>0</v>
      </c>
      <c r="K221" s="131">
        <f>IF(K$6=0,0,K$6/NFM!K$11*1000)</f>
        <v>0</v>
      </c>
      <c r="L221" s="131">
        <f>IF(L$6=0,0,L$6/NFM!L$11*1000)</f>
        <v>0</v>
      </c>
      <c r="M221" s="131">
        <f>IF(M$6=0,0,M$6/NFM!M$11*1000)</f>
        <v>0</v>
      </c>
      <c r="N221" s="131">
        <f>IF(N$6=0,0,N$6/NFM!N$11*1000)</f>
        <v>0</v>
      </c>
      <c r="O221" s="131">
        <f>IF(O$6=0,0,O$6/NFM!O$11*1000)</f>
        <v>0</v>
      </c>
      <c r="P221" s="131">
        <f>IF(P$6=0,0,P$6/NFM!P$11*1000)</f>
        <v>0</v>
      </c>
      <c r="Q221" s="131">
        <f>IF(Q$6=0,0,Q$6/NFM!Q$11*1000)</f>
        <v>0</v>
      </c>
    </row>
    <row r="222" spans="1:17" x14ac:dyDescent="0.25">
      <c r="A222" s="76" t="s">
        <v>82</v>
      </c>
      <c r="B222" s="130">
        <f>IF(B$7=0,0,B$7/NFM!B$11*1000)</f>
        <v>0</v>
      </c>
      <c r="C222" s="130">
        <f>IF(C$7=0,0,C$7/NFM!C$11*1000)</f>
        <v>0</v>
      </c>
      <c r="D222" s="130">
        <f>IF(D$7=0,0,D$7/NFM!D$11*1000)</f>
        <v>0</v>
      </c>
      <c r="E222" s="130">
        <f>IF(E$7=0,0,E$7/NFM!E$11*1000)</f>
        <v>0</v>
      </c>
      <c r="F222" s="130">
        <f>IF(F$7=0,0,F$7/NFM!F$11*1000)</f>
        <v>0</v>
      </c>
      <c r="G222" s="130">
        <f>IF(G$7=0,0,G$7/NFM!G$11*1000)</f>
        <v>0</v>
      </c>
      <c r="H222" s="130">
        <f>IF(H$7=0,0,H$7/NFM!H$11*1000)</f>
        <v>0</v>
      </c>
      <c r="I222" s="130">
        <f>IF(I$7=0,0,I$7/NFM!I$11*1000)</f>
        <v>0</v>
      </c>
      <c r="J222" s="130">
        <f>IF(J$7=0,0,J$7/NFM!J$11*1000)</f>
        <v>0</v>
      </c>
      <c r="K222" s="130">
        <f>IF(K$7=0,0,K$7/NFM!K$11*1000)</f>
        <v>0</v>
      </c>
      <c r="L222" s="130">
        <f>IF(L$7=0,0,L$7/NFM!L$11*1000)</f>
        <v>0</v>
      </c>
      <c r="M222" s="130">
        <f>IF(M$7=0,0,M$7/NFM!M$11*1000)</f>
        <v>0</v>
      </c>
      <c r="N222" s="130">
        <f>IF(N$7=0,0,N$7/NFM!N$11*1000)</f>
        <v>0</v>
      </c>
      <c r="O222" s="130">
        <f>IF(O$7=0,0,O$7/NFM!O$11*1000)</f>
        <v>0</v>
      </c>
      <c r="P222" s="130">
        <f>IF(P$7=0,0,P$7/NFM!P$11*1000)</f>
        <v>0</v>
      </c>
      <c r="Q222" s="130">
        <f>IF(Q$7=0,0,Q$7/NFM!Q$11*1000)</f>
        <v>0</v>
      </c>
    </row>
    <row r="223" spans="1:17" x14ac:dyDescent="0.25">
      <c r="A223" s="76" t="s">
        <v>81</v>
      </c>
      <c r="B223" s="130">
        <f>IF(B$8=0,0,B$8/NFM!B$11*1000)</f>
        <v>0</v>
      </c>
      <c r="C223" s="130">
        <f>IF(C$8=0,0,C$8/NFM!C$11*1000)</f>
        <v>0</v>
      </c>
      <c r="D223" s="130">
        <f>IF(D$8=0,0,D$8/NFM!D$11*1000)</f>
        <v>0</v>
      </c>
      <c r="E223" s="130">
        <f>IF(E$8=0,0,E$8/NFM!E$11*1000)</f>
        <v>0</v>
      </c>
      <c r="F223" s="130">
        <f>IF(F$8=0,0,F$8/NFM!F$11*1000)</f>
        <v>0</v>
      </c>
      <c r="G223" s="130">
        <f>IF(G$8=0,0,G$8/NFM!G$11*1000)</f>
        <v>0</v>
      </c>
      <c r="H223" s="130">
        <f>IF(H$8=0,0,H$8/NFM!H$11*1000)</f>
        <v>0</v>
      </c>
      <c r="I223" s="130">
        <f>IF(I$8=0,0,I$8/NFM!I$11*1000)</f>
        <v>0</v>
      </c>
      <c r="J223" s="130">
        <f>IF(J$8=0,0,J$8/NFM!J$11*1000)</f>
        <v>0</v>
      </c>
      <c r="K223" s="130">
        <f>IF(K$8=0,0,K$8/NFM!K$11*1000)</f>
        <v>0</v>
      </c>
      <c r="L223" s="130">
        <f>IF(L$8=0,0,L$8/NFM!L$11*1000)</f>
        <v>0</v>
      </c>
      <c r="M223" s="130">
        <f>IF(M$8=0,0,M$8/NFM!M$11*1000)</f>
        <v>0</v>
      </c>
      <c r="N223" s="130">
        <f>IF(N$8=0,0,N$8/NFM!N$11*1000)</f>
        <v>0</v>
      </c>
      <c r="O223" s="130">
        <f>IF(O$8=0,0,O$8/NFM!O$11*1000)</f>
        <v>0</v>
      </c>
      <c r="P223" s="130">
        <f>IF(P$8=0,0,P$8/NFM!P$11*1000)</f>
        <v>0</v>
      </c>
      <c r="Q223" s="130">
        <f>IF(Q$8=0,0,Q$8/NFM!Q$11*1000)</f>
        <v>0</v>
      </c>
    </row>
    <row r="224" spans="1:17" x14ac:dyDescent="0.25">
      <c r="A224" s="76" t="s">
        <v>80</v>
      </c>
      <c r="B224" s="130">
        <f>IF(B$9=0,0,B$9/NFM!B$11*1000)</f>
        <v>0</v>
      </c>
      <c r="C224" s="130">
        <f>IF(C$9=0,0,C$9/NFM!C$11*1000)</f>
        <v>0</v>
      </c>
      <c r="D224" s="130">
        <f>IF(D$9=0,0,D$9/NFM!D$11*1000)</f>
        <v>0</v>
      </c>
      <c r="E224" s="130">
        <f>IF(E$9=0,0,E$9/NFM!E$11*1000)</f>
        <v>0</v>
      </c>
      <c r="F224" s="130">
        <f>IF(F$9=0,0,F$9/NFM!F$11*1000)</f>
        <v>0</v>
      </c>
      <c r="G224" s="130">
        <f>IF(G$9=0,0,G$9/NFM!G$11*1000)</f>
        <v>0</v>
      </c>
      <c r="H224" s="130">
        <f>IF(H$9=0,0,H$9/NFM!H$11*1000)</f>
        <v>0</v>
      </c>
      <c r="I224" s="130">
        <f>IF(I$9=0,0,I$9/NFM!I$11*1000)</f>
        <v>0</v>
      </c>
      <c r="J224" s="130">
        <f>IF(J$9=0,0,J$9/NFM!J$11*1000)</f>
        <v>0</v>
      </c>
      <c r="K224" s="130">
        <f>IF(K$9=0,0,K$9/NFM!K$11*1000)</f>
        <v>0</v>
      </c>
      <c r="L224" s="130">
        <f>IF(L$9=0,0,L$9/NFM!L$11*1000)</f>
        <v>0</v>
      </c>
      <c r="M224" s="130">
        <f>IF(M$9=0,0,M$9/NFM!M$11*1000)</f>
        <v>0</v>
      </c>
      <c r="N224" s="130">
        <f>IF(N$9=0,0,N$9/NFM!N$11*1000)</f>
        <v>0</v>
      </c>
      <c r="O224" s="130">
        <f>IF(O$9=0,0,O$9/NFM!O$11*1000)</f>
        <v>0</v>
      </c>
      <c r="P224" s="130">
        <f>IF(P$9=0,0,P$9/NFM!P$11*1000)</f>
        <v>0</v>
      </c>
      <c r="Q224" s="130">
        <f>IF(Q$9=0,0,Q$9/NFM!Q$11*1000)</f>
        <v>0</v>
      </c>
    </row>
    <row r="225" spans="1:17" x14ac:dyDescent="0.25">
      <c r="A225" s="129" t="s">
        <v>79</v>
      </c>
      <c r="B225" s="128">
        <f>IF(B$10=0,0,B$10/NFM!B$11*1000)</f>
        <v>0</v>
      </c>
      <c r="C225" s="128">
        <f>IF(C$10=0,0,C$10/NFM!C$11*1000)</f>
        <v>0</v>
      </c>
      <c r="D225" s="128">
        <f>IF(D$10=0,0,D$10/NFM!D$11*1000)</f>
        <v>0</v>
      </c>
      <c r="E225" s="128">
        <f>IF(E$10=0,0,E$10/NFM!E$11*1000)</f>
        <v>0</v>
      </c>
      <c r="F225" s="128">
        <f>IF(F$10=0,0,F$10/NFM!F$11*1000)</f>
        <v>0</v>
      </c>
      <c r="G225" s="128">
        <f>IF(G$10=0,0,G$10/NFM!G$11*1000)</f>
        <v>0</v>
      </c>
      <c r="H225" s="128">
        <f>IF(H$10=0,0,H$10/NFM!H$11*1000)</f>
        <v>0</v>
      </c>
      <c r="I225" s="128">
        <f>IF(I$10=0,0,I$10/NFM!I$11*1000)</f>
        <v>0</v>
      </c>
      <c r="J225" s="128">
        <f>IF(J$10=0,0,J$10/NFM!J$11*1000)</f>
        <v>0</v>
      </c>
      <c r="K225" s="128">
        <f>IF(K$10=0,0,K$10/NFM!K$11*1000)</f>
        <v>0</v>
      </c>
      <c r="L225" s="128">
        <f>IF(L$10=0,0,L$10/NFM!L$11*1000)</f>
        <v>0</v>
      </c>
      <c r="M225" s="128">
        <f>IF(M$10=0,0,M$10/NFM!M$11*1000)</f>
        <v>0</v>
      </c>
      <c r="N225" s="128">
        <f>IF(N$10=0,0,N$10/NFM!N$11*1000)</f>
        <v>0</v>
      </c>
      <c r="O225" s="128">
        <f>IF(O$10=0,0,O$10/NFM!O$11*1000)</f>
        <v>0</v>
      </c>
      <c r="P225" s="128">
        <f>IF(P$10=0,0,P$10/NFM!P$11*1000)</f>
        <v>0</v>
      </c>
      <c r="Q225" s="128">
        <f>IF(Q$10=0,0,Q$10/NFM!Q$11*1000)</f>
        <v>0</v>
      </c>
    </row>
    <row r="226" spans="1:17" x14ac:dyDescent="0.25">
      <c r="A226" s="127" t="s">
        <v>152</v>
      </c>
      <c r="B226" s="126">
        <f>IF(B$15=0,0,B$15/NFM!B$11*1000)</f>
        <v>0</v>
      </c>
      <c r="C226" s="126">
        <f>IF(C$15=0,0,C$15/NFM!C$11*1000)</f>
        <v>0</v>
      </c>
      <c r="D226" s="126">
        <f>IF(D$15=0,0,D$15/NFM!D$11*1000)</f>
        <v>0</v>
      </c>
      <c r="E226" s="126">
        <f>IF(E$15=0,0,E$15/NFM!E$11*1000)</f>
        <v>0</v>
      </c>
      <c r="F226" s="126">
        <f>IF(F$15=0,0,F$15/NFM!F$11*1000)</f>
        <v>0</v>
      </c>
      <c r="G226" s="126">
        <f>IF(G$15=0,0,G$15/NFM!G$11*1000)</f>
        <v>0</v>
      </c>
      <c r="H226" s="126">
        <f>IF(H$15=0,0,H$15/NFM!H$11*1000)</f>
        <v>0</v>
      </c>
      <c r="I226" s="126">
        <f>IF(I$15=0,0,I$15/NFM!I$11*1000)</f>
        <v>0</v>
      </c>
      <c r="J226" s="126">
        <f>IF(J$15=0,0,J$15/NFM!J$11*1000)</f>
        <v>0</v>
      </c>
      <c r="K226" s="126">
        <f>IF(K$15=0,0,K$15/NFM!K$11*1000)</f>
        <v>0</v>
      </c>
      <c r="L226" s="126">
        <f>IF(L$15=0,0,L$15/NFM!L$11*1000)</f>
        <v>0</v>
      </c>
      <c r="M226" s="126">
        <f>IF(M$15=0,0,M$15/NFM!M$11*1000)</f>
        <v>0</v>
      </c>
      <c r="N226" s="126">
        <f>IF(N$15=0,0,N$15/NFM!N$11*1000)</f>
        <v>0</v>
      </c>
      <c r="O226" s="126">
        <f>IF(O$15=0,0,O$15/NFM!O$11*1000)</f>
        <v>0</v>
      </c>
      <c r="P226" s="126">
        <f>IF(P$15=0,0,P$15/NFM!P$11*1000)</f>
        <v>0</v>
      </c>
      <c r="Q226" s="126">
        <f>IF(Q$15=0,0,Q$15/NFM!Q$11*1000)</f>
        <v>0</v>
      </c>
    </row>
    <row r="227" spans="1:17" x14ac:dyDescent="0.25">
      <c r="A227" s="72" t="s">
        <v>151</v>
      </c>
      <c r="B227" s="125">
        <f>IF(B$26=0,0,B$26/NFM!B$11*1000)</f>
        <v>0</v>
      </c>
      <c r="C227" s="125">
        <f>IF(C$26=0,0,C$26/NFM!C$11*1000)</f>
        <v>0</v>
      </c>
      <c r="D227" s="125">
        <f>IF(D$26=0,0,D$26/NFM!D$11*1000)</f>
        <v>0</v>
      </c>
      <c r="E227" s="125">
        <f>IF(E$26=0,0,E$26/NFM!E$11*1000)</f>
        <v>0</v>
      </c>
      <c r="F227" s="125">
        <f>IF(F$26=0,0,F$26/NFM!F$11*1000)</f>
        <v>0</v>
      </c>
      <c r="G227" s="125">
        <f>IF(G$26=0,0,G$26/NFM!G$11*1000)</f>
        <v>0</v>
      </c>
      <c r="H227" s="125">
        <f>IF(H$26=0,0,H$26/NFM!H$11*1000)</f>
        <v>0</v>
      </c>
      <c r="I227" s="125">
        <f>IF(I$26=0,0,I$26/NFM!I$11*1000)</f>
        <v>0</v>
      </c>
      <c r="J227" s="125">
        <f>IF(J$26=0,0,J$26/NFM!J$11*1000)</f>
        <v>0</v>
      </c>
      <c r="K227" s="125">
        <f>IF(K$26=0,0,K$26/NFM!K$11*1000)</f>
        <v>0</v>
      </c>
      <c r="L227" s="125">
        <f>IF(L$26=0,0,L$26/NFM!L$11*1000)</f>
        <v>0</v>
      </c>
      <c r="M227" s="125">
        <f>IF(M$26=0,0,M$26/NFM!M$11*1000)</f>
        <v>0</v>
      </c>
      <c r="N227" s="125">
        <f>IF(N$26=0,0,N$26/NFM!N$11*1000)</f>
        <v>0</v>
      </c>
      <c r="O227" s="125">
        <f>IF(O$26=0,0,O$26/NFM!O$11*1000)</f>
        <v>0</v>
      </c>
      <c r="P227" s="125">
        <f>IF(P$26=0,0,P$26/NFM!P$11*1000)</f>
        <v>0</v>
      </c>
      <c r="Q227" s="125">
        <f>IF(Q$26=0,0,Q$26/NFM!Q$11*1000)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33">
        <f t="shared" ref="B229:Q229" si="55">SUM(B$230:B$237)</f>
        <v>0</v>
      </c>
      <c r="C229" s="133">
        <f t="shared" si="55"/>
        <v>0</v>
      </c>
      <c r="D229" s="133">
        <f t="shared" si="55"/>
        <v>0</v>
      </c>
      <c r="E229" s="133">
        <f t="shared" si="55"/>
        <v>0</v>
      </c>
      <c r="F229" s="133">
        <f t="shared" si="55"/>
        <v>0</v>
      </c>
      <c r="G229" s="133">
        <f t="shared" si="55"/>
        <v>0</v>
      </c>
      <c r="H229" s="133">
        <f t="shared" si="55"/>
        <v>0</v>
      </c>
      <c r="I229" s="133">
        <f t="shared" si="55"/>
        <v>0</v>
      </c>
      <c r="J229" s="133">
        <f t="shared" si="55"/>
        <v>0</v>
      </c>
      <c r="K229" s="133">
        <f t="shared" si="55"/>
        <v>0</v>
      </c>
      <c r="L229" s="133">
        <f t="shared" si="55"/>
        <v>0</v>
      </c>
      <c r="M229" s="133">
        <f t="shared" si="55"/>
        <v>0</v>
      </c>
      <c r="N229" s="133">
        <f t="shared" si="55"/>
        <v>0</v>
      </c>
      <c r="O229" s="133">
        <f t="shared" si="55"/>
        <v>0</v>
      </c>
      <c r="P229" s="133">
        <f t="shared" si="55"/>
        <v>0</v>
      </c>
      <c r="Q229" s="133">
        <f t="shared" si="55"/>
        <v>0</v>
      </c>
    </row>
    <row r="230" spans="1:17" x14ac:dyDescent="0.25">
      <c r="A230" s="132" t="s">
        <v>83</v>
      </c>
      <c r="B230" s="131">
        <f>IF(B$34=0,0,B$34/NFM!B$13*1000)</f>
        <v>0</v>
      </c>
      <c r="C230" s="131">
        <f>IF(C$34=0,0,C$34/NFM!C$13*1000)</f>
        <v>0</v>
      </c>
      <c r="D230" s="131">
        <f>IF(D$34=0,0,D$34/NFM!D$13*1000)</f>
        <v>0</v>
      </c>
      <c r="E230" s="131">
        <f>IF(E$34=0,0,E$34/NFM!E$13*1000)</f>
        <v>0</v>
      </c>
      <c r="F230" s="131">
        <f>IF(F$34=0,0,F$34/NFM!F$13*1000)</f>
        <v>0</v>
      </c>
      <c r="G230" s="131">
        <f>IF(G$34=0,0,G$34/NFM!G$13*1000)</f>
        <v>0</v>
      </c>
      <c r="H230" s="131">
        <f>IF(H$34=0,0,H$34/NFM!H$13*1000)</f>
        <v>0</v>
      </c>
      <c r="I230" s="131">
        <f>IF(I$34=0,0,I$34/NFM!I$13*1000)</f>
        <v>0</v>
      </c>
      <c r="J230" s="131">
        <f>IF(J$34=0,0,J$34/NFM!J$13*1000)</f>
        <v>0</v>
      </c>
      <c r="K230" s="131">
        <f>IF(K$34=0,0,K$34/NFM!K$13*1000)</f>
        <v>0</v>
      </c>
      <c r="L230" s="131">
        <f>IF(L$34=0,0,L$34/NFM!L$13*1000)</f>
        <v>0</v>
      </c>
      <c r="M230" s="131">
        <f>IF(M$34=0,0,M$34/NFM!M$13*1000)</f>
        <v>0</v>
      </c>
      <c r="N230" s="131">
        <f>IF(N$34=0,0,N$34/NFM!N$13*1000)</f>
        <v>0</v>
      </c>
      <c r="O230" s="131">
        <f>IF(O$34=0,0,O$34/NFM!O$13*1000)</f>
        <v>0</v>
      </c>
      <c r="P230" s="131">
        <f>IF(P$34=0,0,P$34/NFM!P$13*1000)</f>
        <v>0</v>
      </c>
      <c r="Q230" s="131">
        <f>IF(Q$34=0,0,Q$34/NFM!Q$13*1000)</f>
        <v>0</v>
      </c>
    </row>
    <row r="231" spans="1:17" x14ac:dyDescent="0.25">
      <c r="A231" s="76" t="s">
        <v>82</v>
      </c>
      <c r="B231" s="130">
        <f>IF(B$35=0,0,B$35/NFM!B$13*1000)</f>
        <v>0</v>
      </c>
      <c r="C231" s="130">
        <f>IF(C$35=0,0,C$35/NFM!C$13*1000)</f>
        <v>0</v>
      </c>
      <c r="D231" s="130">
        <f>IF(D$35=0,0,D$35/NFM!D$13*1000)</f>
        <v>0</v>
      </c>
      <c r="E231" s="130">
        <f>IF(E$35=0,0,E$35/NFM!E$13*1000)</f>
        <v>0</v>
      </c>
      <c r="F231" s="130">
        <f>IF(F$35=0,0,F$35/NFM!F$13*1000)</f>
        <v>0</v>
      </c>
      <c r="G231" s="130">
        <f>IF(G$35=0,0,G$35/NFM!G$13*1000)</f>
        <v>0</v>
      </c>
      <c r="H231" s="130">
        <f>IF(H$35=0,0,H$35/NFM!H$13*1000)</f>
        <v>0</v>
      </c>
      <c r="I231" s="130">
        <f>IF(I$35=0,0,I$35/NFM!I$13*1000)</f>
        <v>0</v>
      </c>
      <c r="J231" s="130">
        <f>IF(J$35=0,0,J$35/NFM!J$13*1000)</f>
        <v>0</v>
      </c>
      <c r="K231" s="130">
        <f>IF(K$35=0,0,K$35/NFM!K$13*1000)</f>
        <v>0</v>
      </c>
      <c r="L231" s="130">
        <f>IF(L$35=0,0,L$35/NFM!L$13*1000)</f>
        <v>0</v>
      </c>
      <c r="M231" s="130">
        <f>IF(M$35=0,0,M$35/NFM!M$13*1000)</f>
        <v>0</v>
      </c>
      <c r="N231" s="130">
        <f>IF(N$35=0,0,N$35/NFM!N$13*1000)</f>
        <v>0</v>
      </c>
      <c r="O231" s="130">
        <f>IF(O$35=0,0,O$35/NFM!O$13*1000)</f>
        <v>0</v>
      </c>
      <c r="P231" s="130">
        <f>IF(P$35=0,0,P$35/NFM!P$13*1000)</f>
        <v>0</v>
      </c>
      <c r="Q231" s="130">
        <f>IF(Q$35=0,0,Q$35/NFM!Q$13*1000)</f>
        <v>0</v>
      </c>
    </row>
    <row r="232" spans="1:17" x14ac:dyDescent="0.25">
      <c r="A232" s="76" t="s">
        <v>81</v>
      </c>
      <c r="B232" s="130">
        <f>IF(B$36=0,0,B$36/NFM!B$13*1000)</f>
        <v>0</v>
      </c>
      <c r="C232" s="130">
        <f>IF(C$36=0,0,C$36/NFM!C$13*1000)</f>
        <v>0</v>
      </c>
      <c r="D232" s="130">
        <f>IF(D$36=0,0,D$36/NFM!D$13*1000)</f>
        <v>0</v>
      </c>
      <c r="E232" s="130">
        <f>IF(E$36=0,0,E$36/NFM!E$13*1000)</f>
        <v>0</v>
      </c>
      <c r="F232" s="130">
        <f>IF(F$36=0,0,F$36/NFM!F$13*1000)</f>
        <v>0</v>
      </c>
      <c r="G232" s="130">
        <f>IF(G$36=0,0,G$36/NFM!G$13*1000)</f>
        <v>0</v>
      </c>
      <c r="H232" s="130">
        <f>IF(H$36=0,0,H$36/NFM!H$13*1000)</f>
        <v>0</v>
      </c>
      <c r="I232" s="130">
        <f>IF(I$36=0,0,I$36/NFM!I$13*1000)</f>
        <v>0</v>
      </c>
      <c r="J232" s="130">
        <f>IF(J$36=0,0,J$36/NFM!J$13*1000)</f>
        <v>0</v>
      </c>
      <c r="K232" s="130">
        <f>IF(K$36=0,0,K$36/NFM!K$13*1000)</f>
        <v>0</v>
      </c>
      <c r="L232" s="130">
        <f>IF(L$36=0,0,L$36/NFM!L$13*1000)</f>
        <v>0</v>
      </c>
      <c r="M232" s="130">
        <f>IF(M$36=0,0,M$36/NFM!M$13*1000)</f>
        <v>0</v>
      </c>
      <c r="N232" s="130">
        <f>IF(N$36=0,0,N$36/NFM!N$13*1000)</f>
        <v>0</v>
      </c>
      <c r="O232" s="130">
        <f>IF(O$36=0,0,O$36/NFM!O$13*1000)</f>
        <v>0</v>
      </c>
      <c r="P232" s="130">
        <f>IF(P$36=0,0,P$36/NFM!P$13*1000)</f>
        <v>0</v>
      </c>
      <c r="Q232" s="130">
        <f>IF(Q$36=0,0,Q$36/NFM!Q$13*1000)</f>
        <v>0</v>
      </c>
    </row>
    <row r="233" spans="1:17" x14ac:dyDescent="0.25">
      <c r="A233" s="76" t="s">
        <v>80</v>
      </c>
      <c r="B233" s="130">
        <f>IF(B$37=0,0,B$37/NFM!B$13*1000)</f>
        <v>0</v>
      </c>
      <c r="C233" s="130">
        <f>IF(C$37=0,0,C$37/NFM!C$13*1000)</f>
        <v>0</v>
      </c>
      <c r="D233" s="130">
        <f>IF(D$37=0,0,D$37/NFM!D$13*1000)</f>
        <v>0</v>
      </c>
      <c r="E233" s="130">
        <f>IF(E$37=0,0,E$37/NFM!E$13*1000)</f>
        <v>0</v>
      </c>
      <c r="F233" s="130">
        <f>IF(F$37=0,0,F$37/NFM!F$13*1000)</f>
        <v>0</v>
      </c>
      <c r="G233" s="130">
        <f>IF(G$37=0,0,G$37/NFM!G$13*1000)</f>
        <v>0</v>
      </c>
      <c r="H233" s="130">
        <f>IF(H$37=0,0,H$37/NFM!H$13*1000)</f>
        <v>0</v>
      </c>
      <c r="I233" s="130">
        <f>IF(I$37=0,0,I$37/NFM!I$13*1000)</f>
        <v>0</v>
      </c>
      <c r="J233" s="130">
        <f>IF(J$37=0,0,J$37/NFM!J$13*1000)</f>
        <v>0</v>
      </c>
      <c r="K233" s="130">
        <f>IF(K$37=0,0,K$37/NFM!K$13*1000)</f>
        <v>0</v>
      </c>
      <c r="L233" s="130">
        <f>IF(L$37=0,0,L$37/NFM!L$13*1000)</f>
        <v>0</v>
      </c>
      <c r="M233" s="130">
        <f>IF(M$37=0,0,M$37/NFM!M$13*1000)</f>
        <v>0</v>
      </c>
      <c r="N233" s="130">
        <f>IF(N$37=0,0,N$37/NFM!N$13*1000)</f>
        <v>0</v>
      </c>
      <c r="O233" s="130">
        <f>IF(O$37=0,0,O$37/NFM!O$13*1000)</f>
        <v>0</v>
      </c>
      <c r="P233" s="130">
        <f>IF(P$37=0,0,P$37/NFM!P$13*1000)</f>
        <v>0</v>
      </c>
      <c r="Q233" s="130">
        <f>IF(Q$37=0,0,Q$37/NFM!Q$13*1000)</f>
        <v>0</v>
      </c>
    </row>
    <row r="234" spans="1:17" x14ac:dyDescent="0.25">
      <c r="A234" s="129" t="s">
        <v>79</v>
      </c>
      <c r="B234" s="128">
        <f>IF(B$38=0,0,B$38/NFM!B$13*1000)</f>
        <v>0</v>
      </c>
      <c r="C234" s="128">
        <f>IF(C$38=0,0,C$38/NFM!C$13*1000)</f>
        <v>0</v>
      </c>
      <c r="D234" s="128">
        <f>IF(D$38=0,0,D$38/NFM!D$13*1000)</f>
        <v>0</v>
      </c>
      <c r="E234" s="128">
        <f>IF(E$38=0,0,E$38/NFM!E$13*1000)</f>
        <v>0</v>
      </c>
      <c r="F234" s="128">
        <f>IF(F$38=0,0,F$38/NFM!F$13*1000)</f>
        <v>0</v>
      </c>
      <c r="G234" s="128">
        <f>IF(G$38=0,0,G$38/NFM!G$13*1000)</f>
        <v>0</v>
      </c>
      <c r="H234" s="128">
        <f>IF(H$38=0,0,H$38/NFM!H$13*1000)</f>
        <v>0</v>
      </c>
      <c r="I234" s="128">
        <f>IF(I$38=0,0,I$38/NFM!I$13*1000)</f>
        <v>0</v>
      </c>
      <c r="J234" s="128">
        <f>IF(J$38=0,0,J$38/NFM!J$13*1000)</f>
        <v>0</v>
      </c>
      <c r="K234" s="128">
        <f>IF(K$38=0,0,K$38/NFM!K$13*1000)</f>
        <v>0</v>
      </c>
      <c r="L234" s="128">
        <f>IF(L$38=0,0,L$38/NFM!L$13*1000)</f>
        <v>0</v>
      </c>
      <c r="M234" s="128">
        <f>IF(M$38=0,0,M$38/NFM!M$13*1000)</f>
        <v>0</v>
      </c>
      <c r="N234" s="128">
        <f>IF(N$38=0,0,N$38/NFM!N$13*1000)</f>
        <v>0</v>
      </c>
      <c r="O234" s="128">
        <f>IF(O$38=0,0,O$38/NFM!O$13*1000)</f>
        <v>0</v>
      </c>
      <c r="P234" s="128">
        <f>IF(P$38=0,0,P$38/NFM!P$13*1000)</f>
        <v>0</v>
      </c>
      <c r="Q234" s="128">
        <f>IF(Q$38=0,0,Q$38/NFM!Q$13*1000)</f>
        <v>0</v>
      </c>
    </row>
    <row r="235" spans="1:17" x14ac:dyDescent="0.25">
      <c r="A235" s="127" t="s">
        <v>150</v>
      </c>
      <c r="B235" s="126">
        <f>IF(B$43=0,0,B$43/NFM!B$13*1000)</f>
        <v>0</v>
      </c>
      <c r="C235" s="126">
        <f>IF(C$43=0,0,C$43/NFM!C$13*1000)</f>
        <v>0</v>
      </c>
      <c r="D235" s="126">
        <f>IF(D$43=0,0,D$43/NFM!D$13*1000)</f>
        <v>0</v>
      </c>
      <c r="E235" s="126">
        <f>IF(E$43=0,0,E$43/NFM!E$13*1000)</f>
        <v>0</v>
      </c>
      <c r="F235" s="126">
        <f>IF(F$43=0,0,F$43/NFM!F$13*1000)</f>
        <v>0</v>
      </c>
      <c r="G235" s="126">
        <f>IF(G$43=0,0,G$43/NFM!G$13*1000)</f>
        <v>0</v>
      </c>
      <c r="H235" s="126">
        <f>IF(H$43=0,0,H$43/NFM!H$13*1000)</f>
        <v>0</v>
      </c>
      <c r="I235" s="126">
        <f>IF(I$43=0,0,I$43/NFM!I$13*1000)</f>
        <v>0</v>
      </c>
      <c r="J235" s="126">
        <f>IF(J$43=0,0,J$43/NFM!J$13*1000)</f>
        <v>0</v>
      </c>
      <c r="K235" s="126">
        <f>IF(K$43=0,0,K$43/NFM!K$13*1000)</f>
        <v>0</v>
      </c>
      <c r="L235" s="126">
        <f>IF(L$43=0,0,L$43/NFM!L$13*1000)</f>
        <v>0</v>
      </c>
      <c r="M235" s="126">
        <f>IF(M$43=0,0,M$43/NFM!M$13*1000)</f>
        <v>0</v>
      </c>
      <c r="N235" s="126">
        <f>IF(N$43=0,0,N$43/NFM!N$13*1000)</f>
        <v>0</v>
      </c>
      <c r="O235" s="126">
        <f>IF(O$43=0,0,O$43/NFM!O$13*1000)</f>
        <v>0</v>
      </c>
      <c r="P235" s="126">
        <f>IF(P$43=0,0,P$43/NFM!P$13*1000)</f>
        <v>0</v>
      </c>
      <c r="Q235" s="126">
        <f>IF(Q$43=0,0,Q$43/NFM!Q$13*1000)</f>
        <v>0</v>
      </c>
    </row>
    <row r="236" spans="1:17" x14ac:dyDescent="0.25">
      <c r="A236" s="127" t="s">
        <v>148</v>
      </c>
      <c r="B236" s="126">
        <f>IF(B$44=0,0,B$44/NFM!B$13*1000)</f>
        <v>0</v>
      </c>
      <c r="C236" s="126">
        <f>IF(C$44=0,0,C$44/NFM!C$13*1000)</f>
        <v>0</v>
      </c>
      <c r="D236" s="126">
        <f>IF(D$44=0,0,D$44/NFM!D$13*1000)</f>
        <v>0</v>
      </c>
      <c r="E236" s="126">
        <f>IF(E$44=0,0,E$44/NFM!E$13*1000)</f>
        <v>0</v>
      </c>
      <c r="F236" s="126">
        <f>IF(F$44=0,0,F$44/NFM!F$13*1000)</f>
        <v>0</v>
      </c>
      <c r="G236" s="126">
        <f>IF(G$44=0,0,G$44/NFM!G$13*1000)</f>
        <v>0</v>
      </c>
      <c r="H236" s="126">
        <f>IF(H$44=0,0,H$44/NFM!H$13*1000)</f>
        <v>0</v>
      </c>
      <c r="I236" s="126">
        <f>IF(I$44=0,0,I$44/NFM!I$13*1000)</f>
        <v>0</v>
      </c>
      <c r="J236" s="126">
        <f>IF(J$44=0,0,J$44/NFM!J$13*1000)</f>
        <v>0</v>
      </c>
      <c r="K236" s="126">
        <f>IF(K$44=0,0,K$44/NFM!K$13*1000)</f>
        <v>0</v>
      </c>
      <c r="L236" s="126">
        <f>IF(L$44=0,0,L$44/NFM!L$13*1000)</f>
        <v>0</v>
      </c>
      <c r="M236" s="126">
        <f>IF(M$44=0,0,M$44/NFM!M$13*1000)</f>
        <v>0</v>
      </c>
      <c r="N236" s="126">
        <f>IF(N$44=0,0,N$44/NFM!N$13*1000)</f>
        <v>0</v>
      </c>
      <c r="O236" s="126">
        <f>IF(O$44=0,0,O$44/NFM!O$13*1000)</f>
        <v>0</v>
      </c>
      <c r="P236" s="126">
        <f>IF(P$44=0,0,P$44/NFM!P$13*1000)</f>
        <v>0</v>
      </c>
      <c r="Q236" s="126">
        <f>IF(Q$44=0,0,Q$44/NFM!Q$13*1000)</f>
        <v>0</v>
      </c>
    </row>
    <row r="237" spans="1:17" x14ac:dyDescent="0.25">
      <c r="A237" s="72" t="s">
        <v>147</v>
      </c>
      <c r="B237" s="125">
        <f>IF(B$51=0,0,B$51/NFM!B$13*1000)</f>
        <v>0</v>
      </c>
      <c r="C237" s="125">
        <f>IF(C$51=0,0,C$51/NFM!C$13*1000)</f>
        <v>0</v>
      </c>
      <c r="D237" s="125">
        <f>IF(D$51=0,0,D$51/NFM!D$13*1000)</f>
        <v>0</v>
      </c>
      <c r="E237" s="125">
        <f>IF(E$51=0,0,E$51/NFM!E$13*1000)</f>
        <v>0</v>
      </c>
      <c r="F237" s="125">
        <f>IF(F$51=0,0,F$51/NFM!F$13*1000)</f>
        <v>0</v>
      </c>
      <c r="G237" s="125">
        <f>IF(G$51=0,0,G$51/NFM!G$13*1000)</f>
        <v>0</v>
      </c>
      <c r="H237" s="125">
        <f>IF(H$51=0,0,H$51/NFM!H$13*1000)</f>
        <v>0</v>
      </c>
      <c r="I237" s="125">
        <f>IF(I$51=0,0,I$51/NFM!I$13*1000)</f>
        <v>0</v>
      </c>
      <c r="J237" s="125">
        <f>IF(J$51=0,0,J$51/NFM!J$13*1000)</f>
        <v>0</v>
      </c>
      <c r="K237" s="125">
        <f>IF(K$51=0,0,K$51/NFM!K$13*1000)</f>
        <v>0</v>
      </c>
      <c r="L237" s="125">
        <f>IF(L$51=0,0,L$51/NFM!L$13*1000)</f>
        <v>0</v>
      </c>
      <c r="M237" s="125">
        <f>IF(M$51=0,0,M$51/NFM!M$13*1000)</f>
        <v>0</v>
      </c>
      <c r="N237" s="125">
        <f>IF(N$51=0,0,N$51/NFM!N$13*1000)</f>
        <v>0</v>
      </c>
      <c r="O237" s="125">
        <f>IF(O$51=0,0,O$51/NFM!O$13*1000)</f>
        <v>0</v>
      </c>
      <c r="P237" s="125">
        <f>IF(P$51=0,0,P$51/NFM!P$13*1000)</f>
        <v>0</v>
      </c>
      <c r="Q237" s="125">
        <f>IF(Q$51=0,0,Q$51/NFM!Q$13*1000)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 t="shared" ref="B239:Q239" si="56">SUM(B$240:B$247)</f>
        <v>96.293156962502266</v>
      </c>
      <c r="C239" s="133">
        <f t="shared" si="56"/>
        <v>84.386624927364451</v>
      </c>
      <c r="D239" s="133">
        <f t="shared" si="56"/>
        <v>85.237451856912514</v>
      </c>
      <c r="E239" s="133">
        <f t="shared" si="56"/>
        <v>93.482498854820108</v>
      </c>
      <c r="F239" s="133">
        <f t="shared" si="56"/>
        <v>96.693983209600418</v>
      </c>
      <c r="G239" s="133">
        <f t="shared" si="56"/>
        <v>94.794516887516139</v>
      </c>
      <c r="H239" s="133">
        <f t="shared" si="56"/>
        <v>104.61876920194049</v>
      </c>
      <c r="I239" s="133">
        <f t="shared" si="56"/>
        <v>126.49076234603815</v>
      </c>
      <c r="J239" s="133">
        <f t="shared" si="56"/>
        <v>119.43285263105896</v>
      </c>
      <c r="K239" s="133">
        <f t="shared" si="56"/>
        <v>114.49817237187237</v>
      </c>
      <c r="L239" s="133">
        <f t="shared" si="56"/>
        <v>129.02866945773485</v>
      </c>
      <c r="M239" s="133">
        <f t="shared" si="56"/>
        <v>121.51460595626236</v>
      </c>
      <c r="N239" s="133">
        <f t="shared" si="56"/>
        <v>125.78845121529611</v>
      </c>
      <c r="O239" s="133">
        <f t="shared" si="56"/>
        <v>122.23131298188372</v>
      </c>
      <c r="P239" s="133">
        <f t="shared" si="56"/>
        <v>131.86036482070276</v>
      </c>
      <c r="Q239" s="133">
        <f t="shared" si="56"/>
        <v>132.27191738060168</v>
      </c>
    </row>
    <row r="240" spans="1:17" x14ac:dyDescent="0.25">
      <c r="A240" s="132" t="s">
        <v>83</v>
      </c>
      <c r="B240" s="131">
        <f>IF(B$71=0,0,B$71/NFM!B$14*1000)</f>
        <v>0.21539992064277763</v>
      </c>
      <c r="C240" s="131">
        <f>IF(C$71=0,0,C$71/NFM!C$14*1000)</f>
        <v>0.18876598177941592</v>
      </c>
      <c r="D240" s="131">
        <f>IF(D$71=0,0,D$71/NFM!D$14*1000)</f>
        <v>0.19066921206998327</v>
      </c>
      <c r="E240" s="131">
        <f>IF(E$71=0,0,E$71/NFM!E$14*1000)</f>
        <v>0.20911270821308778</v>
      </c>
      <c r="F240" s="131">
        <f>IF(F$71=0,0,F$71/NFM!F$14*1000)</f>
        <v>0.21629653619200179</v>
      </c>
      <c r="G240" s="131">
        <f>IF(G$71=0,0,G$71/NFM!G$14*1000)</f>
        <v>0.21204758530133896</v>
      </c>
      <c r="H240" s="131">
        <f>IF(H$71=0,0,H$71/NFM!H$14*1000)</f>
        <v>0.23402363464538201</v>
      </c>
      <c r="I240" s="131">
        <f>IF(I$71=0,0,I$71/NFM!I$14*1000)</f>
        <v>0.28294949538305225</v>
      </c>
      <c r="J240" s="131">
        <f>IF(J$71=0,0,J$71/NFM!J$14*1000)</f>
        <v>0.26716152829934325</v>
      </c>
      <c r="K240" s="131">
        <f>IF(K$71=0,0,K$71/NFM!K$14*1000)</f>
        <v>0.25612305194488966</v>
      </c>
      <c r="L240" s="131">
        <f>IF(L$71=0,0,L$71/NFM!L$14*1000)</f>
        <v>0.28862658613074776</v>
      </c>
      <c r="M240" s="131">
        <f>IF(M$71=0,0,M$71/NFM!M$14*1000)</f>
        <v>0.27181824031493607</v>
      </c>
      <c r="N240" s="131">
        <f>IF(N$71=0,0,N$71/NFM!N$14*1000)</f>
        <v>0.28137848279399263</v>
      </c>
      <c r="O240" s="131">
        <f>IF(O$71=0,0,O$71/NFM!O$14*1000)</f>
        <v>0.27342145534404849</v>
      </c>
      <c r="P240" s="131">
        <f>IF(P$71=0,0,P$71/NFM!P$14*1000)</f>
        <v>0.29496085718082177</v>
      </c>
      <c r="Q240" s="131">
        <f>IF(Q$71=0,0,Q$71/NFM!Q$14*1000)</f>
        <v>0.29588146661495907</v>
      </c>
    </row>
    <row r="241" spans="1:17" x14ac:dyDescent="0.25">
      <c r="A241" s="76" t="s">
        <v>82</v>
      </c>
      <c r="B241" s="130">
        <f>IF(B$72=0,0,B$72/NFM!B$14*1000)</f>
        <v>0.11159378075170716</v>
      </c>
      <c r="C241" s="130">
        <f>IF(C$72=0,0,C$72/NFM!C$14*1000)</f>
        <v>9.7795345147817264E-2</v>
      </c>
      <c r="D241" s="130">
        <f>IF(D$72=0,0,D$72/NFM!D$14*1000)</f>
        <v>9.8781365305725344E-2</v>
      </c>
      <c r="E241" s="130">
        <f>IF(E$72=0,0,E$72/NFM!E$14*1000)</f>
        <v>0.10833651954508959</v>
      </c>
      <c r="F241" s="130">
        <f>IF(F$72=0,0,F$72/NFM!F$14*1000)</f>
        <v>0.11205829679572479</v>
      </c>
      <c r="G241" s="130">
        <f>IF(G$72=0,0,G$72/NFM!G$14*1000)</f>
        <v>0.10985701235373214</v>
      </c>
      <c r="H241" s="130">
        <f>IF(H$72=0,0,H$72/NFM!H$14*1000)</f>
        <v>0.12124230174924178</v>
      </c>
      <c r="I241" s="130">
        <f>IF(I$72=0,0,I$72/NFM!I$14*1000)</f>
        <v>0.14658967309439086</v>
      </c>
      <c r="J241" s="130">
        <f>IF(J$72=0,0,J$72/NFM!J$14*1000)</f>
        <v>0.13841028782815185</v>
      </c>
      <c r="K241" s="130">
        <f>IF(K$72=0,0,K$72/NFM!K$14*1000)</f>
        <v>0.13269150526567039</v>
      </c>
      <c r="L241" s="130">
        <f>IF(L$72=0,0,L$72/NFM!L$14*1000)</f>
        <v>0.14953084418821191</v>
      </c>
      <c r="M241" s="130">
        <f>IF(M$72=0,0,M$72/NFM!M$14*1000)</f>
        <v>0.14082282399873713</v>
      </c>
      <c r="N241" s="130">
        <f>IF(N$72=0,0,N$72/NFM!N$14*1000)</f>
        <v>0.14577576734225073</v>
      </c>
      <c r="O241" s="130">
        <f>IF(O$72=0,0,O$72/NFM!O$14*1000)</f>
        <v>0.14165341309980425</v>
      </c>
      <c r="P241" s="130">
        <f>IF(P$72=0,0,P$72/NFM!P$14*1000)</f>
        <v>0.15281248539158132</v>
      </c>
      <c r="Q241" s="130">
        <f>IF(Q$72=0,0,Q$72/NFM!Q$14*1000)</f>
        <v>0.15328943211953044</v>
      </c>
    </row>
    <row r="242" spans="1:17" x14ac:dyDescent="0.25">
      <c r="A242" s="76" t="s">
        <v>81</v>
      </c>
      <c r="B242" s="130">
        <f>IF(B$73=0,0,B$73/NFM!B$14*1000)</f>
        <v>2.6331974909569431</v>
      </c>
      <c r="C242" s="130">
        <f>IF(C$73=0,0,C$73/NFM!C$14*1000)</f>
        <v>2.3076058158067307</v>
      </c>
      <c r="D242" s="130">
        <f>IF(D$73=0,0,D$73/NFM!D$14*1000)</f>
        <v>2.330872218184596</v>
      </c>
      <c r="E242" s="130">
        <f>IF(E$73=0,0,E$73/NFM!E$14*1000)</f>
        <v>2.5563382611783561</v>
      </c>
      <c r="F242" s="130">
        <f>IF(F$73=0,0,F$73/NFM!F$14*1000)</f>
        <v>2.6441583390738992</v>
      </c>
      <c r="G242" s="130">
        <f>IF(G$73=0,0,G$73/NFM!G$14*1000)</f>
        <v>2.5922162269732762</v>
      </c>
      <c r="H242" s="130">
        <f>IF(H$73=0,0,H$73/NFM!H$14*1000)</f>
        <v>2.8608666416122297</v>
      </c>
      <c r="I242" s="130">
        <f>IF(I$73=0,0,I$73/NFM!I$14*1000)</f>
        <v>3.4589701755081319</v>
      </c>
      <c r="J242" s="130">
        <f>IF(J$73=0,0,J$73/NFM!J$14*1000)</f>
        <v>3.2659671549495575</v>
      </c>
      <c r="K242" s="130">
        <f>IF(K$73=0,0,K$73/NFM!K$14*1000)</f>
        <v>3.1310251913973093</v>
      </c>
      <c r="L242" s="130">
        <f>IF(L$73=0,0,L$73/NFM!L$14*1000)</f>
        <v>3.5283708561962102</v>
      </c>
      <c r="M242" s="130">
        <f>IF(M$73=0,0,M$73/NFM!M$14*1000)</f>
        <v>3.322894020841507</v>
      </c>
      <c r="N242" s="130">
        <f>IF(N$73=0,0,N$73/NFM!N$14*1000)</f>
        <v>3.4397650319062736</v>
      </c>
      <c r="O242" s="130">
        <f>IF(O$73=0,0,O$73/NFM!O$14*1000)</f>
        <v>3.3424928293253982</v>
      </c>
      <c r="P242" s="130">
        <f>IF(P$73=0,0,P$73/NFM!P$14*1000)</f>
        <v>3.6058053630721769</v>
      </c>
      <c r="Q242" s="130">
        <f>IF(Q$73=0,0,Q$73/NFM!Q$14*1000)</f>
        <v>3.6170595290202789</v>
      </c>
    </row>
    <row r="243" spans="1:17" x14ac:dyDescent="0.25">
      <c r="A243" s="76" t="s">
        <v>80</v>
      </c>
      <c r="B243" s="130">
        <f>IF(B$74=0,0,B$74/NFM!B$14*1000)</f>
        <v>7.1799973547592572E-2</v>
      </c>
      <c r="C243" s="130">
        <f>IF(C$74=0,0,C$74/NFM!C$14*1000)</f>
        <v>6.2921993926471992E-2</v>
      </c>
      <c r="D243" s="130">
        <f>IF(D$74=0,0,D$74/NFM!D$14*1000)</f>
        <v>6.3556404023327753E-2</v>
      </c>
      <c r="E243" s="130">
        <f>IF(E$74=0,0,E$74/NFM!E$14*1000)</f>
        <v>6.9704236071029255E-2</v>
      </c>
      <c r="F243" s="130">
        <f>IF(F$74=0,0,F$74/NFM!F$14*1000)</f>
        <v>7.2098845397333938E-2</v>
      </c>
      <c r="G243" s="130">
        <f>IF(G$74=0,0,G$74/NFM!G$14*1000)</f>
        <v>7.0682528433779673E-2</v>
      </c>
      <c r="H243" s="130">
        <f>IF(H$74=0,0,H$74/NFM!H$14*1000)</f>
        <v>7.8007878215127349E-2</v>
      </c>
      <c r="I243" s="130">
        <f>IF(I$74=0,0,I$74/NFM!I$14*1000)</f>
        <v>9.4316498461017431E-2</v>
      </c>
      <c r="J243" s="130">
        <f>IF(J$74=0,0,J$74/NFM!J$14*1000)</f>
        <v>8.9053842766447774E-2</v>
      </c>
      <c r="K243" s="130">
        <f>IF(K$74=0,0,K$74/NFM!K$14*1000)</f>
        <v>8.5374350648296571E-2</v>
      </c>
      <c r="L243" s="130">
        <f>IF(L$74=0,0,L$74/NFM!L$14*1000)</f>
        <v>9.6208862043582616E-2</v>
      </c>
      <c r="M243" s="130">
        <f>IF(M$74=0,0,M$74/NFM!M$14*1000)</f>
        <v>9.0606080104978698E-2</v>
      </c>
      <c r="N243" s="130">
        <f>IF(N$74=0,0,N$74/NFM!N$14*1000)</f>
        <v>9.3792827597997563E-2</v>
      </c>
      <c r="O243" s="130">
        <f>IF(O$74=0,0,O$74/NFM!O$14*1000)</f>
        <v>9.1140485114682826E-2</v>
      </c>
      <c r="P243" s="130">
        <f>IF(P$74=0,0,P$74/NFM!P$14*1000)</f>
        <v>9.8320285726940598E-2</v>
      </c>
      <c r="Q243" s="130">
        <f>IF(Q$74=0,0,Q$74/NFM!Q$14*1000)</f>
        <v>9.8627155538319702E-2</v>
      </c>
    </row>
    <row r="244" spans="1:17" x14ac:dyDescent="0.25">
      <c r="A244" s="129" t="s">
        <v>79</v>
      </c>
      <c r="B244" s="128">
        <f>IF(B$75=0,0,B$75/NFM!B$14*1000)</f>
        <v>0.14359994709518514</v>
      </c>
      <c r="C244" s="128">
        <f>IF(C$75=0,0,C$75/NFM!C$14*1000)</f>
        <v>0.12584398785294398</v>
      </c>
      <c r="D244" s="128">
        <f>IF(D$75=0,0,D$75/NFM!D$14*1000)</f>
        <v>0.12711280804665551</v>
      </c>
      <c r="E244" s="128">
        <f>IF(E$75=0,0,E$75/NFM!E$14*1000)</f>
        <v>0.13940847214205851</v>
      </c>
      <c r="F244" s="128">
        <f>IF(F$75=0,0,F$75/NFM!F$14*1000)</f>
        <v>0.14419769079466788</v>
      </c>
      <c r="G244" s="128">
        <f>IF(G$75=0,0,G$75/NFM!G$14*1000)</f>
        <v>0.14136505686755935</v>
      </c>
      <c r="H244" s="128">
        <f>IF(H$75=0,0,H$75/NFM!H$14*1000)</f>
        <v>0.1560157564302547</v>
      </c>
      <c r="I244" s="128">
        <f>IF(I$75=0,0,I$75/NFM!I$14*1000)</f>
        <v>0.18863299692203486</v>
      </c>
      <c r="J244" s="128">
        <f>IF(J$75=0,0,J$75/NFM!J$14*1000)</f>
        <v>0.17810768553289555</v>
      </c>
      <c r="K244" s="128">
        <f>IF(K$75=0,0,K$75/NFM!K$14*1000)</f>
        <v>0.17074870129659314</v>
      </c>
      <c r="L244" s="128">
        <f>IF(L$75=0,0,L$75/NFM!L$14*1000)</f>
        <v>0.19241772408716523</v>
      </c>
      <c r="M244" s="128">
        <f>IF(M$75=0,0,M$75/NFM!M$14*1000)</f>
        <v>0.1812121602099574</v>
      </c>
      <c r="N244" s="128">
        <f>IF(N$75=0,0,N$75/NFM!N$14*1000)</f>
        <v>0.18758565519599513</v>
      </c>
      <c r="O244" s="128">
        <f>IF(O$75=0,0,O$75/NFM!O$14*1000)</f>
        <v>0.18228097022936568</v>
      </c>
      <c r="P244" s="128">
        <f>IF(P$75=0,0,P$75/NFM!P$14*1000)</f>
        <v>0.1966405714538812</v>
      </c>
      <c r="Q244" s="128">
        <f>IF(Q$75=0,0,Q$75/NFM!Q$14*1000)</f>
        <v>0.1972543110766394</v>
      </c>
    </row>
    <row r="245" spans="1:17" x14ac:dyDescent="0.25">
      <c r="A245" s="127" t="s">
        <v>149</v>
      </c>
      <c r="B245" s="126">
        <f>IF(B$80=0,0,B$80/NFM!B$14*1000)</f>
        <v>26.749620006915674</v>
      </c>
      <c r="C245" s="126">
        <f>IF(C$80=0,0,C$80/NFM!C$14*1000)</f>
        <v>23.442061945815535</v>
      </c>
      <c r="D245" s="126">
        <f>IF(D$80=0,0,D$80/NFM!D$14*1000)</f>
        <v>23.678416197508867</v>
      </c>
      <c r="E245" s="126">
        <f>IF(E$80=0,0,E$80/NFM!E$14*1000)</f>
        <v>25.968837252237346</v>
      </c>
      <c r="F245" s="126">
        <f>IF(F$80=0,0,F$80/NFM!F$14*1000)</f>
        <v>26.860966961744936</v>
      </c>
      <c r="G245" s="126">
        <f>IF(G$80=0,0,G$80/NFM!G$14*1000)</f>
        <v>26.33330742772975</v>
      </c>
      <c r="H245" s="126">
        <f>IF(H$80=0,0,H$80/NFM!H$14*1000)</f>
        <v>29.062421567847192</v>
      </c>
      <c r="I245" s="126">
        <f>IF(I$80=0,0,I$80/NFM!I$14*1000)</f>
        <v>35.138320664460139</v>
      </c>
      <c r="J245" s="126">
        <f>IF(J$80=0,0,J$80/NFM!J$14*1000)</f>
        <v>33.17767871570431</v>
      </c>
      <c r="K245" s="126">
        <f>IF(K$80=0,0,K$80/NFM!K$14*1000)</f>
        <v>31.806856261100684</v>
      </c>
      <c r="L245" s="126">
        <f>IF(L$80=0,0,L$80/NFM!L$14*1000)</f>
        <v>35.843334945767516</v>
      </c>
      <c r="M245" s="126">
        <f>IF(M$80=0,0,M$80/NFM!M$14*1000)</f>
        <v>33.755976407398109</v>
      </c>
      <c r="N245" s="126">
        <f>IF(N$80=0,0,N$80/NFM!N$14*1000)</f>
        <v>34.943223146977218</v>
      </c>
      <c r="O245" s="126">
        <f>IF(O$80=0,0,O$80/NFM!O$14*1000)</f>
        <v>33.955073011937969</v>
      </c>
      <c r="P245" s="126">
        <f>IF(P$80=0,0,P$80/NFM!P$14*1000)</f>
        <v>36.629961714731301</v>
      </c>
      <c r="Q245" s="126">
        <f>IF(Q$80=0,0,Q$80/NFM!Q$14*1000)</f>
        <v>36.744288370305135</v>
      </c>
    </row>
    <row r="246" spans="1:17" x14ac:dyDescent="0.25">
      <c r="A246" s="127" t="s">
        <v>148</v>
      </c>
      <c r="B246" s="126">
        <f>IF(B$87=0,0,B$87/NFM!B$14*1000)</f>
        <v>44.295844628076523</v>
      </c>
      <c r="C246" s="126">
        <f>IF(C$87=0,0,C$87/NFM!C$14*1000)</f>
        <v>38.818717179725638</v>
      </c>
      <c r="D246" s="126">
        <f>IF(D$87=0,0,D$87/NFM!D$14*1000)</f>
        <v>39.210106336187927</v>
      </c>
      <c r="E246" s="126">
        <f>IF(E$87=0,0,E$87/NFM!E$14*1000)</f>
        <v>43.002912931081532</v>
      </c>
      <c r="F246" s="126">
        <f>IF(F$87=0,0,F$87/NFM!F$14*1000)</f>
        <v>44.48022883277369</v>
      </c>
      <c r="G246" s="126">
        <f>IF(G$87=0,0,G$87/NFM!G$14*1000)</f>
        <v>43.606454748161745</v>
      </c>
      <c r="H246" s="126">
        <f>IF(H$87=0,0,H$87/NFM!H$14*1000)</f>
        <v>48.125712064403068</v>
      </c>
      <c r="I246" s="126">
        <f>IF(I$87=0,0,I$87/NFM!I$14*1000)</f>
        <v>58.187054329820548</v>
      </c>
      <c r="J246" s="126">
        <f>IF(J$87=0,0,J$87/NFM!J$14*1000)</f>
        <v>54.940343120056653</v>
      </c>
      <c r="K246" s="126">
        <f>IF(K$87=0,0,K$87/NFM!K$14*1000)</f>
        <v>52.670339342578629</v>
      </c>
      <c r="L246" s="126">
        <f>IF(L$87=0,0,L$87/NFM!L$14*1000)</f>
        <v>59.354517757611035</v>
      </c>
      <c r="M246" s="126">
        <f>IF(M$87=0,0,M$87/NFM!M$14*1000)</f>
        <v>55.897971104806409</v>
      </c>
      <c r="N246" s="126">
        <f>IF(N$87=0,0,N$87/NFM!N$14*1000)</f>
        <v>57.863983971456108</v>
      </c>
      <c r="O246" s="126">
        <f>IF(O$87=0,0,O$87/NFM!O$14*1000)</f>
        <v>56.227663723183596</v>
      </c>
      <c r="P246" s="126">
        <f>IF(P$87=0,0,P$87/NFM!P$14*1000)</f>
        <v>60.657126808853533</v>
      </c>
      <c r="Q246" s="126">
        <f>IF(Q$87=0,0,Q$87/NFM!Q$14*1000)</f>
        <v>60.846445227987587</v>
      </c>
    </row>
    <row r="247" spans="1:17" x14ac:dyDescent="0.25">
      <c r="A247" s="72" t="s">
        <v>147</v>
      </c>
      <c r="B247" s="125">
        <f>IF(B$94=0,0,B$94/NFM!B$14*1000)</f>
        <v>22.072101214515872</v>
      </c>
      <c r="C247" s="125">
        <f>IF(C$94=0,0,C$94/NFM!C$14*1000)</f>
        <v>19.342912677309901</v>
      </c>
      <c r="D247" s="125">
        <f>IF(D$94=0,0,D$94/NFM!D$14*1000)</f>
        <v>19.537937315585424</v>
      </c>
      <c r="E247" s="125">
        <f>IF(E$94=0,0,E$94/NFM!E$14*1000)</f>
        <v>21.427848474351613</v>
      </c>
      <c r="F247" s="125">
        <f>IF(F$94=0,0,F$94/NFM!F$14*1000)</f>
        <v>22.16397770682817</v>
      </c>
      <c r="G247" s="125">
        <f>IF(G$94=0,0,G$94/NFM!G$14*1000)</f>
        <v>21.728586301694961</v>
      </c>
      <c r="H247" s="125">
        <f>IF(H$94=0,0,H$94/NFM!H$14*1000)</f>
        <v>23.980479357038003</v>
      </c>
      <c r="I247" s="125">
        <f>IF(I$94=0,0,I$94/NFM!I$14*1000)</f>
        <v>28.993928512388845</v>
      </c>
      <c r="J247" s="125">
        <f>IF(J$94=0,0,J$94/NFM!J$14*1000)</f>
        <v>27.376130295921612</v>
      </c>
      <c r="K247" s="125">
        <f>IF(K$94=0,0,K$94/NFM!K$14*1000)</f>
        <v>26.245013967640304</v>
      </c>
      <c r="L247" s="125">
        <f>IF(L$94=0,0,L$94/NFM!L$14*1000)</f>
        <v>29.575661881710371</v>
      </c>
      <c r="M247" s="125">
        <f>IF(M$94=0,0,M$94/NFM!M$14*1000)</f>
        <v>27.853305118587716</v>
      </c>
      <c r="N247" s="125">
        <f>IF(N$94=0,0,N$94/NFM!N$14*1000)</f>
        <v>28.832946332026264</v>
      </c>
      <c r="O247" s="125">
        <f>IF(O$94=0,0,O$94/NFM!O$14*1000)</f>
        <v>28.017587093648853</v>
      </c>
      <c r="P247" s="125">
        <f>IF(P$94=0,0,P$94/NFM!P$14*1000)</f>
        <v>30.224736734292513</v>
      </c>
      <c r="Q247" s="125">
        <f>IF(Q$94=0,0,Q$94/NFM!Q$14*1000)</f>
        <v>30.319071887939241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33">
        <f t="shared" ref="B249:Q249" si="57">SUM(B$250:B$257)</f>
        <v>225.68708663086471</v>
      </c>
      <c r="C249" s="133">
        <f t="shared" si="57"/>
        <v>197.78115217351046</v>
      </c>
      <c r="D249" s="133">
        <f t="shared" si="57"/>
        <v>197.20682735609051</v>
      </c>
      <c r="E249" s="133">
        <f t="shared" si="57"/>
        <v>213.31980041584836</v>
      </c>
      <c r="F249" s="133">
        <f t="shared" si="57"/>
        <v>220.6481582367521</v>
      </c>
      <c r="G249" s="133">
        <f t="shared" si="57"/>
        <v>216.31372364538655</v>
      </c>
      <c r="H249" s="133">
        <f t="shared" si="57"/>
        <v>232.66307683881254</v>
      </c>
      <c r="I249" s="133">
        <f t="shared" si="57"/>
        <v>299.8558080477178</v>
      </c>
      <c r="J249" s="133">
        <f t="shared" si="57"/>
        <v>270.17692808975363</v>
      </c>
      <c r="K249" s="133">
        <f t="shared" si="57"/>
        <v>259.01386261688333</v>
      </c>
      <c r="L249" s="133">
        <f t="shared" si="57"/>
        <v>291.88425782047688</v>
      </c>
      <c r="M249" s="133">
        <f t="shared" si="57"/>
        <v>261.87485874256646</v>
      </c>
      <c r="N249" s="133">
        <f t="shared" si="57"/>
        <v>271.08537804343041</v>
      </c>
      <c r="O249" s="133">
        <f t="shared" si="57"/>
        <v>263.41942657140794</v>
      </c>
      <c r="P249" s="133">
        <f t="shared" si="57"/>
        <v>258.81225042020435</v>
      </c>
      <c r="Q249" s="133">
        <f t="shared" si="57"/>
        <v>259.62003556730645</v>
      </c>
    </row>
    <row r="250" spans="1:17" x14ac:dyDescent="0.25">
      <c r="A250" s="132" t="s">
        <v>83</v>
      </c>
      <c r="B250" s="131">
        <f>IF(B$113=0,0,B$113/NFM!B$15*1000)</f>
        <v>0.41546068002855807</v>
      </c>
      <c r="C250" s="131">
        <f>IF(C$113=0,0,C$113/NFM!C$15*1000)</f>
        <v>0.36408947098172539</v>
      </c>
      <c r="D250" s="131">
        <f>IF(D$113=0,0,D$113/NFM!D$15*1000)</f>
        <v>0.36303221341876696</v>
      </c>
      <c r="E250" s="131">
        <f>IF(E$113=0,0,E$113/NFM!E$15*1000)</f>
        <v>0.39269410876521216</v>
      </c>
      <c r="F250" s="131">
        <f>IF(F$113=0,0,F$113/NFM!F$15*1000)</f>
        <v>0.40618466584234375</v>
      </c>
      <c r="G250" s="131">
        <f>IF(G$113=0,0,G$113/NFM!G$15*1000)</f>
        <v>0.39820553345266751</v>
      </c>
      <c r="H250" s="131">
        <f>IF(H$113=0,0,H$113/NFM!H$15*1000)</f>
        <v>0.42830257399304072</v>
      </c>
      <c r="I250" s="131">
        <f>IF(I$113=0,0,I$113/NFM!I$15*1000)</f>
        <v>0.55199568474105343</v>
      </c>
      <c r="J250" s="131">
        <f>IF(J$113=0,0,J$113/NFM!J$15*1000)</f>
        <v>0.49736071278100757</v>
      </c>
      <c r="K250" s="131">
        <f>IF(K$113=0,0,K$113/NFM!K$15*1000)</f>
        <v>0.47681095585075101</v>
      </c>
      <c r="L250" s="131">
        <f>IF(L$113=0,0,L$113/NFM!L$15*1000)</f>
        <v>0.53732109379421633</v>
      </c>
      <c r="M250" s="131">
        <f>IF(M$113=0,0,M$113/NFM!M$15*1000)</f>
        <v>0.48207767896583786</v>
      </c>
      <c r="N250" s="131">
        <f>IF(N$113=0,0,N$113/NFM!N$15*1000)</f>
        <v>0.49903305142102811</v>
      </c>
      <c r="O250" s="131">
        <f>IF(O$113=0,0,O$113/NFM!O$15*1000)</f>
        <v>0.4849210281804533</v>
      </c>
      <c r="P250" s="131">
        <f>IF(P$113=0,0,P$113/NFM!P$15*1000)</f>
        <v>0.47643981392329421</v>
      </c>
      <c r="Q250" s="131">
        <f>IF(Q$113=0,0,Q$113/NFM!Q$15*1000)</f>
        <v>0.47792684169941546</v>
      </c>
    </row>
    <row r="251" spans="1:17" x14ac:dyDescent="0.25">
      <c r="A251" s="76" t="s">
        <v>82</v>
      </c>
      <c r="B251" s="130">
        <f>IF(B$114=0,0,B$114/NFM!B$15*1000)</f>
        <v>0.20709445796787754</v>
      </c>
      <c r="C251" s="130">
        <f>IF(C$114=0,0,C$114/NFM!C$15*1000)</f>
        <v>0.18148747948804392</v>
      </c>
      <c r="D251" s="130">
        <f>IF(D$114=0,0,D$114/NFM!D$15*1000)</f>
        <v>0.18096046888882605</v>
      </c>
      <c r="E251" s="130">
        <f>IF(E$114=0,0,E$114/NFM!E$15*1000)</f>
        <v>0.19574601764075542</v>
      </c>
      <c r="F251" s="130">
        <f>IF(F$114=0,0,F$114/NFM!F$15*1000)</f>
        <v>0.2024706482493156</v>
      </c>
      <c r="G251" s="130">
        <f>IF(G$114=0,0,G$114/NFM!G$15*1000)</f>
        <v>0.19849329449063899</v>
      </c>
      <c r="H251" s="130">
        <f>IF(H$114=0,0,H$114/NFM!H$15*1000)</f>
        <v>0.21349574982941469</v>
      </c>
      <c r="I251" s="130">
        <f>IF(I$114=0,0,I$114/NFM!I$15*1000)</f>
        <v>0.27515298709903918</v>
      </c>
      <c r="J251" s="130">
        <f>IF(J$114=0,0,J$114/NFM!J$15*1000)</f>
        <v>0.24791912250473355</v>
      </c>
      <c r="K251" s="130">
        <f>IF(K$114=0,0,K$114/NFM!K$15*1000)</f>
        <v>0.23767569640590136</v>
      </c>
      <c r="L251" s="130">
        <f>IF(L$114=0,0,L$114/NFM!L$15*1000)</f>
        <v>0.26783815177496795</v>
      </c>
      <c r="M251" s="130">
        <f>IF(M$114=0,0,M$114/NFM!M$15*1000)</f>
        <v>0.24030099699682808</v>
      </c>
      <c r="N251" s="130">
        <f>IF(N$114=0,0,N$114/NFM!N$15*1000)</f>
        <v>0.24875273223206076</v>
      </c>
      <c r="O251" s="130">
        <f>IF(O$114=0,0,O$114/NFM!O$15*1000)</f>
        <v>0.24171831972487465</v>
      </c>
      <c r="P251" s="130">
        <f>IF(P$114=0,0,P$114/NFM!P$15*1000)</f>
        <v>0.23749069349229093</v>
      </c>
      <c r="Q251" s="130">
        <f>IF(Q$114=0,0,Q$114/NFM!Q$15*1000)</f>
        <v>0.23823193141463264</v>
      </c>
    </row>
    <row r="252" spans="1:17" x14ac:dyDescent="0.25">
      <c r="A252" s="76" t="s">
        <v>81</v>
      </c>
      <c r="B252" s="130">
        <f>IF(B$115=0,0,B$115/NFM!B$15*1000)</f>
        <v>5.2786604214757844</v>
      </c>
      <c r="C252" s="130">
        <f>IF(C$115=0,0,C$115/NFM!C$15*1000)</f>
        <v>4.6259604644540158</v>
      </c>
      <c r="D252" s="130">
        <f>IF(D$115=0,0,D$115/NFM!D$15*1000)</f>
        <v>4.6125274155009572</v>
      </c>
      <c r="E252" s="130">
        <f>IF(E$115=0,0,E$115/NFM!E$15*1000)</f>
        <v>4.989398393954259</v>
      </c>
      <c r="F252" s="130">
        <f>IF(F$115=0,0,F$115/NFM!F$15*1000)</f>
        <v>5.1608034706075285</v>
      </c>
      <c r="G252" s="130">
        <f>IF(G$115=0,0,G$115/NFM!G$15*1000)</f>
        <v>5.0594241286678674</v>
      </c>
      <c r="H252" s="130">
        <f>IF(H$115=0,0,H$115/NFM!H$15*1000)</f>
        <v>5.441823870306715</v>
      </c>
      <c r="I252" s="130">
        <f>IF(I$115=0,0,I$115/NFM!I$15*1000)</f>
        <v>7.0134140580228523</v>
      </c>
      <c r="J252" s="130">
        <f>IF(J$115=0,0,J$115/NFM!J$15*1000)</f>
        <v>6.3192461668661988</v>
      </c>
      <c r="K252" s="130">
        <f>IF(K$115=0,0,K$115/NFM!K$15*1000)</f>
        <v>6.0581500059220721</v>
      </c>
      <c r="L252" s="130">
        <f>IF(L$115=0,0,L$115/NFM!L$15*1000)</f>
        <v>6.8269651684983579</v>
      </c>
      <c r="M252" s="130">
        <f>IF(M$115=0,0,M$115/NFM!M$15*1000)</f>
        <v>6.1250666702296765</v>
      </c>
      <c r="N252" s="130">
        <f>IF(N$115=0,0,N$115/NFM!N$15*1000)</f>
        <v>6.3404941650877715</v>
      </c>
      <c r="O252" s="130">
        <f>IF(O$115=0,0,O$115/NFM!O$15*1000)</f>
        <v>6.1611930130705757</v>
      </c>
      <c r="P252" s="130">
        <f>IF(P$115=0,0,P$115/NFM!P$15*1000)</f>
        <v>6.053434440051717</v>
      </c>
      <c r="Q252" s="130">
        <f>IF(Q$115=0,0,Q$115/NFM!Q$15*1000)</f>
        <v>6.0723279600519904</v>
      </c>
    </row>
    <row r="253" spans="1:17" x14ac:dyDescent="0.25">
      <c r="A253" s="76" t="s">
        <v>80</v>
      </c>
      <c r="B253" s="130">
        <f>IF(B$116=0,0,B$116/NFM!B$15*1000)</f>
        <v>0.13848689334285269</v>
      </c>
      <c r="C253" s="130">
        <f>IF(C$116=0,0,C$116/NFM!C$15*1000)</f>
        <v>0.12136315699390846</v>
      </c>
      <c r="D253" s="130">
        <f>IF(D$116=0,0,D$116/NFM!D$15*1000)</f>
        <v>0.12101073780625565</v>
      </c>
      <c r="E253" s="130">
        <f>IF(E$116=0,0,E$116/NFM!E$15*1000)</f>
        <v>0.13089803625507071</v>
      </c>
      <c r="F253" s="130">
        <f>IF(F$116=0,0,F$116/NFM!F$15*1000)</f>
        <v>0.13539488861411458</v>
      </c>
      <c r="G253" s="130">
        <f>IF(G$116=0,0,G$116/NFM!G$15*1000)</f>
        <v>0.13273517781755581</v>
      </c>
      <c r="H253" s="130">
        <f>IF(H$116=0,0,H$116/NFM!H$15*1000)</f>
        <v>0.14276752466434689</v>
      </c>
      <c r="I253" s="130">
        <f>IF(I$116=0,0,I$116/NFM!I$15*1000)</f>
        <v>0.18399856158035111</v>
      </c>
      <c r="J253" s="130">
        <f>IF(J$116=0,0,J$116/NFM!J$15*1000)</f>
        <v>0.16578690426033585</v>
      </c>
      <c r="K253" s="130">
        <f>IF(K$116=0,0,K$116/NFM!K$15*1000)</f>
        <v>0.15893698528358366</v>
      </c>
      <c r="L253" s="130">
        <f>IF(L$116=0,0,L$116/NFM!L$15*1000)</f>
        <v>0.17910703126473876</v>
      </c>
      <c r="M253" s="130">
        <f>IF(M$116=0,0,M$116/NFM!M$15*1000)</f>
        <v>0.16069255965527926</v>
      </c>
      <c r="N253" s="130">
        <f>IF(N$116=0,0,N$116/NFM!N$15*1000)</f>
        <v>0.16634435047367602</v>
      </c>
      <c r="O253" s="130">
        <f>IF(O$116=0,0,O$116/NFM!O$15*1000)</f>
        <v>0.16164034272681774</v>
      </c>
      <c r="P253" s="130">
        <f>IF(P$116=0,0,P$116/NFM!P$15*1000)</f>
        <v>0.15881327130776471</v>
      </c>
      <c r="Q253" s="130">
        <f>IF(Q$116=0,0,Q$116/NFM!Q$15*1000)</f>
        <v>0.15930894723313849</v>
      </c>
    </row>
    <row r="254" spans="1:17" x14ac:dyDescent="0.25">
      <c r="A254" s="129" t="s">
        <v>79</v>
      </c>
      <c r="B254" s="128">
        <f>IF(B$117=0,0,B$117/NFM!B$15*1000)</f>
        <v>0.27697378668570538</v>
      </c>
      <c r="C254" s="128">
        <f>IF(C$117=0,0,C$117/NFM!C$15*1000)</f>
        <v>0.24272631398781691</v>
      </c>
      <c r="D254" s="128">
        <f>IF(D$117=0,0,D$117/NFM!D$15*1000)</f>
        <v>0.24202147561251131</v>
      </c>
      <c r="E254" s="128">
        <f>IF(E$117=0,0,E$117/NFM!E$15*1000)</f>
        <v>0.26179607251014142</v>
      </c>
      <c r="F254" s="128">
        <f>IF(F$117=0,0,F$117/NFM!F$15*1000)</f>
        <v>0.27078977722822917</v>
      </c>
      <c r="G254" s="128">
        <f>IF(G$117=0,0,G$117/NFM!G$15*1000)</f>
        <v>0.26547035563511162</v>
      </c>
      <c r="H254" s="128">
        <f>IF(H$117=0,0,H$117/NFM!H$15*1000)</f>
        <v>0.28553504932869378</v>
      </c>
      <c r="I254" s="128">
        <f>IF(I$117=0,0,I$117/NFM!I$15*1000)</f>
        <v>0.36799712316070221</v>
      </c>
      <c r="J254" s="128">
        <f>IF(J$117=0,0,J$117/NFM!J$15*1000)</f>
        <v>0.3315738085206717</v>
      </c>
      <c r="K254" s="128">
        <f>IF(K$117=0,0,K$117/NFM!K$15*1000)</f>
        <v>0.31787397056716732</v>
      </c>
      <c r="L254" s="128">
        <f>IF(L$117=0,0,L$117/NFM!L$15*1000)</f>
        <v>0.35821406252947752</v>
      </c>
      <c r="M254" s="128">
        <f>IF(M$117=0,0,M$117/NFM!M$15*1000)</f>
        <v>0.32138511931055852</v>
      </c>
      <c r="N254" s="128">
        <f>IF(N$117=0,0,N$117/NFM!N$15*1000)</f>
        <v>0.33268870094735203</v>
      </c>
      <c r="O254" s="128">
        <f>IF(O$117=0,0,O$117/NFM!O$15*1000)</f>
        <v>0.32328068545363547</v>
      </c>
      <c r="P254" s="128">
        <f>IF(P$117=0,0,P$117/NFM!P$15*1000)</f>
        <v>0.31762654261552936</v>
      </c>
      <c r="Q254" s="128">
        <f>IF(Q$117=0,0,Q$117/NFM!Q$15*1000)</f>
        <v>0.31861789446627697</v>
      </c>
    </row>
    <row r="255" spans="1:17" x14ac:dyDescent="0.25">
      <c r="A255" s="127" t="s">
        <v>146</v>
      </c>
      <c r="B255" s="126">
        <f>IF(B$122=0,0,B$122/NFM!B$15*1000)</f>
        <v>141.83397908058254</v>
      </c>
      <c r="C255" s="126">
        <f>IF(C$122=0,0,C$122/NFM!C$15*1000)</f>
        <v>90.668365894640374</v>
      </c>
      <c r="D255" s="126">
        <f>IF(D$122=0,0,D$122/NFM!D$15*1000)</f>
        <v>90.405079468628855</v>
      </c>
      <c r="E255" s="126">
        <f>IF(E$122=0,0,E$122/NFM!E$15*1000)</f>
        <v>97.791713235181831</v>
      </c>
      <c r="F255" s="126">
        <f>IF(F$122=0,0,F$122/NFM!F$15*1000)</f>
        <v>134.73483152416361</v>
      </c>
      <c r="G255" s="126">
        <f>IF(G$122=0,0,G$122/NFM!G$15*1000)</f>
        <v>123.18831406719593</v>
      </c>
      <c r="H255" s="126">
        <f>IF(H$122=0,0,H$122/NFM!H$15*1000)</f>
        <v>123.51334255744619</v>
      </c>
      <c r="I255" s="126">
        <f>IF(I$122=0,0,I$122/NFM!I$15*1000)</f>
        <v>137.46221933145779</v>
      </c>
      <c r="J255" s="126">
        <f>IF(J$122=0,0,J$122/NFM!J$15*1000)</f>
        <v>123.85659757326778</v>
      </c>
      <c r="K255" s="126">
        <f>IF(K$122=0,0,K$122/NFM!K$15*1000)</f>
        <v>118.73913873718971</v>
      </c>
      <c r="L255" s="126">
        <f>IF(L$122=0,0,L$122/NFM!L$15*1000)</f>
        <v>133.80783960513833</v>
      </c>
      <c r="M255" s="126">
        <f>IF(M$122=0,0,M$122/NFM!M$15*1000)</f>
        <v>120.05069871495249</v>
      </c>
      <c r="N255" s="126">
        <f>IF(N$122=0,0,N$122/NFM!N$15*1000)</f>
        <v>124.2730562291698</v>
      </c>
      <c r="O255" s="126">
        <f>IF(O$122=0,0,O$122/NFM!O$15*1000)</f>
        <v>120.75877144845356</v>
      </c>
      <c r="P255" s="126">
        <f>IF(P$122=0,0,P$122/NFM!P$15*1000)</f>
        <v>118.64671411423437</v>
      </c>
      <c r="Q255" s="126">
        <f>IF(Q$122=0,0,Q$122/NFM!Q$15*1000)</f>
        <v>119.01702523072261</v>
      </c>
    </row>
    <row r="256" spans="1:17" x14ac:dyDescent="0.25">
      <c r="A256" s="127" t="s">
        <v>145</v>
      </c>
      <c r="B256" s="126">
        <f>IF(B$130=0,0,B$130/NFM!B$15*1000)</f>
        <v>70.71938633348806</v>
      </c>
      <c r="C256" s="126">
        <f>IF(C$130=0,0,C$130/NFM!C$15*1000)</f>
        <v>45.161013137305126</v>
      </c>
      <c r="D256" s="126">
        <f>IF(D$130=0,0,D$130/NFM!D$15*1000)</f>
        <v>45.029872781717408</v>
      </c>
      <c r="E256" s="126">
        <f>IF(E$130=0,0,E$130/NFM!E$15*1000)</f>
        <v>48.709081745948673</v>
      </c>
      <c r="F256" s="126">
        <f>IF(F$130=0,0,F$130/NFM!F$15*1000)</f>
        <v>67.174224453293633</v>
      </c>
      <c r="G256" s="126">
        <f>IF(G$130=0,0,G$130/NFM!G$15*1000)</f>
        <v>67.410786640022749</v>
      </c>
      <c r="H256" s="126">
        <f>IF(H$130=0,0,H$130/NFM!H$15*1000)</f>
        <v>64.361982637566527</v>
      </c>
      <c r="I256" s="126">
        <f>IF(I$130=0,0,I$130/NFM!I$15*1000)</f>
        <v>68.468567089043034</v>
      </c>
      <c r="J256" s="126">
        <f>IF(J$130=0,0,J$130/NFM!J$15*1000)</f>
        <v>61.691741931778942</v>
      </c>
      <c r="K256" s="126">
        <f>IF(K$130=0,0,K$130/NFM!K$15*1000)</f>
        <v>59.142786478073113</v>
      </c>
      <c r="L256" s="126">
        <f>IF(L$130=0,0,L$130/NFM!L$15*1000)</f>
        <v>66.648356818342961</v>
      </c>
      <c r="M256" s="126">
        <f>IF(M$130=0,0,M$130/NFM!M$15*1000)</f>
        <v>59.796061485311434</v>
      </c>
      <c r="N256" s="126">
        <f>IF(N$130=0,0,N$130/NFM!N$15*1000)</f>
        <v>61.899175854787885</v>
      </c>
      <c r="O256" s="126">
        <f>IF(O$130=0,0,O$130/NFM!O$15*1000)</f>
        <v>60.14874548600212</v>
      </c>
      <c r="P256" s="126">
        <f>IF(P$130=0,0,P$130/NFM!P$15*1000)</f>
        <v>59.096750690725322</v>
      </c>
      <c r="Q256" s="126">
        <f>IF(Q$130=0,0,Q$130/NFM!Q$15*1000)</f>
        <v>59.28119898238252</v>
      </c>
    </row>
    <row r="257" spans="1:17" x14ac:dyDescent="0.25">
      <c r="A257" s="72" t="s">
        <v>144</v>
      </c>
      <c r="B257" s="125">
        <f>IF(B$137=0,0,B$137/NFM!B$15*1000)</f>
        <v>6.8170449772933397</v>
      </c>
      <c r="C257" s="125">
        <f>IF(C$137=0,0,C$137/NFM!C$15*1000)</f>
        <v>56.416146255659456</v>
      </c>
      <c r="D257" s="125">
        <f>IF(D$137=0,0,D$137/NFM!D$15*1000)</f>
        <v>56.25232279451695</v>
      </c>
      <c r="E257" s="125">
        <f>IF(E$137=0,0,E$137/NFM!E$15*1000)</f>
        <v>60.848472805592422</v>
      </c>
      <c r="F257" s="125">
        <f>IF(F$137=0,0,F$137/NFM!F$15*1000)</f>
        <v>12.563458808753314</v>
      </c>
      <c r="G257" s="125">
        <f>IF(G$137=0,0,G$137/NFM!G$15*1000)</f>
        <v>19.660294448103993</v>
      </c>
      <c r="H257" s="125">
        <f>IF(H$137=0,0,H$137/NFM!H$15*1000)</f>
        <v>38.275826875677616</v>
      </c>
      <c r="I257" s="125">
        <f>IF(I$137=0,0,I$137/NFM!I$15*1000)</f>
        <v>85.53246321261301</v>
      </c>
      <c r="J257" s="125">
        <f>IF(J$137=0,0,J$137/NFM!J$15*1000)</f>
        <v>77.066701869773979</v>
      </c>
      <c r="K257" s="125">
        <f>IF(K$137=0,0,K$137/NFM!K$15*1000)</f>
        <v>73.882489787591027</v>
      </c>
      <c r="L257" s="125">
        <f>IF(L$137=0,0,L$137/NFM!L$15*1000)</f>
        <v>83.258615889133821</v>
      </c>
      <c r="M257" s="125">
        <f>IF(M$137=0,0,M$137/NFM!M$15*1000)</f>
        <v>74.698575517144334</v>
      </c>
      <c r="N257" s="125">
        <f>IF(N$137=0,0,N$137/NFM!N$15*1000)</f>
        <v>77.325832959310816</v>
      </c>
      <c r="O257" s="125">
        <f>IF(O$137=0,0,O$137/NFM!O$15*1000)</f>
        <v>75.139156247795881</v>
      </c>
      <c r="P257" s="125">
        <f>IF(P$137=0,0,P$137/NFM!P$15*1000)</f>
        <v>73.824980853854072</v>
      </c>
      <c r="Q257" s="125">
        <f>IF(Q$137=0,0,Q$137/NFM!Q$15*1000)</f>
        <v>74.055397779335834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130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2.3784656568052092</v>
      </c>
      <c r="C70" s="96">
        <v>1.6126254156789195</v>
      </c>
      <c r="D70" s="96">
        <v>1.4951470882339648</v>
      </c>
      <c r="E70" s="96">
        <v>1.7287625324602627</v>
      </c>
      <c r="F70" s="96">
        <v>2.0906904577288081</v>
      </c>
      <c r="G70" s="96">
        <v>1.8060091349259977</v>
      </c>
      <c r="H70" s="96">
        <v>2.1003335071869764</v>
      </c>
      <c r="I70" s="96">
        <v>3.2214819072864271</v>
      </c>
      <c r="J70" s="96">
        <v>1.6901436898859177</v>
      </c>
      <c r="K70" s="96">
        <v>1.1783995163116354</v>
      </c>
      <c r="L70" s="96">
        <v>1.53770117609546</v>
      </c>
      <c r="M70" s="96">
        <v>1.3610614874024181</v>
      </c>
      <c r="N70" s="96">
        <v>1.403550375052889</v>
      </c>
      <c r="O70" s="96">
        <v>1.4607551209762013</v>
      </c>
      <c r="P70" s="96">
        <v>1.6618697354180783</v>
      </c>
      <c r="Q70" s="96">
        <v>2.0976771274831614</v>
      </c>
    </row>
    <row r="71" spans="1:17" x14ac:dyDescent="0.25">
      <c r="A71" s="132" t="s">
        <v>83</v>
      </c>
      <c r="B71" s="160">
        <v>4.5251737698865976E-3</v>
      </c>
      <c r="C71" s="160">
        <v>3.0512012504939519E-3</v>
      </c>
      <c r="D71" s="160">
        <v>2.7770570219361962E-3</v>
      </c>
      <c r="E71" s="160">
        <v>3.1969083209263129E-3</v>
      </c>
      <c r="F71" s="160">
        <v>3.980570677933299E-3</v>
      </c>
      <c r="G71" s="160">
        <v>3.3916463088299285E-3</v>
      </c>
      <c r="H71" s="160">
        <v>3.9236855521180107E-3</v>
      </c>
      <c r="I71" s="160">
        <v>6.0603837599194233E-3</v>
      </c>
      <c r="J71" s="160">
        <v>3.1968286399792511E-3</v>
      </c>
      <c r="K71" s="160">
        <v>2.2186081998086249E-3</v>
      </c>
      <c r="L71" s="160">
        <v>2.8987069904160031E-3</v>
      </c>
      <c r="M71" s="160">
        <v>2.5712604972799504E-3</v>
      </c>
      <c r="N71" s="160">
        <v>2.6615591846030958E-3</v>
      </c>
      <c r="O71" s="160">
        <v>2.7502379264424761E-3</v>
      </c>
      <c r="P71" s="160">
        <v>3.1212144447308643E-3</v>
      </c>
      <c r="Q71" s="160">
        <v>3.9674171759487495E-3</v>
      </c>
    </row>
    <row r="72" spans="1:17" x14ac:dyDescent="0.25">
      <c r="A72" s="76" t="s">
        <v>82</v>
      </c>
      <c r="B72" s="159">
        <v>6.0928019083606778E-4</v>
      </c>
      <c r="C72" s="159">
        <v>4.1082101477548164E-4</v>
      </c>
      <c r="D72" s="159">
        <v>3.7390958189221764E-4</v>
      </c>
      <c r="E72" s="159">
        <v>4.3043936231165113E-4</v>
      </c>
      <c r="F72" s="159">
        <v>5.3595353142613903E-4</v>
      </c>
      <c r="G72" s="159">
        <v>4.5665934953568224E-4</v>
      </c>
      <c r="H72" s="159">
        <v>5.2829438239121896E-4</v>
      </c>
      <c r="I72" s="159">
        <v>8.1598452602098563E-4</v>
      </c>
      <c r="J72" s="159">
        <v>4.3042863387886585E-4</v>
      </c>
      <c r="K72" s="159">
        <v>2.9871870034368626E-4</v>
      </c>
      <c r="L72" s="159">
        <v>3.9028882383510471E-4</v>
      </c>
      <c r="M72" s="159">
        <v>3.462006469005125E-4</v>
      </c>
      <c r="N72" s="159">
        <v>3.5835867756236513E-4</v>
      </c>
      <c r="O72" s="159">
        <v>3.7029859490002662E-4</v>
      </c>
      <c r="P72" s="159">
        <v>4.2024775825869992E-4</v>
      </c>
      <c r="Q72" s="159">
        <v>5.3418251254225876E-4</v>
      </c>
    </row>
    <row r="73" spans="1:17" x14ac:dyDescent="0.25">
      <c r="A73" s="76" t="s">
        <v>81</v>
      </c>
      <c r="B73" s="159">
        <v>7.9189313455167845E-2</v>
      </c>
      <c r="C73" s="159">
        <v>5.3395194201839635E-2</v>
      </c>
      <c r="D73" s="159">
        <v>4.8597744567606183E-2</v>
      </c>
      <c r="E73" s="159">
        <v>5.5945028409287459E-2</v>
      </c>
      <c r="F73" s="159">
        <v>6.9658907077331855E-2</v>
      </c>
      <c r="G73" s="159">
        <v>5.9352890372147429E-2</v>
      </c>
      <c r="H73" s="159">
        <v>6.866343280646503E-2</v>
      </c>
      <c r="I73" s="159">
        <v>0.10605507183316296</v>
      </c>
      <c r="J73" s="159">
        <v>5.5943634014328468E-2</v>
      </c>
      <c r="K73" s="159">
        <v>3.8825041667571961E-2</v>
      </c>
      <c r="L73" s="159">
        <v>5.0726586016715924E-2</v>
      </c>
      <c r="M73" s="159">
        <v>4.499636121136083E-2</v>
      </c>
      <c r="N73" s="159">
        <v>4.6576563744710607E-2</v>
      </c>
      <c r="O73" s="159">
        <v>4.8128417671527778E-2</v>
      </c>
      <c r="P73" s="159">
        <v>5.4620406108909315E-2</v>
      </c>
      <c r="Q73" s="159">
        <v>6.9428724360677041E-2</v>
      </c>
    </row>
    <row r="74" spans="1:17" x14ac:dyDescent="0.25">
      <c r="A74" s="76" t="s">
        <v>80</v>
      </c>
      <c r="B74" s="159">
        <v>1.4963461937659893E-3</v>
      </c>
      <c r="C74" s="159">
        <v>1.0089454261344461E-3</v>
      </c>
      <c r="D74" s="159">
        <v>9.1829373101609687E-4</v>
      </c>
      <c r="E74" s="159">
        <v>1.0571266079704136E-3</v>
      </c>
      <c r="F74" s="159">
        <v>1.3162614489147591E-3</v>
      </c>
      <c r="G74" s="159">
        <v>1.1215209189514316E-3</v>
      </c>
      <c r="H74" s="159">
        <v>1.2974511565759215E-3</v>
      </c>
      <c r="I74" s="159">
        <v>2.0039964503161833E-3</v>
      </c>
      <c r="J74" s="159">
        <v>1.0571002597486844E-3</v>
      </c>
      <c r="K74" s="159">
        <v>7.3363059720131909E-4</v>
      </c>
      <c r="L74" s="159">
        <v>9.5851991382433718E-4</v>
      </c>
      <c r="M74" s="159">
        <v>8.5024267662148071E-4</v>
      </c>
      <c r="N74" s="159">
        <v>8.8010188290814698E-4</v>
      </c>
      <c r="O74" s="159">
        <v>9.0942541932178579E-4</v>
      </c>
      <c r="P74" s="159">
        <v>1.0320967971175826E-3</v>
      </c>
      <c r="Q74" s="159">
        <v>1.3119119601149583E-3</v>
      </c>
    </row>
    <row r="75" spans="1:17" x14ac:dyDescent="0.25">
      <c r="A75" s="129" t="s">
        <v>79</v>
      </c>
      <c r="B75" s="158">
        <v>4.820157046604075E-3</v>
      </c>
      <c r="C75" s="158">
        <v>3.4024295204958905E-3</v>
      </c>
      <c r="D75" s="158">
        <v>3.2780662971142803E-3</v>
      </c>
      <c r="E75" s="158">
        <v>3.7736630321282341E-3</v>
      </c>
      <c r="F75" s="158">
        <v>4.4387800315787273E-3</v>
      </c>
      <c r="G75" s="158">
        <v>4.0035337297308427E-3</v>
      </c>
      <c r="H75" s="158">
        <v>4.6315582529539434E-3</v>
      </c>
      <c r="I75" s="158">
        <v>6.3342741984648513E-3</v>
      </c>
      <c r="J75" s="158">
        <v>3.34130477100402E-3</v>
      </c>
      <c r="K75" s="158">
        <v>2.3188750470708105E-3</v>
      </c>
      <c r="L75" s="158">
        <v>3.0297099368086751E-3</v>
      </c>
      <c r="M75" s="158">
        <v>2.6874649643752659E-3</v>
      </c>
      <c r="N75" s="158">
        <v>2.7818445726517311E-3</v>
      </c>
      <c r="O75" s="158">
        <v>2.8745310243085452E-3</v>
      </c>
      <c r="P75" s="158">
        <v>3.2622732995702861E-3</v>
      </c>
      <c r="Q75" s="158">
        <v>4.1467189616541025E-3</v>
      </c>
    </row>
    <row r="76" spans="1:17" x14ac:dyDescent="0.25">
      <c r="A76" s="92" t="s">
        <v>125</v>
      </c>
      <c r="B76" s="91">
        <v>7.7282434710794934E-4</v>
      </c>
      <c r="C76" s="91">
        <v>5.2109437873963465E-4</v>
      </c>
      <c r="D76" s="91">
        <v>0</v>
      </c>
      <c r="E76" s="91">
        <v>0</v>
      </c>
      <c r="F76" s="91">
        <v>6.7981520527728644E-4</v>
      </c>
      <c r="G76" s="91">
        <v>0</v>
      </c>
      <c r="H76" s="91">
        <v>0</v>
      </c>
      <c r="I76" s="91">
        <v>1.0350126560113779E-3</v>
      </c>
      <c r="J76" s="91">
        <v>5.4596511253309778E-4</v>
      </c>
      <c r="K76" s="91">
        <v>3.7890134626772842E-4</v>
      </c>
      <c r="L76" s="91">
        <v>4.9505089776511217E-4</v>
      </c>
      <c r="M76" s="91">
        <v>4.3912848789995465E-4</v>
      </c>
      <c r="N76" s="91">
        <v>4.5455000044818193E-4</v>
      </c>
      <c r="O76" s="91">
        <v>4.6969485327580954E-4</v>
      </c>
      <c r="P76" s="91">
        <v>5.3305146677129272E-4</v>
      </c>
      <c r="Q76" s="91">
        <v>6.7756880611112862E-4</v>
      </c>
    </row>
    <row r="77" spans="1:17" x14ac:dyDescent="0.25">
      <c r="A77" s="92" t="s">
        <v>26</v>
      </c>
      <c r="B77" s="91">
        <v>9.183133050435743E-4</v>
      </c>
      <c r="C77" s="91">
        <v>0</v>
      </c>
      <c r="D77" s="91">
        <v>0</v>
      </c>
      <c r="E77" s="91">
        <v>0</v>
      </c>
      <c r="F77" s="91">
        <v>0</v>
      </c>
      <c r="G77" s="91">
        <v>0</v>
      </c>
      <c r="H77" s="91">
        <v>0</v>
      </c>
      <c r="I77" s="91">
        <v>1.7223922894916564E-3</v>
      </c>
      <c r="J77" s="91">
        <v>9.0855517050616086E-4</v>
      </c>
      <c r="K77" s="91">
        <v>6.3053988132331506E-4</v>
      </c>
      <c r="L77" s="91">
        <v>8.2382746168775146E-4</v>
      </c>
      <c r="M77" s="91">
        <v>7.3076548123552352E-4</v>
      </c>
      <c r="N77" s="91">
        <v>7.5642883341879694E-4</v>
      </c>
      <c r="O77" s="91">
        <v>7.8163178874913748E-4</v>
      </c>
      <c r="P77" s="91">
        <v>8.8706522662946002E-4</v>
      </c>
      <c r="Q77" s="91">
        <v>1.1275604027329359E-3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3.1290193944525516E-3</v>
      </c>
      <c r="C79" s="157">
        <v>2.8813351417562561E-3</v>
      </c>
      <c r="D79" s="157">
        <v>3.2780662971142803E-3</v>
      </c>
      <c r="E79" s="157">
        <v>3.7736630321282341E-3</v>
      </c>
      <c r="F79" s="157">
        <v>3.758964826301441E-3</v>
      </c>
      <c r="G79" s="157">
        <v>4.0035337297308427E-3</v>
      </c>
      <c r="H79" s="157">
        <v>4.6315582529539434E-3</v>
      </c>
      <c r="I79" s="157">
        <v>3.5768692529618172E-3</v>
      </c>
      <c r="J79" s="157">
        <v>1.8867844879647616E-3</v>
      </c>
      <c r="K79" s="157">
        <v>1.3094338194797669E-3</v>
      </c>
      <c r="L79" s="157">
        <v>1.7108315773558113E-3</v>
      </c>
      <c r="M79" s="157">
        <v>1.5175709952397879E-3</v>
      </c>
      <c r="N79" s="157">
        <v>1.5708657387847522E-3</v>
      </c>
      <c r="O79" s="157">
        <v>1.6232043822835985E-3</v>
      </c>
      <c r="P79" s="157">
        <v>1.8421566061695334E-3</v>
      </c>
      <c r="Q79" s="157">
        <v>2.3415897528100377E-3</v>
      </c>
    </row>
    <row r="80" spans="1:17" x14ac:dyDescent="0.25">
      <c r="A80" s="156" t="s">
        <v>149</v>
      </c>
      <c r="B80" s="204">
        <v>0.66216324044671415</v>
      </c>
      <c r="C80" s="204">
        <v>0.44537784061204566</v>
      </c>
      <c r="D80" s="204">
        <v>0.40959206532769765</v>
      </c>
      <c r="E80" s="204">
        <v>0.47349332898357038</v>
      </c>
      <c r="F80" s="204">
        <v>0.58246855484815951</v>
      </c>
      <c r="G80" s="204">
        <v>0.49672726445746196</v>
      </c>
      <c r="H80" s="204">
        <v>0.57567179195169815</v>
      </c>
      <c r="I80" s="204">
        <v>0.88162433519396044</v>
      </c>
      <c r="J80" s="204">
        <v>0.46432615320539561</v>
      </c>
      <c r="K80" s="204">
        <v>0.32436989047751119</v>
      </c>
      <c r="L80" s="204">
        <v>0.42407068288990341</v>
      </c>
      <c r="M80" s="204">
        <v>0.37526967899346603</v>
      </c>
      <c r="N80" s="204">
        <v>0.38865488674993875</v>
      </c>
      <c r="O80" s="204">
        <v>0.40156140418884279</v>
      </c>
      <c r="P80" s="204">
        <v>0.45631268206154169</v>
      </c>
      <c r="Q80" s="204">
        <v>0.57444021718246652</v>
      </c>
    </row>
    <row r="81" spans="1:17" x14ac:dyDescent="0.25">
      <c r="A81" s="152" t="s">
        <v>166</v>
      </c>
      <c r="B81" s="151">
        <v>3.0962111471533004E-2</v>
      </c>
      <c r="C81" s="151">
        <v>2.4739598914383341E-2</v>
      </c>
      <c r="D81" s="151">
        <v>7.6715923513023523E-3</v>
      </c>
      <c r="E81" s="151">
        <v>1.8946811306737347E-3</v>
      </c>
      <c r="F81" s="151">
        <v>2.7248357854957807E-2</v>
      </c>
      <c r="G81" s="151">
        <v>2.1691306353976519E-2</v>
      </c>
      <c r="H81" s="151">
        <v>2.150018810409119E-2</v>
      </c>
      <c r="I81" s="151">
        <v>5.965854475821749E-2</v>
      </c>
      <c r="J81" s="151">
        <v>3.402152549047617E-2</v>
      </c>
      <c r="K81" s="151">
        <v>1.6149988731930503E-2</v>
      </c>
      <c r="L81" s="151">
        <v>2.0162059885191781E-2</v>
      </c>
      <c r="M81" s="151">
        <v>2.1031181366364116E-2</v>
      </c>
      <c r="N81" s="151">
        <v>2.1045779689887991E-2</v>
      </c>
      <c r="O81" s="151">
        <v>2.1897246625530463E-2</v>
      </c>
      <c r="P81" s="151">
        <v>2.2797750125210917E-2</v>
      </c>
      <c r="Q81" s="151">
        <v>4.8576352366417164E-2</v>
      </c>
    </row>
    <row r="82" spans="1:17" x14ac:dyDescent="0.25">
      <c r="A82" s="154" t="s">
        <v>30</v>
      </c>
      <c r="B82" s="153">
        <v>3.0962111471533004E-2</v>
      </c>
      <c r="C82" s="153">
        <v>2.4739598914383341E-2</v>
      </c>
      <c r="D82" s="153">
        <v>7.6715923513023523E-3</v>
      </c>
      <c r="E82" s="153">
        <v>1.8946811306737347E-3</v>
      </c>
      <c r="F82" s="153">
        <v>2.7248357854957807E-2</v>
      </c>
      <c r="G82" s="153">
        <v>2.1691306353976519E-2</v>
      </c>
      <c r="H82" s="153">
        <v>2.150018810409119E-2</v>
      </c>
      <c r="I82" s="153">
        <v>5.965854475821749E-2</v>
      </c>
      <c r="J82" s="153">
        <v>3.402152549047617E-2</v>
      </c>
      <c r="K82" s="153">
        <v>1.6149988731930503E-2</v>
      </c>
      <c r="L82" s="153">
        <v>2.0162059885191781E-2</v>
      </c>
      <c r="M82" s="153">
        <v>2.1031181366364116E-2</v>
      </c>
      <c r="N82" s="153">
        <v>2.1045779689887991E-2</v>
      </c>
      <c r="O82" s="153">
        <v>2.1897246625530463E-2</v>
      </c>
      <c r="P82" s="153">
        <v>2.2797750125210917E-2</v>
      </c>
      <c r="Q82" s="153">
        <v>4.8576352366417164E-2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0.6312011289751811</v>
      </c>
      <c r="C86" s="151">
        <v>0.42063824169766234</v>
      </c>
      <c r="D86" s="151">
        <v>0.40192047297639533</v>
      </c>
      <c r="E86" s="151">
        <v>0.47159864785289662</v>
      </c>
      <c r="F86" s="151">
        <v>0.55522019699320169</v>
      </c>
      <c r="G86" s="151">
        <v>0.47503595810348542</v>
      </c>
      <c r="H86" s="151">
        <v>0.554171603847607</v>
      </c>
      <c r="I86" s="151">
        <v>0.82196579043574292</v>
      </c>
      <c r="J86" s="151">
        <v>0.43030462771491945</v>
      </c>
      <c r="K86" s="151">
        <v>0.30821990174558067</v>
      </c>
      <c r="L86" s="151">
        <v>0.40390862300471164</v>
      </c>
      <c r="M86" s="151">
        <v>0.35423849762710191</v>
      </c>
      <c r="N86" s="151">
        <v>0.36760910706005079</v>
      </c>
      <c r="O86" s="151">
        <v>0.37966415756331234</v>
      </c>
      <c r="P86" s="151">
        <v>0.43351493193633078</v>
      </c>
      <c r="Q86" s="151">
        <v>0.52586386481604941</v>
      </c>
    </row>
    <row r="87" spans="1:17" x14ac:dyDescent="0.25">
      <c r="A87" s="156" t="s">
        <v>148</v>
      </c>
      <c r="B87" s="206">
        <v>1.1240546261195752</v>
      </c>
      <c r="C87" s="206">
        <v>0.75921206799371299</v>
      </c>
      <c r="D87" s="206">
        <v>0.69820994803854841</v>
      </c>
      <c r="E87" s="206">
        <v>0.80713905520049645</v>
      </c>
      <c r="F87" s="206">
        <v>0.98984874548077162</v>
      </c>
      <c r="G87" s="206">
        <v>0.84674471715827426</v>
      </c>
      <c r="H87" s="206">
        <v>0.98131728119361339</v>
      </c>
      <c r="I87" s="206">
        <v>1.4821076266820181</v>
      </c>
      <c r="J87" s="206">
        <v>0.77960759589996553</v>
      </c>
      <c r="K87" s="206">
        <v>0.54001355466083933</v>
      </c>
      <c r="L87" s="206">
        <v>0.70299045562623341</v>
      </c>
      <c r="M87" s="206">
        <v>0.62260402474310583</v>
      </c>
      <c r="N87" s="206">
        <v>0.64021084284168062</v>
      </c>
      <c r="O87" s="206">
        <v>0.67275666673701595</v>
      </c>
      <c r="P87" s="206">
        <v>0.76511099564423479</v>
      </c>
      <c r="Q87" s="206">
        <v>0.96371147995809103</v>
      </c>
    </row>
    <row r="88" spans="1:17" x14ac:dyDescent="0.25">
      <c r="A88" s="152" t="s">
        <v>164</v>
      </c>
      <c r="B88" s="151">
        <v>6.6433262388305284E-2</v>
      </c>
      <c r="C88" s="151">
        <v>4.2172286854937888E-2</v>
      </c>
      <c r="D88" s="151">
        <v>1.3077358060367512E-2</v>
      </c>
      <c r="E88" s="151">
        <v>3.2297627951824236E-3</v>
      </c>
      <c r="F88" s="151">
        <v>5.5322581591020041E-2</v>
      </c>
      <c r="G88" s="151">
        <v>3.6976023620431273E-2</v>
      </c>
      <c r="H88" s="151">
        <v>3.6650234439884306E-2</v>
      </c>
      <c r="I88" s="151">
        <v>0.16260132051912821</v>
      </c>
      <c r="J88" s="151">
        <v>9.2857422160014261E-2</v>
      </c>
      <c r="K88" s="151">
        <v>6.6877414647863412E-2</v>
      </c>
      <c r="L88" s="151">
        <v>9.4746021200876163E-2</v>
      </c>
      <c r="M88" s="151">
        <v>8.8388629849230918E-2</v>
      </c>
      <c r="N88" s="151">
        <v>0.10327228032120467</v>
      </c>
      <c r="O88" s="151">
        <v>7.3394194658688655E-2</v>
      </c>
      <c r="P88" s="151">
        <v>7.7850637376330495E-2</v>
      </c>
      <c r="Q88" s="151">
        <v>0.13033326594483557</v>
      </c>
    </row>
    <row r="89" spans="1:17" x14ac:dyDescent="0.25">
      <c r="A89" s="154" t="s">
        <v>30</v>
      </c>
      <c r="B89" s="205">
        <v>5.2779475169781653E-2</v>
      </c>
      <c r="C89" s="205">
        <v>4.2172286854937888E-2</v>
      </c>
      <c r="D89" s="205">
        <v>1.3077358060367512E-2</v>
      </c>
      <c r="E89" s="205">
        <v>3.2297627951824236E-3</v>
      </c>
      <c r="F89" s="205">
        <v>4.644883564046752E-2</v>
      </c>
      <c r="G89" s="205">
        <v>3.6976023620431273E-2</v>
      </c>
      <c r="H89" s="205">
        <v>3.6650234439884306E-2</v>
      </c>
      <c r="I89" s="205">
        <v>0.10169676847222289</v>
      </c>
      <c r="J89" s="205">
        <v>5.7994696566919093E-2</v>
      </c>
      <c r="K89" s="205">
        <v>2.7530032312327177E-2</v>
      </c>
      <c r="L89" s="205">
        <v>3.4369197981233238E-2</v>
      </c>
      <c r="M89" s="205">
        <v>3.5850743439695722E-2</v>
      </c>
      <c r="N89" s="205">
        <v>3.5875628430328786E-2</v>
      </c>
      <c r="O89" s="205">
        <v>3.7327079118016873E-2</v>
      </c>
      <c r="P89" s="205">
        <v>3.8862119844983577E-2</v>
      </c>
      <c r="Q89" s="205">
        <v>8.2805540762912883E-2</v>
      </c>
    </row>
    <row r="90" spans="1:17" x14ac:dyDescent="0.25">
      <c r="A90" s="154" t="s">
        <v>125</v>
      </c>
      <c r="B90" s="205">
        <v>1.3653787218523629E-2</v>
      </c>
      <c r="C90" s="205">
        <v>0</v>
      </c>
      <c r="D90" s="205">
        <v>0</v>
      </c>
      <c r="E90" s="205">
        <v>0</v>
      </c>
      <c r="F90" s="205">
        <v>8.8737459505525227E-3</v>
      </c>
      <c r="G90" s="205">
        <v>0</v>
      </c>
      <c r="H90" s="205">
        <v>0</v>
      </c>
      <c r="I90" s="205">
        <v>5.8819538362238223E-2</v>
      </c>
      <c r="J90" s="205">
        <v>3.392768128998299E-2</v>
      </c>
      <c r="K90" s="205">
        <v>3.3300497367333558E-2</v>
      </c>
      <c r="L90" s="205">
        <v>5.1790222450357012E-2</v>
      </c>
      <c r="M90" s="205">
        <v>4.2943459496624828E-2</v>
      </c>
      <c r="N90" s="205">
        <v>5.8729685347433634E-2</v>
      </c>
      <c r="O90" s="205">
        <v>2.9731965402405854E-2</v>
      </c>
      <c r="P90" s="205">
        <v>3.2377669183463242E-2</v>
      </c>
      <c r="Q90" s="205">
        <v>3.9223392639247144E-2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</v>
      </c>
      <c r="C92" s="205">
        <v>0</v>
      </c>
      <c r="D92" s="205">
        <v>0</v>
      </c>
      <c r="E92" s="205">
        <v>0</v>
      </c>
      <c r="F92" s="205">
        <v>0</v>
      </c>
      <c r="G92" s="205">
        <v>0</v>
      </c>
      <c r="H92" s="205">
        <v>0</v>
      </c>
      <c r="I92" s="205">
        <v>2.0850136846671022E-3</v>
      </c>
      <c r="J92" s="205">
        <v>9.350443031121839E-4</v>
      </c>
      <c r="K92" s="205">
        <v>6.0468849682026714E-3</v>
      </c>
      <c r="L92" s="205">
        <v>8.5866007692859125E-3</v>
      </c>
      <c r="M92" s="205">
        <v>9.5944269129103615E-3</v>
      </c>
      <c r="N92" s="205">
        <v>8.666966543442246E-3</v>
      </c>
      <c r="O92" s="205">
        <v>6.3351501382659233E-3</v>
      </c>
      <c r="P92" s="205">
        <v>6.6108483478836732E-3</v>
      </c>
      <c r="Q92" s="205">
        <v>8.3043325426755341E-3</v>
      </c>
    </row>
    <row r="93" spans="1:17" x14ac:dyDescent="0.25">
      <c r="A93" s="152" t="s">
        <v>163</v>
      </c>
      <c r="B93" s="151">
        <v>1.0576213637312699</v>
      </c>
      <c r="C93" s="151">
        <v>0.71703978113877509</v>
      </c>
      <c r="D93" s="151">
        <v>0.68513258997818094</v>
      </c>
      <c r="E93" s="151">
        <v>0.80390929240531406</v>
      </c>
      <c r="F93" s="151">
        <v>0.93452616388975163</v>
      </c>
      <c r="G93" s="151">
        <v>0.80976869353784298</v>
      </c>
      <c r="H93" s="151">
        <v>0.94466704675372903</v>
      </c>
      <c r="I93" s="151">
        <v>1.31950630616289</v>
      </c>
      <c r="J93" s="151">
        <v>0.68675017373995129</v>
      </c>
      <c r="K93" s="151">
        <v>0.47313614001297594</v>
      </c>
      <c r="L93" s="151">
        <v>0.60824443442535725</v>
      </c>
      <c r="M93" s="151">
        <v>0.53421539489387493</v>
      </c>
      <c r="N93" s="151">
        <v>0.536938562520476</v>
      </c>
      <c r="O93" s="151">
        <v>0.59936247207832727</v>
      </c>
      <c r="P93" s="151">
        <v>0.68726035826790433</v>
      </c>
      <c r="Q93" s="151">
        <v>0.83337821401325551</v>
      </c>
    </row>
    <row r="94" spans="1:17" x14ac:dyDescent="0.25">
      <c r="A94" s="156" t="s">
        <v>147</v>
      </c>
      <c r="B94" s="206">
        <v>0.50160751958265926</v>
      </c>
      <c r="C94" s="206">
        <v>0.34676691565942158</v>
      </c>
      <c r="D94" s="206">
        <v>0.33140000366815375</v>
      </c>
      <c r="E94" s="206">
        <v>0.38372698254357174</v>
      </c>
      <c r="F94" s="206">
        <v>0.43844268463269198</v>
      </c>
      <c r="G94" s="206">
        <v>0.39421090263106617</v>
      </c>
      <c r="H94" s="206">
        <v>0.46430001189116077</v>
      </c>
      <c r="I94" s="206">
        <v>0.73648023464256451</v>
      </c>
      <c r="J94" s="206">
        <v>0.38224064446161726</v>
      </c>
      <c r="K94" s="206">
        <v>0.26962119696128856</v>
      </c>
      <c r="L94" s="206">
        <v>0.35263622589772337</v>
      </c>
      <c r="M94" s="206">
        <v>0.31173625366930813</v>
      </c>
      <c r="N94" s="206">
        <v>0.32142621739883354</v>
      </c>
      <c r="O94" s="206">
        <v>0.33140413941384195</v>
      </c>
      <c r="P94" s="206">
        <v>0.37798981930371484</v>
      </c>
      <c r="Q94" s="206">
        <v>0.48013647537166709</v>
      </c>
    </row>
    <row r="95" spans="1:17" x14ac:dyDescent="0.25">
      <c r="A95" s="152" t="s">
        <v>162</v>
      </c>
      <c r="B95" s="151">
        <v>6.141539214626978E-2</v>
      </c>
      <c r="C95" s="151">
        <v>1.8641587781944136E-2</v>
      </c>
      <c r="D95" s="151">
        <v>2.8910801450543065E-3</v>
      </c>
      <c r="E95" s="151">
        <v>7.1402060318937193E-4</v>
      </c>
      <c r="F95" s="151">
        <v>5.5060503528983479E-2</v>
      </c>
      <c r="G95" s="151">
        <v>8.174483503366272E-3</v>
      </c>
      <c r="H95" s="151">
        <v>8.1024595802615205E-3</v>
      </c>
      <c r="I95" s="151">
        <v>0.13505789170435245</v>
      </c>
      <c r="J95" s="151">
        <v>7.0816485539022839E-2</v>
      </c>
      <c r="K95" s="151">
        <v>4.9498730047303437E-2</v>
      </c>
      <c r="L95" s="151">
        <v>6.5683835223857095E-2</v>
      </c>
      <c r="M95" s="151">
        <v>5.889393392936762E-2</v>
      </c>
      <c r="N95" s="151">
        <v>6.2229955497560711E-2</v>
      </c>
      <c r="O95" s="151">
        <v>6.0425133148927251E-2</v>
      </c>
      <c r="P95" s="151">
        <v>6.8098859182816177E-2</v>
      </c>
      <c r="Q95" s="151">
        <v>9.1098138429393738E-2</v>
      </c>
    </row>
    <row r="96" spans="1:17" x14ac:dyDescent="0.25">
      <c r="A96" s="154" t="s">
        <v>30</v>
      </c>
      <c r="B96" s="153">
        <v>1.1668235436038404E-2</v>
      </c>
      <c r="C96" s="153">
        <v>9.3232486741606693E-3</v>
      </c>
      <c r="D96" s="153">
        <v>2.8910801450543065E-3</v>
      </c>
      <c r="E96" s="153">
        <v>7.1402060318937193E-4</v>
      </c>
      <c r="F96" s="153">
        <v>1.0268687747261421E-2</v>
      </c>
      <c r="G96" s="153">
        <v>8.174483503366272E-3</v>
      </c>
      <c r="H96" s="153">
        <v>8.1024595802615205E-3</v>
      </c>
      <c r="I96" s="153">
        <v>2.2482638067185055E-2</v>
      </c>
      <c r="J96" s="153">
        <v>1.2821191787292616E-2</v>
      </c>
      <c r="K96" s="153">
        <v>6.0862086549487576E-3</v>
      </c>
      <c r="L96" s="153">
        <v>7.5981788849323363E-3</v>
      </c>
      <c r="M96" s="153">
        <v>7.9257119110362137E-3</v>
      </c>
      <c r="N96" s="153">
        <v>7.931213366452217E-3</v>
      </c>
      <c r="O96" s="153">
        <v>8.252093183715838E-3</v>
      </c>
      <c r="P96" s="153">
        <v>8.5914526894429345E-3</v>
      </c>
      <c r="Q96" s="153">
        <v>1.8306255261578086E-2</v>
      </c>
    </row>
    <row r="97" spans="1:17" x14ac:dyDescent="0.25">
      <c r="A97" s="154" t="s">
        <v>125</v>
      </c>
      <c r="B97" s="153">
        <v>4.9747156710231374E-2</v>
      </c>
      <c r="C97" s="153">
        <v>9.3183391077834681E-3</v>
      </c>
      <c r="D97" s="153">
        <v>0</v>
      </c>
      <c r="E97" s="153">
        <v>0</v>
      </c>
      <c r="F97" s="153">
        <v>4.4791815781722054E-2</v>
      </c>
      <c r="G97" s="153">
        <v>0</v>
      </c>
      <c r="H97" s="153">
        <v>0</v>
      </c>
      <c r="I97" s="153">
        <v>0.10872133900353539</v>
      </c>
      <c r="J97" s="153">
        <v>5.6439816716950954E-2</v>
      </c>
      <c r="K97" s="153">
        <v>3.6740907997576913E-2</v>
      </c>
      <c r="L97" s="153">
        <v>4.9824898074286791E-2</v>
      </c>
      <c r="M97" s="153">
        <v>4.1660445964608828E-2</v>
      </c>
      <c r="N97" s="153">
        <v>4.7316119579423221E-2</v>
      </c>
      <c r="O97" s="153">
        <v>4.3008901486307004E-2</v>
      </c>
      <c r="P97" s="153">
        <v>4.9417398849782988E-2</v>
      </c>
      <c r="Q97" s="153">
        <v>6.0073243638586821E-2</v>
      </c>
    </row>
    <row r="98" spans="1:17" x14ac:dyDescent="0.25">
      <c r="A98" s="154" t="s">
        <v>26</v>
      </c>
      <c r="B98" s="153">
        <v>0</v>
      </c>
      <c r="C98" s="153">
        <v>0</v>
      </c>
      <c r="D98" s="153">
        <v>0</v>
      </c>
      <c r="E98" s="153">
        <v>0</v>
      </c>
      <c r="F98" s="153">
        <v>0</v>
      </c>
      <c r="G98" s="153">
        <v>0</v>
      </c>
      <c r="H98" s="153">
        <v>0</v>
      </c>
      <c r="I98" s="153">
        <v>3.8539146336319815E-3</v>
      </c>
      <c r="J98" s="153">
        <v>1.5554770347792615E-3</v>
      </c>
      <c r="K98" s="153">
        <v>6.6716133947777659E-3</v>
      </c>
      <c r="L98" s="153">
        <v>8.2607582646379678E-3</v>
      </c>
      <c r="M98" s="153">
        <v>9.3077760537225822E-3</v>
      </c>
      <c r="N98" s="153">
        <v>6.9826225516852764E-3</v>
      </c>
      <c r="O98" s="153">
        <v>9.1641384789044149E-3</v>
      </c>
      <c r="P98" s="153">
        <v>1.0090007643590256E-2</v>
      </c>
      <c r="Q98" s="153">
        <v>1.2718639529228838E-2</v>
      </c>
    </row>
    <row r="99" spans="1:17" x14ac:dyDescent="0.25">
      <c r="A99" s="152" t="s">
        <v>161</v>
      </c>
      <c r="B99" s="151">
        <v>0.26919231322567355</v>
      </c>
      <c r="C99" s="151">
        <v>0.1821315822321159</v>
      </c>
      <c r="D99" s="151">
        <v>0.17704306792199598</v>
      </c>
      <c r="E99" s="151">
        <v>0.20528851767810269</v>
      </c>
      <c r="F99" s="151">
        <v>0.23435506012324453</v>
      </c>
      <c r="G99" s="151">
        <v>0.2070166063209514</v>
      </c>
      <c r="H99" s="151">
        <v>0.24735505293530019</v>
      </c>
      <c r="I99" s="151">
        <v>0.44259094983228014</v>
      </c>
      <c r="J99" s="151">
        <v>0.22706067145958964</v>
      </c>
      <c r="K99" s="151">
        <v>0.16163843654049218</v>
      </c>
      <c r="L99" s="151">
        <v>0.21196819601063122</v>
      </c>
      <c r="M99" s="151">
        <v>0.18690141127046861</v>
      </c>
      <c r="N99" s="151">
        <v>0.19293270277820779</v>
      </c>
      <c r="O99" s="151">
        <v>0.19709063036642629</v>
      </c>
      <c r="P99" s="151">
        <v>0.22547249063030919</v>
      </c>
      <c r="Q99" s="151">
        <v>0.287404729636898</v>
      </c>
    </row>
    <row r="100" spans="1:17" x14ac:dyDescent="0.25">
      <c r="A100" s="150" t="s">
        <v>33</v>
      </c>
      <c r="B100" s="87">
        <v>0.10208933293728639</v>
      </c>
      <c r="C100" s="87">
        <v>4.9342708625402326E-2</v>
      </c>
      <c r="D100" s="87">
        <v>4.7714977931808962E-2</v>
      </c>
      <c r="E100" s="87">
        <v>5.2210250321798705E-2</v>
      </c>
      <c r="F100" s="87">
        <v>0.16620634521005884</v>
      </c>
      <c r="G100" s="87">
        <v>9.2986764602998609E-2</v>
      </c>
      <c r="H100" s="87">
        <v>4.6220697175220184E-2</v>
      </c>
      <c r="I100" s="87">
        <v>1.7865496902948894E-2</v>
      </c>
      <c r="J100" s="87">
        <v>1.9075184789071557E-2</v>
      </c>
      <c r="K100" s="87">
        <v>6.9750637828860885E-3</v>
      </c>
      <c r="L100" s="87">
        <v>8.2610210371173443E-3</v>
      </c>
      <c r="M100" s="87">
        <v>9.0109642875991405E-3</v>
      </c>
      <c r="N100" s="87">
        <v>1.0292431159435058E-2</v>
      </c>
      <c r="O100" s="87">
        <v>1.5018202899963314E-2</v>
      </c>
      <c r="P100" s="87">
        <v>1.5326094002167483E-2</v>
      </c>
      <c r="Q100" s="87">
        <v>1.9250534130397682E-2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8.0513475296761061E-2</v>
      </c>
      <c r="E102" s="87">
        <v>0.10113984471890956</v>
      </c>
      <c r="F102" s="87">
        <v>0</v>
      </c>
      <c r="G102" s="87">
        <v>1.3702473876180199E-2</v>
      </c>
      <c r="H102" s="87">
        <v>7.3382686750419451E-2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1.0227959272438688E-17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1.7970258839966908E-2</v>
      </c>
      <c r="E103" s="87">
        <v>2.4640200246479886E-2</v>
      </c>
      <c r="F103" s="87">
        <v>0</v>
      </c>
      <c r="G103" s="87">
        <v>3.5611180765228498E-2</v>
      </c>
      <c r="H103" s="87">
        <v>3.5373231256209052E-2</v>
      </c>
      <c r="I103" s="87">
        <v>0</v>
      </c>
      <c r="J103" s="87">
        <v>4.6875387141079618E-3</v>
      </c>
      <c r="K103" s="87">
        <v>0</v>
      </c>
      <c r="L103" s="87">
        <v>0</v>
      </c>
      <c r="M103" s="87">
        <v>0</v>
      </c>
      <c r="N103" s="87">
        <v>0</v>
      </c>
      <c r="O103" s="87">
        <v>2.2242004637144188E-3</v>
      </c>
      <c r="P103" s="87">
        <v>2.997814132641895E-3</v>
      </c>
      <c r="Q103" s="87">
        <v>4.3304128992930208E-3</v>
      </c>
    </row>
    <row r="104" spans="1:17" x14ac:dyDescent="0.25">
      <c r="A104" s="150" t="s">
        <v>29</v>
      </c>
      <c r="B104" s="87">
        <v>0.16710298028838716</v>
      </c>
      <c r="C104" s="87">
        <v>0.13278887360671357</v>
      </c>
      <c r="D104" s="87">
        <v>3.084435585345903E-2</v>
      </c>
      <c r="E104" s="87">
        <v>2.7298222390914544E-2</v>
      </c>
      <c r="F104" s="87">
        <v>6.8148714913185707E-2</v>
      </c>
      <c r="G104" s="87">
        <v>5.9879665892024959E-2</v>
      </c>
      <c r="H104" s="87">
        <v>8.9626604967392318E-2</v>
      </c>
      <c r="I104" s="87">
        <v>4.1606638437259522E-2</v>
      </c>
      <c r="J104" s="87">
        <v>3.3190482786364252E-2</v>
      </c>
      <c r="K104" s="87">
        <v>1.6235634195698317E-2</v>
      </c>
      <c r="L104" s="87">
        <v>1.915785627185514E-2</v>
      </c>
      <c r="M104" s="87">
        <v>1.9417953767887922E-2</v>
      </c>
      <c r="N104" s="87">
        <v>2.1057403720998503E-2</v>
      </c>
      <c r="O104" s="87">
        <v>2.4213410196690675E-2</v>
      </c>
      <c r="P104" s="87">
        <v>2.2195656625402599E-2</v>
      </c>
      <c r="Q104" s="87">
        <v>2.4393585270742403E-2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</v>
      </c>
      <c r="C106" s="87">
        <v>0</v>
      </c>
      <c r="D106" s="87">
        <v>0</v>
      </c>
      <c r="E106" s="87">
        <v>0</v>
      </c>
      <c r="F106" s="87">
        <v>0</v>
      </c>
      <c r="G106" s="87">
        <v>4.8365211845191238E-3</v>
      </c>
      <c r="H106" s="87">
        <v>2.751832786059167E-3</v>
      </c>
      <c r="I106" s="87">
        <v>0</v>
      </c>
      <c r="J106" s="87">
        <v>2.1301069263068642E-4</v>
      </c>
      <c r="K106" s="87">
        <v>0</v>
      </c>
      <c r="L106" s="87">
        <v>0</v>
      </c>
      <c r="M106" s="87">
        <v>0</v>
      </c>
      <c r="N106" s="87">
        <v>0</v>
      </c>
      <c r="O106" s="87">
        <v>5.1351758095838807E-4</v>
      </c>
      <c r="P106" s="87">
        <v>6.6694350810448809E-4</v>
      </c>
      <c r="Q106" s="87">
        <v>9.9978068685908743E-4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6.0230356209430025E-4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0.38311881449207175</v>
      </c>
      <c r="J109" s="87">
        <v>0.16989445447741519</v>
      </c>
      <c r="K109" s="87">
        <v>0.13842773856190776</v>
      </c>
      <c r="L109" s="87">
        <v>0.18454931870165872</v>
      </c>
      <c r="M109" s="87">
        <v>0.15847249321498155</v>
      </c>
      <c r="N109" s="87">
        <v>0.16158286789777423</v>
      </c>
      <c r="O109" s="87">
        <v>0.15512129922509948</v>
      </c>
      <c r="P109" s="87">
        <v>0.18428598236199273</v>
      </c>
      <c r="Q109" s="87">
        <v>0.23782811308751151</v>
      </c>
    </row>
    <row r="110" spans="1:17" x14ac:dyDescent="0.25">
      <c r="A110" s="149" t="s">
        <v>160</v>
      </c>
      <c r="B110" s="148">
        <v>0.17099981421071586</v>
      </c>
      <c r="C110" s="148">
        <v>0.14599374564536155</v>
      </c>
      <c r="D110" s="148">
        <v>0.15146585560110346</v>
      </c>
      <c r="E110" s="148">
        <v>0.17772444426227971</v>
      </c>
      <c r="F110" s="148">
        <v>0.14902712098046397</v>
      </c>
      <c r="G110" s="148">
        <v>0.1790198128067485</v>
      </c>
      <c r="H110" s="148">
        <v>0.20884249937559907</v>
      </c>
      <c r="I110" s="148">
        <v>0.15883139310593192</v>
      </c>
      <c r="J110" s="148">
        <v>8.436348746300476E-2</v>
      </c>
      <c r="K110" s="148">
        <v>5.848403037349293E-2</v>
      </c>
      <c r="L110" s="148">
        <v>7.498419466323504E-2</v>
      </c>
      <c r="M110" s="148">
        <v>6.5940908469471898E-2</v>
      </c>
      <c r="N110" s="148">
        <v>6.6263559123065044E-2</v>
      </c>
      <c r="O110" s="148">
        <v>7.3888375898488415E-2</v>
      </c>
      <c r="P110" s="148">
        <v>8.4418469490589468E-2</v>
      </c>
      <c r="Q110" s="148">
        <v>0.10163360730537535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72.432694240727656</v>
      </c>
      <c r="C112" s="96">
        <v>72.350159361558951</v>
      </c>
      <c r="D112" s="96">
        <v>74.243999922568634</v>
      </c>
      <c r="E112" s="96">
        <v>85.256722984034596</v>
      </c>
      <c r="F112" s="96">
        <v>83.79243804772905</v>
      </c>
      <c r="G112" s="96">
        <v>77.776844566022802</v>
      </c>
      <c r="H112" s="96">
        <v>91.4456884063909</v>
      </c>
      <c r="I112" s="96">
        <v>123.84073903962496</v>
      </c>
      <c r="J112" s="96">
        <v>116.15665420185096</v>
      </c>
      <c r="K112" s="96">
        <v>103.75030450781971</v>
      </c>
      <c r="L112" s="96">
        <v>120.69868532461388</v>
      </c>
      <c r="M112" s="96">
        <v>115.98867840394432</v>
      </c>
      <c r="N112" s="96">
        <v>119.23052908350471</v>
      </c>
      <c r="O112" s="96">
        <v>118.34387639228903</v>
      </c>
      <c r="P112" s="96">
        <v>125.69540588466594</v>
      </c>
      <c r="Q112" s="96">
        <v>126.34429496428682</v>
      </c>
    </row>
    <row r="113" spans="1:17" x14ac:dyDescent="0.25">
      <c r="A113" s="132" t="s">
        <v>83</v>
      </c>
      <c r="B113" s="160">
        <v>0.14465302450623083</v>
      </c>
      <c r="C113" s="160">
        <v>0.13542503415764146</v>
      </c>
      <c r="D113" s="160">
        <v>0.13543364711426165</v>
      </c>
      <c r="E113" s="160">
        <v>0.15551834406659792</v>
      </c>
      <c r="F113" s="160">
        <v>0.16395490872159577</v>
      </c>
      <c r="G113" s="160">
        <v>0.14979486900452529</v>
      </c>
      <c r="H113" s="160">
        <v>0.17515606824824087</v>
      </c>
      <c r="I113" s="160">
        <v>0.22983368125834955</v>
      </c>
      <c r="J113" s="160">
        <v>0.21621927137658203</v>
      </c>
      <c r="K113" s="160">
        <v>0.19226988714648383</v>
      </c>
      <c r="L113" s="160">
        <v>0.2242022383323117</v>
      </c>
      <c r="M113" s="160">
        <v>0.21582393397110003</v>
      </c>
      <c r="N113" s="160">
        <v>0.22149080334634172</v>
      </c>
      <c r="O113" s="160">
        <v>0.2190171174195587</v>
      </c>
      <c r="P113" s="160">
        <v>0.23178713893346167</v>
      </c>
      <c r="Q113" s="160">
        <v>0.23420270819320779</v>
      </c>
    </row>
    <row r="114" spans="1:17" x14ac:dyDescent="0.25">
      <c r="A114" s="76" t="s">
        <v>82</v>
      </c>
      <c r="B114" s="159">
        <v>1.8761490329713078E-2</v>
      </c>
      <c r="C114" s="159">
        <v>1.7564620424789054E-2</v>
      </c>
      <c r="D114" s="159">
        <v>1.7565737524848947E-2</v>
      </c>
      <c r="E114" s="159">
        <v>2.017072175475175E-2</v>
      </c>
      <c r="F114" s="159">
        <v>2.1264943785234927E-2</v>
      </c>
      <c r="G114" s="159">
        <v>1.9428387314141381E-2</v>
      </c>
      <c r="H114" s="159">
        <v>2.2717733637767003E-2</v>
      </c>
      <c r="I114" s="159">
        <v>2.980941741861157E-2</v>
      </c>
      <c r="J114" s="159">
        <v>2.8043629110946214E-2</v>
      </c>
      <c r="K114" s="159">
        <v>2.4937395126766949E-2</v>
      </c>
      <c r="L114" s="159">
        <v>2.9079019541623938E-2</v>
      </c>
      <c r="M114" s="159">
        <v>2.7992353868446156E-2</v>
      </c>
      <c r="N114" s="159">
        <v>2.8727346554193723E-2</v>
      </c>
      <c r="O114" s="159">
        <v>2.8406509608319235E-2</v>
      </c>
      <c r="P114" s="159">
        <v>3.0062780785234708E-2</v>
      </c>
      <c r="Q114" s="159">
        <v>3.0376080002186293E-2</v>
      </c>
    </row>
    <row r="115" spans="1:17" x14ac:dyDescent="0.25">
      <c r="A115" s="76" t="s">
        <v>81</v>
      </c>
      <c r="B115" s="159">
        <v>2.6308234666560324</v>
      </c>
      <c r="C115" s="159">
        <v>2.4629927998447863</v>
      </c>
      <c r="D115" s="159">
        <v>2.4631494448127773</v>
      </c>
      <c r="E115" s="159">
        <v>2.8284324538839436</v>
      </c>
      <c r="F115" s="159">
        <v>2.9818693581456523</v>
      </c>
      <c r="G115" s="159">
        <v>2.7243388647210516</v>
      </c>
      <c r="H115" s="159">
        <v>3.1855863107433939</v>
      </c>
      <c r="I115" s="159">
        <v>4.1800152063627527</v>
      </c>
      <c r="J115" s="159">
        <v>3.9324081540810005</v>
      </c>
      <c r="K115" s="159">
        <v>3.4968375722727352</v>
      </c>
      <c r="L115" s="159">
        <v>4.0775954176889506</v>
      </c>
      <c r="M115" s="159">
        <v>3.9252181010064859</v>
      </c>
      <c r="N115" s="159">
        <v>4.0282821951431274</v>
      </c>
      <c r="O115" s="159">
        <v>3.983292945816804</v>
      </c>
      <c r="P115" s="159">
        <v>4.2155429964683977</v>
      </c>
      <c r="Q115" s="159">
        <v>4.259475270373942</v>
      </c>
    </row>
    <row r="116" spans="1:17" x14ac:dyDescent="0.25">
      <c r="A116" s="76" t="s">
        <v>80</v>
      </c>
      <c r="B116" s="159">
        <v>4.7905638546756051E-2</v>
      </c>
      <c r="C116" s="159">
        <v>4.484954779675978E-2</v>
      </c>
      <c r="D116" s="159">
        <v>4.4852400202978544E-2</v>
      </c>
      <c r="E116" s="159">
        <v>5.1503973758416449E-2</v>
      </c>
      <c r="F116" s="159">
        <v>5.4297963156966875E-2</v>
      </c>
      <c r="G116" s="159">
        <v>4.9608495053488189E-2</v>
      </c>
      <c r="H116" s="159">
        <v>5.8007520571474298E-2</v>
      </c>
      <c r="I116" s="159">
        <v>7.6115444511556482E-2</v>
      </c>
      <c r="J116" s="159">
        <v>7.1606676021926691E-2</v>
      </c>
      <c r="K116" s="159">
        <v>6.3675210031078761E-2</v>
      </c>
      <c r="L116" s="159">
        <v>7.4250444659445997E-2</v>
      </c>
      <c r="M116" s="159">
        <v>7.1475749683430276E-2</v>
      </c>
      <c r="N116" s="159">
        <v>7.3352481932262834E-2</v>
      </c>
      <c r="O116" s="159">
        <v>7.2533256034351803E-2</v>
      </c>
      <c r="P116" s="159">
        <v>7.6762383195484757E-2</v>
      </c>
      <c r="Q116" s="159">
        <v>7.7562362236621704E-2</v>
      </c>
    </row>
    <row r="117" spans="1:17" x14ac:dyDescent="0.25">
      <c r="A117" s="129" t="s">
        <v>79</v>
      </c>
      <c r="B117" s="158">
        <v>0.1540641321439245</v>
      </c>
      <c r="C117" s="158">
        <v>0.15099596219522174</v>
      </c>
      <c r="D117" s="158">
        <v>0.15984814664158145</v>
      </c>
      <c r="E117" s="158">
        <v>0.18355349351878811</v>
      </c>
      <c r="F117" s="158">
        <v>0.18280615067247666</v>
      </c>
      <c r="G117" s="158">
        <v>0.17679825284916517</v>
      </c>
      <c r="H117" s="158">
        <v>0.20673129225329212</v>
      </c>
      <c r="I117" s="158">
        <v>0.24019198026900018</v>
      </c>
      <c r="J117" s="158">
        <v>0.22596398700103437</v>
      </c>
      <c r="K117" s="158">
        <v>0.20093523580601574</v>
      </c>
      <c r="L117" s="158">
        <v>0.23430673568356261</v>
      </c>
      <c r="M117" s="158">
        <v>0.22555083226332476</v>
      </c>
      <c r="N117" s="158">
        <v>0.23147309992101864</v>
      </c>
      <c r="O117" s="158">
        <v>0.2288879282522514</v>
      </c>
      <c r="P117" s="158">
        <v>0.24223347768916906</v>
      </c>
      <c r="Q117" s="158">
        <v>0.24475791344984058</v>
      </c>
    </row>
    <row r="118" spans="1:17" x14ac:dyDescent="0.25">
      <c r="A118" s="92" t="s">
        <v>125</v>
      </c>
      <c r="B118" s="91">
        <v>2.4701376155526991E-2</v>
      </c>
      <c r="C118" s="91">
        <v>2.3125577367094051E-2</v>
      </c>
      <c r="D118" s="91">
        <v>0</v>
      </c>
      <c r="E118" s="91">
        <v>0</v>
      </c>
      <c r="F118" s="91">
        <v>2.7997422706517845E-2</v>
      </c>
      <c r="G118" s="91">
        <v>0</v>
      </c>
      <c r="H118" s="91">
        <v>0</v>
      </c>
      <c r="I118" s="91">
        <v>3.9247075775643001E-2</v>
      </c>
      <c r="J118" s="91">
        <v>3.6922239079189553E-2</v>
      </c>
      <c r="K118" s="91">
        <v>3.2832571748829524E-2</v>
      </c>
      <c r="L118" s="91">
        <v>3.8285434009151971E-2</v>
      </c>
      <c r="M118" s="91">
        <v>3.6854730100414353E-2</v>
      </c>
      <c r="N118" s="91">
        <v>3.7822421391625831E-2</v>
      </c>
      <c r="O118" s="91">
        <v>3.7400007503104141E-2</v>
      </c>
      <c r="P118" s="91">
        <v>3.9580653956960359E-2</v>
      </c>
      <c r="Q118" s="91">
        <v>3.9993143672390728E-2</v>
      </c>
    </row>
    <row r="119" spans="1:17" x14ac:dyDescent="0.25">
      <c r="A119" s="92" t="s">
        <v>26</v>
      </c>
      <c r="B119" s="91">
        <v>2.9351562824583281E-2</v>
      </c>
      <c r="C119" s="91">
        <v>0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6.5312110251451047E-2</v>
      </c>
      <c r="J119" s="91">
        <v>6.1443287221083526E-2</v>
      </c>
      <c r="K119" s="91">
        <v>5.46375622519382E-2</v>
      </c>
      <c r="L119" s="91">
        <v>6.3711816424861248E-2</v>
      </c>
      <c r="M119" s="91">
        <v>6.1330943720896799E-2</v>
      </c>
      <c r="N119" s="91">
        <v>6.2941304723644356E-2</v>
      </c>
      <c r="O119" s="91">
        <v>6.2238354455028552E-2</v>
      </c>
      <c r="P119" s="91">
        <v>6.5867226639745077E-2</v>
      </c>
      <c r="Q119" s="91">
        <v>6.6553661826044941E-2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0.10001119316381422</v>
      </c>
      <c r="C121" s="157">
        <v>0.12787038482812768</v>
      </c>
      <c r="D121" s="157">
        <v>0.15984814664158145</v>
      </c>
      <c r="E121" s="157">
        <v>0.18355349351878811</v>
      </c>
      <c r="F121" s="157">
        <v>0.15480872796595882</v>
      </c>
      <c r="G121" s="157">
        <v>0.17679825284916517</v>
      </c>
      <c r="H121" s="157">
        <v>0.20673129225329212</v>
      </c>
      <c r="I121" s="157">
        <v>0.13563279424190613</v>
      </c>
      <c r="J121" s="157">
        <v>0.12759846070076128</v>
      </c>
      <c r="K121" s="157">
        <v>0.11346510180524802</v>
      </c>
      <c r="L121" s="157">
        <v>0.13230948524954939</v>
      </c>
      <c r="M121" s="157">
        <v>0.1273651584420136</v>
      </c>
      <c r="N121" s="157">
        <v>0.13070937380574846</v>
      </c>
      <c r="O121" s="157">
        <v>0.12924956629411871</v>
      </c>
      <c r="P121" s="157">
        <v>0.13678559709246363</v>
      </c>
      <c r="Q121" s="157">
        <v>0.1382111079514049</v>
      </c>
    </row>
    <row r="122" spans="1:17" x14ac:dyDescent="0.25">
      <c r="A122" s="156" t="s">
        <v>146</v>
      </c>
      <c r="B122" s="206">
        <v>39.506081384463549</v>
      </c>
      <c r="C122" s="206">
        <v>27.766621665481885</v>
      </c>
      <c r="D122" s="206">
        <v>28.41386859433986</v>
      </c>
      <c r="E122" s="206">
        <v>32.764410782948026</v>
      </c>
      <c r="F122" s="206">
        <v>45.118474842630924</v>
      </c>
      <c r="G122" s="206">
        <v>38.76644599985115</v>
      </c>
      <c r="H122" s="206">
        <v>42.330999228242057</v>
      </c>
      <c r="I122" s="206">
        <v>46.653028547034268</v>
      </c>
      <c r="J122" s="206">
        <v>44.671984353568966</v>
      </c>
      <c r="K122" s="206">
        <v>39.37326937159218</v>
      </c>
      <c r="L122" s="206">
        <v>45.602060560514623</v>
      </c>
      <c r="M122" s="206">
        <v>43.969870068462306</v>
      </c>
      <c r="N122" s="206">
        <v>45.639652450200508</v>
      </c>
      <c r="O122" s="206">
        <v>45.487996868013617</v>
      </c>
      <c r="P122" s="206">
        <v>48.202029263104457</v>
      </c>
      <c r="Q122" s="206">
        <v>48.235405914336027</v>
      </c>
    </row>
    <row r="123" spans="1:17" x14ac:dyDescent="0.25">
      <c r="A123" s="152" t="s">
        <v>159</v>
      </c>
      <c r="B123" s="151">
        <v>5.7289333893857561</v>
      </c>
      <c r="C123" s="151">
        <v>2.3237654287608649</v>
      </c>
      <c r="D123" s="151">
        <v>0.53218710866591457</v>
      </c>
      <c r="E123" s="151">
        <v>0.13110662192718817</v>
      </c>
      <c r="F123" s="151">
        <v>2.8191146983955537</v>
      </c>
      <c r="G123" s="151">
        <v>1.6928703467809547</v>
      </c>
      <c r="H123" s="151">
        <v>1.5809780134540747</v>
      </c>
      <c r="I123" s="151">
        <v>5.1749141577714601</v>
      </c>
      <c r="J123" s="151">
        <v>3.2731497976225543</v>
      </c>
      <c r="K123" s="151">
        <v>3.3176973666693206</v>
      </c>
      <c r="L123" s="151">
        <v>4.5033055701977549</v>
      </c>
      <c r="M123" s="151">
        <v>4.3151088329455618</v>
      </c>
      <c r="N123" s="151">
        <v>3.2805454534799763</v>
      </c>
      <c r="O123" s="151">
        <v>2.480472165725947</v>
      </c>
      <c r="P123" s="151">
        <v>2.408212311136587</v>
      </c>
      <c r="Q123" s="151">
        <v>4.0789276310152252</v>
      </c>
    </row>
    <row r="124" spans="1:17" x14ac:dyDescent="0.25">
      <c r="A124" s="154" t="s">
        <v>33</v>
      </c>
      <c r="B124" s="153">
        <v>1.5064883163604454</v>
      </c>
      <c r="C124" s="153">
        <v>0.24491558855732681</v>
      </c>
      <c r="D124" s="153">
        <v>0</v>
      </c>
      <c r="E124" s="153">
        <v>0</v>
      </c>
      <c r="F124" s="153">
        <v>0.53179058345617314</v>
      </c>
      <c r="G124" s="153">
        <v>0</v>
      </c>
      <c r="H124" s="153">
        <v>0</v>
      </c>
      <c r="I124" s="153">
        <v>0.63544313793861096</v>
      </c>
      <c r="J124" s="153">
        <v>0</v>
      </c>
      <c r="K124" s="153">
        <v>0.43147404602536565</v>
      </c>
      <c r="L124" s="153">
        <v>0.73322217599527006</v>
      </c>
      <c r="M124" s="153">
        <v>0.61764511828839808</v>
      </c>
      <c r="N124" s="153">
        <v>0.29319109957673389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1.8263472018702962</v>
      </c>
      <c r="C125" s="153">
        <v>1.5419428992761717</v>
      </c>
      <c r="D125" s="153">
        <v>0.53218710866591457</v>
      </c>
      <c r="E125" s="153">
        <v>0.13110662192718817</v>
      </c>
      <c r="F125" s="153">
        <v>2.089884372929772</v>
      </c>
      <c r="G125" s="153">
        <v>1.6928703467809547</v>
      </c>
      <c r="H125" s="153">
        <v>1.5809780134540747</v>
      </c>
      <c r="I125" s="153">
        <v>3.1553589137179929</v>
      </c>
      <c r="J125" s="153">
        <v>3.2731497976225543</v>
      </c>
      <c r="K125" s="153">
        <v>1.9592653438297445</v>
      </c>
      <c r="L125" s="153">
        <v>2.1669390727963589</v>
      </c>
      <c r="M125" s="153">
        <v>2.4602306180775475</v>
      </c>
      <c r="N125" s="153">
        <v>2.4679565245472457</v>
      </c>
      <c r="O125" s="153">
        <v>2.480472165725947</v>
      </c>
      <c r="P125" s="153">
        <v>2.408212311136587</v>
      </c>
      <c r="Q125" s="153">
        <v>4.0789276310152252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2.3960978711550145</v>
      </c>
      <c r="C127" s="153">
        <v>0.53690694092736635</v>
      </c>
      <c r="D127" s="153">
        <v>0</v>
      </c>
      <c r="E127" s="153">
        <v>0</v>
      </c>
      <c r="F127" s="153">
        <v>0.19743974200960862</v>
      </c>
      <c r="G127" s="153">
        <v>0</v>
      </c>
      <c r="H127" s="153">
        <v>0</v>
      </c>
      <c r="I127" s="153">
        <v>1.3841121061148565</v>
      </c>
      <c r="J127" s="153">
        <v>0</v>
      </c>
      <c r="K127" s="153">
        <v>0.92695797681421066</v>
      </c>
      <c r="L127" s="153">
        <v>1.6031443214061258</v>
      </c>
      <c r="M127" s="153">
        <v>1.2372330965796163</v>
      </c>
      <c r="N127" s="153">
        <v>0.51939782935599688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0</v>
      </c>
      <c r="E128" s="153">
        <v>0</v>
      </c>
      <c r="F128" s="153">
        <v>0</v>
      </c>
      <c r="G128" s="153">
        <v>0</v>
      </c>
      <c r="H128" s="153">
        <v>0</v>
      </c>
      <c r="I128" s="153">
        <v>0</v>
      </c>
      <c r="J128" s="153">
        <v>0</v>
      </c>
      <c r="K128" s="153">
        <v>0</v>
      </c>
      <c r="L128" s="153">
        <v>0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33.77714799507779</v>
      </c>
      <c r="C129" s="151">
        <v>25.44285623672102</v>
      </c>
      <c r="D129" s="151">
        <v>27.881681485673944</v>
      </c>
      <c r="E129" s="151">
        <v>32.633304161020838</v>
      </c>
      <c r="F129" s="151">
        <v>42.299360144235372</v>
      </c>
      <c r="G129" s="151">
        <v>37.073575653070193</v>
      </c>
      <c r="H129" s="151">
        <v>40.750021214787985</v>
      </c>
      <c r="I129" s="151">
        <v>41.478114389262807</v>
      </c>
      <c r="J129" s="151">
        <v>41.398834555946415</v>
      </c>
      <c r="K129" s="151">
        <v>36.055572004922858</v>
      </c>
      <c r="L129" s="151">
        <v>41.09875499031687</v>
      </c>
      <c r="M129" s="151">
        <v>39.654761235516744</v>
      </c>
      <c r="N129" s="151">
        <v>42.359106996720534</v>
      </c>
      <c r="O129" s="151">
        <v>43.007524702287668</v>
      </c>
      <c r="P129" s="151">
        <v>45.793816951967869</v>
      </c>
      <c r="Q129" s="151">
        <v>44.156478283320801</v>
      </c>
    </row>
    <row r="130" spans="1:17" x14ac:dyDescent="0.25">
      <c r="A130" s="156" t="s">
        <v>145</v>
      </c>
      <c r="B130" s="206">
        <v>27.326364525771009</v>
      </c>
      <c r="C130" s="206">
        <v>18.67413035294496</v>
      </c>
      <c r="D130" s="206">
        <v>18.870221239188144</v>
      </c>
      <c r="E130" s="206">
        <v>21.75950375053938</v>
      </c>
      <c r="F130" s="206">
        <v>30.124558104261467</v>
      </c>
      <c r="G130" s="206">
        <v>28.284897420410143</v>
      </c>
      <c r="H130" s="206">
        <v>29.411203474817963</v>
      </c>
      <c r="I130" s="206">
        <v>31.148882661444755</v>
      </c>
      <c r="J130" s="206">
        <v>29.221350749751409</v>
      </c>
      <c r="K130" s="206">
        <v>25.934895461921286</v>
      </c>
      <c r="L130" s="206">
        <v>30.132435673845521</v>
      </c>
      <c r="M130" s="206">
        <v>28.961072023859124</v>
      </c>
      <c r="N130" s="206">
        <v>29.525127299765796</v>
      </c>
      <c r="O130" s="206">
        <v>29.690327301211774</v>
      </c>
      <c r="P130" s="206">
        <v>31.487585024561696</v>
      </c>
      <c r="Q130" s="206">
        <v>31.526826674692721</v>
      </c>
    </row>
    <row r="131" spans="1:17" x14ac:dyDescent="0.25">
      <c r="A131" s="152" t="s">
        <v>157</v>
      </c>
      <c r="B131" s="151">
        <v>1.6150278665068236</v>
      </c>
      <c r="C131" s="151">
        <v>1.0373001368274071</v>
      </c>
      <c r="D131" s="151">
        <v>0.35343615558108737</v>
      </c>
      <c r="E131" s="151">
        <v>8.7070542804631321E-2</v>
      </c>
      <c r="F131" s="151">
        <v>1.6836595805422507</v>
      </c>
      <c r="G131" s="151">
        <v>1.2351574375669443</v>
      </c>
      <c r="H131" s="151">
        <v>1.0984495261309315</v>
      </c>
      <c r="I131" s="151">
        <v>3.4173290537509273</v>
      </c>
      <c r="J131" s="151">
        <v>3.4804936700535749</v>
      </c>
      <c r="K131" s="151">
        <v>3.2118800402061094</v>
      </c>
      <c r="L131" s="151">
        <v>4.0611197013265237</v>
      </c>
      <c r="M131" s="151">
        <v>4.1114888009437767</v>
      </c>
      <c r="N131" s="151">
        <v>4.7626922553929525</v>
      </c>
      <c r="O131" s="151">
        <v>3.2390576997093308</v>
      </c>
      <c r="P131" s="151">
        <v>3.2038862041702494</v>
      </c>
      <c r="Q131" s="151">
        <v>4.2637183128379359</v>
      </c>
    </row>
    <row r="132" spans="1:17" x14ac:dyDescent="0.25">
      <c r="A132" s="154" t="s">
        <v>30</v>
      </c>
      <c r="B132" s="205">
        <v>1.2830970528072063</v>
      </c>
      <c r="C132" s="205">
        <v>1.0373001368274071</v>
      </c>
      <c r="D132" s="205">
        <v>0.35343615558108737</v>
      </c>
      <c r="E132" s="205">
        <v>8.7070542804631321E-2</v>
      </c>
      <c r="F132" s="205">
        <v>1.4136004662479373</v>
      </c>
      <c r="G132" s="205">
        <v>1.2351574375669443</v>
      </c>
      <c r="H132" s="205">
        <v>1.0984495261309315</v>
      </c>
      <c r="I132" s="205">
        <v>2.1373216432877951</v>
      </c>
      <c r="J132" s="205">
        <v>2.1737645694062704</v>
      </c>
      <c r="K132" s="205">
        <v>1.322167756570384</v>
      </c>
      <c r="L132" s="205">
        <v>1.4731745488758037</v>
      </c>
      <c r="M132" s="205">
        <v>1.6676345182547267</v>
      </c>
      <c r="N132" s="205">
        <v>1.6545057119979063</v>
      </c>
      <c r="O132" s="205">
        <v>1.6473314216080011</v>
      </c>
      <c r="P132" s="205">
        <v>1.5993421997853725</v>
      </c>
      <c r="Q132" s="205">
        <v>2.7088978243260988</v>
      </c>
    </row>
    <row r="133" spans="1:17" x14ac:dyDescent="0.25">
      <c r="A133" s="154" t="s">
        <v>125</v>
      </c>
      <c r="B133" s="205">
        <v>0.33193081369961736</v>
      </c>
      <c r="C133" s="205">
        <v>0</v>
      </c>
      <c r="D133" s="205">
        <v>0</v>
      </c>
      <c r="E133" s="205">
        <v>0</v>
      </c>
      <c r="F133" s="205">
        <v>0.27005911429431334</v>
      </c>
      <c r="G133" s="205">
        <v>0</v>
      </c>
      <c r="H133" s="205">
        <v>0</v>
      </c>
      <c r="I133" s="205">
        <v>1.2361874844051337</v>
      </c>
      <c r="J133" s="205">
        <v>1.2716816515312444</v>
      </c>
      <c r="K133" s="205">
        <v>1.5993022963918033</v>
      </c>
      <c r="L133" s="205">
        <v>2.2198957809880371</v>
      </c>
      <c r="M133" s="205">
        <v>1.9975595627551406</v>
      </c>
      <c r="N133" s="205">
        <v>2.7084849554586103</v>
      </c>
      <c r="O133" s="205">
        <v>1.3121412655592559</v>
      </c>
      <c r="P133" s="205">
        <v>1.3324793619689135</v>
      </c>
      <c r="Q133" s="205">
        <v>1.2831528180869431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0</v>
      </c>
      <c r="C135" s="205">
        <v>0</v>
      </c>
      <c r="D135" s="205">
        <v>0</v>
      </c>
      <c r="E135" s="205">
        <v>0</v>
      </c>
      <c r="F135" s="205">
        <v>0</v>
      </c>
      <c r="G135" s="205">
        <v>0</v>
      </c>
      <c r="H135" s="205">
        <v>0</v>
      </c>
      <c r="I135" s="205">
        <v>4.3819926057998823E-2</v>
      </c>
      <c r="J135" s="205">
        <v>3.5047449116060107E-2</v>
      </c>
      <c r="K135" s="205">
        <v>0.29040998724392231</v>
      </c>
      <c r="L135" s="205">
        <v>0.36804937146268291</v>
      </c>
      <c r="M135" s="205">
        <v>0.44629471993390968</v>
      </c>
      <c r="N135" s="205">
        <v>0.3997015879364354</v>
      </c>
      <c r="O135" s="205">
        <v>0.27958501254207374</v>
      </c>
      <c r="P135" s="205">
        <v>0.27206464241596334</v>
      </c>
      <c r="Q135" s="205">
        <v>0.27166767042489437</v>
      </c>
    </row>
    <row r="136" spans="1:17" x14ac:dyDescent="0.25">
      <c r="A136" s="152" t="s">
        <v>156</v>
      </c>
      <c r="B136" s="151">
        <v>25.711336659264184</v>
      </c>
      <c r="C136" s="151">
        <v>17.636830216117552</v>
      </c>
      <c r="D136" s="151">
        <v>18.516785083607058</v>
      </c>
      <c r="E136" s="151">
        <v>21.672433207734748</v>
      </c>
      <c r="F136" s="151">
        <v>28.440898523719216</v>
      </c>
      <c r="G136" s="151">
        <v>27.049739982843199</v>
      </c>
      <c r="H136" s="151">
        <v>28.312753948687032</v>
      </c>
      <c r="I136" s="151">
        <v>27.731553607693829</v>
      </c>
      <c r="J136" s="151">
        <v>25.740857079697832</v>
      </c>
      <c r="K136" s="151">
        <v>22.723015421715179</v>
      </c>
      <c r="L136" s="151">
        <v>26.071315972518999</v>
      </c>
      <c r="M136" s="151">
        <v>24.849583222915349</v>
      </c>
      <c r="N136" s="151">
        <v>24.762435044372843</v>
      </c>
      <c r="O136" s="151">
        <v>26.451269601502442</v>
      </c>
      <c r="P136" s="151">
        <v>28.283698820391447</v>
      </c>
      <c r="Q136" s="151">
        <v>27.263108361854787</v>
      </c>
    </row>
    <row r="137" spans="1:17" x14ac:dyDescent="0.25">
      <c r="A137" s="156" t="s">
        <v>144</v>
      </c>
      <c r="B137" s="204">
        <v>2.604040578310439</v>
      </c>
      <c r="C137" s="204">
        <v>23.097579378712908</v>
      </c>
      <c r="D137" s="204">
        <v>24.139060712744175</v>
      </c>
      <c r="E137" s="204">
        <v>27.493629463564687</v>
      </c>
      <c r="F137" s="204">
        <v>5.145211776354734</v>
      </c>
      <c r="G137" s="204">
        <v>7.6055322768191242</v>
      </c>
      <c r="H137" s="204">
        <v>16.055286777876688</v>
      </c>
      <c r="I137" s="204">
        <v>41.282862101325662</v>
      </c>
      <c r="J137" s="204">
        <v>37.789077380939091</v>
      </c>
      <c r="K137" s="204">
        <v>34.463484373923166</v>
      </c>
      <c r="L137" s="204">
        <v>40.32475523434784</v>
      </c>
      <c r="M137" s="204">
        <v>38.591675340830079</v>
      </c>
      <c r="N137" s="204">
        <v>39.482423406641466</v>
      </c>
      <c r="O137" s="204">
        <v>38.633414465932383</v>
      </c>
      <c r="P137" s="204">
        <v>41.209402819928044</v>
      </c>
      <c r="Q137" s="204">
        <v>41.735688041002263</v>
      </c>
    </row>
    <row r="138" spans="1:17" x14ac:dyDescent="0.25">
      <c r="A138" s="152" t="s">
        <v>155</v>
      </c>
      <c r="B138" s="151">
        <v>0.50934669441676639</v>
      </c>
      <c r="C138" s="151">
        <v>1.6374665682211307</v>
      </c>
      <c r="D138" s="151">
        <v>0.28057113011104079</v>
      </c>
      <c r="E138" s="151">
        <v>6.1785841656122185E-2</v>
      </c>
      <c r="F138" s="151">
        <v>0.58838727017447201</v>
      </c>
      <c r="G138" s="151">
        <v>9.3667883711395589E-2</v>
      </c>
      <c r="H138" s="151">
        <v>9.3840836636287867E-2</v>
      </c>
      <c r="I138" s="151">
        <v>1.3288547670276265</v>
      </c>
      <c r="J138" s="151">
        <v>1.2426631424892252</v>
      </c>
      <c r="K138" s="151">
        <v>1.1129322299894888</v>
      </c>
      <c r="L138" s="151">
        <v>1.3180689652249442</v>
      </c>
      <c r="M138" s="151">
        <v>1.2825316660329766</v>
      </c>
      <c r="N138" s="151">
        <v>1.3435785631325752</v>
      </c>
      <c r="O138" s="151">
        <v>1.248444996761938</v>
      </c>
      <c r="P138" s="151">
        <v>1.3120475312730178</v>
      </c>
      <c r="Q138" s="151">
        <v>1.3952034809798677</v>
      </c>
    </row>
    <row r="139" spans="1:17" x14ac:dyDescent="0.25">
      <c r="A139" s="154" t="s">
        <v>30</v>
      </c>
      <c r="B139" s="153">
        <v>9.6770157143476171E-2</v>
      </c>
      <c r="C139" s="153">
        <v>0.81894891088284372</v>
      </c>
      <c r="D139" s="153">
        <v>0.28057113011104079</v>
      </c>
      <c r="E139" s="153">
        <v>6.1785841656122185E-2</v>
      </c>
      <c r="F139" s="153">
        <v>0.1097331982934872</v>
      </c>
      <c r="G139" s="153">
        <v>9.3667883711395589E-2</v>
      </c>
      <c r="H139" s="153">
        <v>9.3840836636287867E-2</v>
      </c>
      <c r="I139" s="153">
        <v>0.22121003366716149</v>
      </c>
      <c r="J139" s="153">
        <v>0.22498182952152659</v>
      </c>
      <c r="K139" s="153">
        <v>0.1368426576613242</v>
      </c>
      <c r="L139" s="153">
        <v>0.15247166591787645</v>
      </c>
      <c r="M139" s="153">
        <v>0.17259802196181515</v>
      </c>
      <c r="N139" s="153">
        <v>0.17123920744589707</v>
      </c>
      <c r="O139" s="153">
        <v>0.17049667764292262</v>
      </c>
      <c r="P139" s="153">
        <v>0.16552985507394477</v>
      </c>
      <c r="Q139" s="153">
        <v>0.28036743126705549</v>
      </c>
    </row>
    <row r="140" spans="1:17" x14ac:dyDescent="0.25">
      <c r="A140" s="154" t="s">
        <v>125</v>
      </c>
      <c r="B140" s="153">
        <v>0.41257653727329019</v>
      </c>
      <c r="C140" s="153">
        <v>0.81851765733828696</v>
      </c>
      <c r="D140" s="153">
        <v>0</v>
      </c>
      <c r="E140" s="153">
        <v>0</v>
      </c>
      <c r="F140" s="153">
        <v>0.47865407188098485</v>
      </c>
      <c r="G140" s="153">
        <v>0</v>
      </c>
      <c r="H140" s="153">
        <v>0</v>
      </c>
      <c r="I140" s="153">
        <v>1.0697254917079291</v>
      </c>
      <c r="J140" s="153">
        <v>0.99038634110633039</v>
      </c>
      <c r="K140" s="153">
        <v>0.82608464157575912</v>
      </c>
      <c r="L140" s="153">
        <v>0.99982973928660712</v>
      </c>
      <c r="M140" s="153">
        <v>0.90723844725242775</v>
      </c>
      <c r="N140" s="153">
        <v>1.0215807395205752</v>
      </c>
      <c r="O140" s="153">
        <v>0.88860785369672457</v>
      </c>
      <c r="P140" s="153">
        <v>0.95211545304642675</v>
      </c>
      <c r="Q140" s="153">
        <v>0.9200451302665088</v>
      </c>
    </row>
    <row r="141" spans="1:17" x14ac:dyDescent="0.25">
      <c r="A141" s="154" t="s">
        <v>26</v>
      </c>
      <c r="B141" s="153">
        <v>0</v>
      </c>
      <c r="C141" s="153">
        <v>0</v>
      </c>
      <c r="D141" s="153">
        <v>0</v>
      </c>
      <c r="E141" s="153">
        <v>0</v>
      </c>
      <c r="F141" s="153">
        <v>0</v>
      </c>
      <c r="G141" s="153">
        <v>0</v>
      </c>
      <c r="H141" s="153">
        <v>0</v>
      </c>
      <c r="I141" s="153">
        <v>3.7919241652536087E-2</v>
      </c>
      <c r="J141" s="153">
        <v>2.7294971861368238E-2</v>
      </c>
      <c r="K141" s="153">
        <v>0.15000493075240545</v>
      </c>
      <c r="L141" s="153">
        <v>0.16576756002046059</v>
      </c>
      <c r="M141" s="153">
        <v>0.20269519681873374</v>
      </c>
      <c r="N141" s="153">
        <v>0.15075861616610287</v>
      </c>
      <c r="O141" s="153">
        <v>0.18934046542229072</v>
      </c>
      <c r="P141" s="153">
        <v>0.19440222315264644</v>
      </c>
      <c r="Q141" s="153">
        <v>0.19479091944630328</v>
      </c>
    </row>
    <row r="142" spans="1:17" x14ac:dyDescent="0.25">
      <c r="A142" s="152" t="s">
        <v>154</v>
      </c>
      <c r="B142" s="151">
        <v>0.67651210453334287</v>
      </c>
      <c r="C142" s="151">
        <v>8.636104444894972</v>
      </c>
      <c r="D142" s="151">
        <v>9.1591577941541136</v>
      </c>
      <c r="E142" s="151">
        <v>12.052939536280661</v>
      </c>
      <c r="F142" s="151">
        <v>2.9642916509458583</v>
      </c>
      <c r="G142" s="151">
        <v>5.4605535058678125</v>
      </c>
      <c r="H142" s="151">
        <v>13.542679803318229</v>
      </c>
      <c r="I142" s="151">
        <v>38.391241536469025</v>
      </c>
      <c r="J142" s="151">
        <v>35.066033001734027</v>
      </c>
      <c r="K142" s="151">
        <v>32.03559391611364</v>
      </c>
      <c r="L142" s="151">
        <v>37.501988202526164</v>
      </c>
      <c r="M142" s="151">
        <v>35.873150227653511</v>
      </c>
      <c r="N142" s="151">
        <v>36.708178585711103</v>
      </c>
      <c r="O142" s="151">
        <v>35.858360119680398</v>
      </c>
      <c r="P142" s="151">
        <v>38.270880986176202</v>
      </c>
      <c r="Q142" s="151">
        <v>38.783926268692397</v>
      </c>
    </row>
    <row r="143" spans="1:17" x14ac:dyDescent="0.25">
      <c r="A143" s="150" t="s">
        <v>33</v>
      </c>
      <c r="B143" s="87">
        <v>0.25656256171738961</v>
      </c>
      <c r="C143" s="87">
        <v>2.3396754152166683</v>
      </c>
      <c r="D143" s="87">
        <v>2.4684898265238595</v>
      </c>
      <c r="E143" s="87">
        <v>3.0653784119063827</v>
      </c>
      <c r="F143" s="87">
        <v>2.1022976042476138</v>
      </c>
      <c r="G143" s="87">
        <v>2.4527462432892788</v>
      </c>
      <c r="H143" s="87">
        <v>2.5305814241598314</v>
      </c>
      <c r="I143" s="87">
        <v>1.5300674495976074</v>
      </c>
      <c r="J143" s="87">
        <v>2.9135717977169393</v>
      </c>
      <c r="K143" s="87">
        <v>1.3650883793000304</v>
      </c>
      <c r="L143" s="87">
        <v>1.4429500016669872</v>
      </c>
      <c r="M143" s="87">
        <v>1.7080741647968885</v>
      </c>
      <c r="N143" s="87">
        <v>1.934280572916395</v>
      </c>
      <c r="O143" s="87">
        <v>2.7008949202307972</v>
      </c>
      <c r="P143" s="87">
        <v>2.5702723264446288</v>
      </c>
      <c r="Q143" s="87">
        <v>2.5663078728887707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4.1652894600972079</v>
      </c>
      <c r="E145" s="87">
        <v>5.9381423125540023</v>
      </c>
      <c r="F145" s="87">
        <v>0</v>
      </c>
      <c r="G145" s="87">
        <v>0.3614352157219442</v>
      </c>
      <c r="H145" s="87">
        <v>4.017699327242279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1.8394107089420546E-15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0.92967456025766659</v>
      </c>
      <c r="E146" s="87">
        <v>1.4466802483242265</v>
      </c>
      <c r="F146" s="87">
        <v>0</v>
      </c>
      <c r="G146" s="87">
        <v>0.93932927136377586</v>
      </c>
      <c r="H146" s="87">
        <v>1.9366830749031461</v>
      </c>
      <c r="I146" s="87">
        <v>0</v>
      </c>
      <c r="J146" s="87">
        <v>0.71598156186438899</v>
      </c>
      <c r="K146" s="87">
        <v>0</v>
      </c>
      <c r="L146" s="87">
        <v>0</v>
      </c>
      <c r="M146" s="87">
        <v>0</v>
      </c>
      <c r="N146" s="87">
        <v>0</v>
      </c>
      <c r="O146" s="87">
        <v>0.40000336751582533</v>
      </c>
      <c r="P146" s="87">
        <v>0.5027503226761082</v>
      </c>
      <c r="Q146" s="87">
        <v>0.57729165544380612</v>
      </c>
    </row>
    <row r="147" spans="1:17" x14ac:dyDescent="0.25">
      <c r="A147" s="150" t="s">
        <v>29</v>
      </c>
      <c r="B147" s="87">
        <v>0.4199495428159532</v>
      </c>
      <c r="C147" s="87">
        <v>6.2964290296783041</v>
      </c>
      <c r="D147" s="87">
        <v>1.5957039472753809</v>
      </c>
      <c r="E147" s="87">
        <v>1.6027385634960507</v>
      </c>
      <c r="F147" s="87">
        <v>0.86199404669824431</v>
      </c>
      <c r="G147" s="87">
        <v>1.5794680693874275</v>
      </c>
      <c r="H147" s="87">
        <v>4.9070532359384247</v>
      </c>
      <c r="I147" s="87">
        <v>3.5633469086168845</v>
      </c>
      <c r="J147" s="87">
        <v>5.0695631873701616</v>
      </c>
      <c r="K147" s="87">
        <v>3.1774728175952958</v>
      </c>
      <c r="L147" s="87">
        <v>3.3462968578827734</v>
      </c>
      <c r="M147" s="87">
        <v>3.68077201346747</v>
      </c>
      <c r="N147" s="87">
        <v>3.9573669527288335</v>
      </c>
      <c r="O147" s="87">
        <v>4.3545740483947091</v>
      </c>
      <c r="P147" s="87">
        <v>3.7223366882306461</v>
      </c>
      <c r="Q147" s="87">
        <v>3.2519331413998818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0.1275747061053864</v>
      </c>
      <c r="H149" s="87">
        <v>0.15066274107454869</v>
      </c>
      <c r="I149" s="87">
        <v>0</v>
      </c>
      <c r="J149" s="87">
        <v>3.2535566681193173E-2</v>
      </c>
      <c r="K149" s="87">
        <v>0</v>
      </c>
      <c r="L149" s="87">
        <v>0</v>
      </c>
      <c r="M149" s="87">
        <v>0</v>
      </c>
      <c r="N149" s="87">
        <v>0</v>
      </c>
      <c r="O149" s="87">
        <v>9.2351730436609381E-2</v>
      </c>
      <c r="P149" s="87">
        <v>0.11185018452453908</v>
      </c>
      <c r="Q149" s="87">
        <v>0.13328175885764967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8.0293687582975212E-2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33.297827178254536</v>
      </c>
      <c r="J152" s="87">
        <v>26.334380888101339</v>
      </c>
      <c r="K152" s="87">
        <v>27.493032719218313</v>
      </c>
      <c r="L152" s="87">
        <v>32.7127413429764</v>
      </c>
      <c r="M152" s="87">
        <v>30.484304049389149</v>
      </c>
      <c r="N152" s="87">
        <v>30.816531060065874</v>
      </c>
      <c r="O152" s="87">
        <v>28.310536053102453</v>
      </c>
      <c r="P152" s="87">
        <v>31.363671464300278</v>
      </c>
      <c r="Q152" s="87">
        <v>32.174818152519315</v>
      </c>
    </row>
    <row r="153" spans="1:17" x14ac:dyDescent="0.25">
      <c r="A153" s="149" t="s">
        <v>153</v>
      </c>
      <c r="B153" s="148">
        <v>1.41818177936033</v>
      </c>
      <c r="C153" s="148">
        <v>12.824008365596807</v>
      </c>
      <c r="D153" s="148">
        <v>14.699331788479022</v>
      </c>
      <c r="E153" s="148">
        <v>15.378904085627902</v>
      </c>
      <c r="F153" s="148">
        <v>1.5925328552344034</v>
      </c>
      <c r="G153" s="148">
        <v>2.0513108872399162</v>
      </c>
      <c r="H153" s="148">
        <v>2.4187661379221699</v>
      </c>
      <c r="I153" s="148">
        <v>1.5627657978290113</v>
      </c>
      <c r="J153" s="148">
        <v>1.480381236715838</v>
      </c>
      <c r="K153" s="148">
        <v>1.3149582278200356</v>
      </c>
      <c r="L153" s="148">
        <v>1.5046980665967302</v>
      </c>
      <c r="M153" s="148">
        <v>1.435993447143596</v>
      </c>
      <c r="N153" s="148">
        <v>1.4306662577977896</v>
      </c>
      <c r="O153" s="148">
        <v>1.5266093494900452</v>
      </c>
      <c r="P153" s="148">
        <v>1.6264743024788224</v>
      </c>
      <c r="Q153" s="148">
        <v>1.556558291329996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129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0.99999999999999989</v>
      </c>
      <c r="C183" s="77">
        <f t="shared" si="22"/>
        <v>1.0000000000000002</v>
      </c>
      <c r="D183" s="77">
        <f t="shared" si="22"/>
        <v>0.99999999999999989</v>
      </c>
      <c r="E183" s="77">
        <f t="shared" si="22"/>
        <v>1</v>
      </c>
      <c r="F183" s="77">
        <f t="shared" si="22"/>
        <v>1</v>
      </c>
      <c r="G183" s="77">
        <f t="shared" si="22"/>
        <v>1</v>
      </c>
      <c r="H183" s="77">
        <f t="shared" si="22"/>
        <v>0.99999999999999989</v>
      </c>
      <c r="I183" s="77">
        <f t="shared" si="22"/>
        <v>1.0000000000000002</v>
      </c>
      <c r="J183" s="77">
        <f t="shared" si="22"/>
        <v>1</v>
      </c>
      <c r="K183" s="77">
        <f t="shared" si="22"/>
        <v>0.99999999999999989</v>
      </c>
      <c r="L183" s="77">
        <f t="shared" si="22"/>
        <v>1.0000000000000002</v>
      </c>
      <c r="M183" s="77">
        <f t="shared" si="22"/>
        <v>1</v>
      </c>
      <c r="N183" s="77">
        <f t="shared" si="22"/>
        <v>0.99999999999999989</v>
      </c>
      <c r="O183" s="77">
        <f t="shared" si="22"/>
        <v>1</v>
      </c>
      <c r="P183" s="77">
        <f t="shared" si="22"/>
        <v>0.99999999999999989</v>
      </c>
      <c r="Q183" s="77">
        <f t="shared" si="22"/>
        <v>1.0000000000000002</v>
      </c>
    </row>
    <row r="184" spans="1:17" x14ac:dyDescent="0.25">
      <c r="A184" s="132" t="s">
        <v>83</v>
      </c>
      <c r="B184" s="203">
        <f t="shared" ref="B184:Q184" si="23">IF(B$71=0,0,B$71/B$70)</f>
        <v>1.9025600630134299E-3</v>
      </c>
      <c r="C184" s="203">
        <f t="shared" si="23"/>
        <v>1.89207066987059E-3</v>
      </c>
      <c r="D184" s="203">
        <f t="shared" si="23"/>
        <v>1.8573804836930095E-3</v>
      </c>
      <c r="E184" s="203">
        <f t="shared" si="23"/>
        <v>1.8492466494959723E-3</v>
      </c>
      <c r="F184" s="203">
        <f t="shared" si="23"/>
        <v>1.9039502778701804E-3</v>
      </c>
      <c r="G184" s="203">
        <f t="shared" si="23"/>
        <v>1.8779784903850464E-3</v>
      </c>
      <c r="H184" s="203">
        <f t="shared" si="23"/>
        <v>1.8681250090482489E-3</v>
      </c>
      <c r="I184" s="203">
        <f t="shared" si="23"/>
        <v>1.8812409736686394E-3</v>
      </c>
      <c r="J184" s="203">
        <f t="shared" si="23"/>
        <v>1.8914537616591832E-3</v>
      </c>
      <c r="K184" s="203">
        <f t="shared" si="23"/>
        <v>1.8827300665845653E-3</v>
      </c>
      <c r="L184" s="203">
        <f t="shared" si="23"/>
        <v>1.8850912228450115E-3</v>
      </c>
      <c r="M184" s="203">
        <f t="shared" si="23"/>
        <v>1.889158220314641E-3</v>
      </c>
      <c r="N184" s="203">
        <f t="shared" si="23"/>
        <v>1.8963047083385247E-3</v>
      </c>
      <c r="O184" s="203">
        <f t="shared" si="23"/>
        <v>1.8827508368442565E-3</v>
      </c>
      <c r="P184" s="203">
        <f t="shared" si="23"/>
        <v>1.8781342353199886E-3</v>
      </c>
      <c r="Q184" s="203">
        <f t="shared" si="23"/>
        <v>1.8913383399040743E-3</v>
      </c>
    </row>
    <row r="185" spans="1:17" x14ac:dyDescent="0.25">
      <c r="A185" s="76" t="s">
        <v>82</v>
      </c>
      <c r="B185" s="202">
        <f t="shared" ref="B185:Q185" si="24">IF(B$72=0,0,B$72/B$70)</f>
        <v>2.5616522529674115E-4</v>
      </c>
      <c r="C185" s="202">
        <f t="shared" si="24"/>
        <v>2.5475290838233806E-4</v>
      </c>
      <c r="D185" s="202">
        <f t="shared" si="24"/>
        <v>2.5008213896458273E-4</v>
      </c>
      <c r="E185" s="202">
        <f t="shared" si="24"/>
        <v>2.4898698012564962E-4</v>
      </c>
      <c r="F185" s="202">
        <f t="shared" si="24"/>
        <v>2.5635240714130608E-4</v>
      </c>
      <c r="G185" s="202">
        <f t="shared" si="24"/>
        <v>2.5285550372058008E-4</v>
      </c>
      <c r="H185" s="202">
        <f t="shared" si="24"/>
        <v>2.5152880748866187E-4</v>
      </c>
      <c r="I185" s="202">
        <f t="shared" si="24"/>
        <v>2.5329477225228913E-4</v>
      </c>
      <c r="J185" s="202">
        <f t="shared" si="24"/>
        <v>2.5466984638916655E-4</v>
      </c>
      <c r="K185" s="202">
        <f t="shared" si="24"/>
        <v>2.5349526727460751E-4</v>
      </c>
      <c r="L185" s="202">
        <f t="shared" si="24"/>
        <v>2.5381317898587319E-4</v>
      </c>
      <c r="M185" s="202">
        <f t="shared" si="24"/>
        <v>2.5436076922669777E-4</v>
      </c>
      <c r="N185" s="202">
        <f t="shared" si="24"/>
        <v>2.553229894216382E-4</v>
      </c>
      <c r="O185" s="202">
        <f t="shared" si="24"/>
        <v>2.5349806383191833E-4</v>
      </c>
      <c r="P185" s="202">
        <f t="shared" si="24"/>
        <v>2.5287647359013837E-4</v>
      </c>
      <c r="Q185" s="202">
        <f t="shared" si="24"/>
        <v>2.5465430572872889E-4</v>
      </c>
    </row>
    <row r="186" spans="1:17" x14ac:dyDescent="0.25">
      <c r="A186" s="76" t="s">
        <v>81</v>
      </c>
      <c r="B186" s="202">
        <f t="shared" ref="B186:Q186" si="25">IF(B$73=0,0,B$73/B$70)</f>
        <v>3.3294285006215361E-2</v>
      </c>
      <c r="C186" s="202">
        <f t="shared" si="25"/>
        <v>3.3110723471612979E-2</v>
      </c>
      <c r="D186" s="202">
        <f t="shared" si="25"/>
        <v>3.2503654623712491E-2</v>
      </c>
      <c r="E186" s="202">
        <f t="shared" si="25"/>
        <v>3.2361314731682737E-2</v>
      </c>
      <c r="F186" s="202">
        <f t="shared" si="25"/>
        <v>3.3318613389092915E-2</v>
      </c>
      <c r="G186" s="202">
        <f t="shared" si="25"/>
        <v>3.2864114153320412E-2</v>
      </c>
      <c r="H186" s="202">
        <f t="shared" si="25"/>
        <v>3.2691680902823615E-2</v>
      </c>
      <c r="I186" s="202">
        <f t="shared" si="25"/>
        <v>3.2921206725788209E-2</v>
      </c>
      <c r="J186" s="202">
        <f t="shared" si="25"/>
        <v>3.3099927745258502E-2</v>
      </c>
      <c r="K186" s="202">
        <f t="shared" si="25"/>
        <v>3.2947265447879244E-2</v>
      </c>
      <c r="L186" s="202">
        <f t="shared" si="25"/>
        <v>3.29885850419398E-2</v>
      </c>
      <c r="M186" s="202">
        <f t="shared" si="25"/>
        <v>3.3059756394427306E-2</v>
      </c>
      <c r="N186" s="202">
        <f t="shared" si="25"/>
        <v>3.3184817996258588E-2</v>
      </c>
      <c r="O186" s="202">
        <f t="shared" si="25"/>
        <v>3.2947628921789616E-2</v>
      </c>
      <c r="P186" s="202">
        <f t="shared" si="25"/>
        <v>3.2866839647433858E-2</v>
      </c>
      <c r="Q186" s="202">
        <f t="shared" si="25"/>
        <v>3.3097907895853894E-2</v>
      </c>
    </row>
    <row r="187" spans="1:17" x14ac:dyDescent="0.25">
      <c r="A187" s="76" t="s">
        <v>80</v>
      </c>
      <c r="B187" s="202">
        <f t="shared" ref="B187:Q187" si="26">IF(B$74=0,0,B$74/B$70)</f>
        <v>6.291224720797121E-4</v>
      </c>
      <c r="C187" s="202">
        <f t="shared" si="26"/>
        <v>6.2565392826186949E-4</v>
      </c>
      <c r="D187" s="202">
        <f t="shared" si="26"/>
        <v>6.1418287086440805E-4</v>
      </c>
      <c r="E187" s="202">
        <f t="shared" si="26"/>
        <v>6.1149324335828801E-4</v>
      </c>
      <c r="F187" s="202">
        <f t="shared" si="26"/>
        <v>6.2958217657178243E-4</v>
      </c>
      <c r="G187" s="202">
        <f t="shared" si="26"/>
        <v>6.2099404552424186E-4</v>
      </c>
      <c r="H187" s="202">
        <f t="shared" si="26"/>
        <v>6.1773577964464648E-4</v>
      </c>
      <c r="I187" s="202">
        <f t="shared" si="26"/>
        <v>6.2207285590631283E-4</v>
      </c>
      <c r="J187" s="202">
        <f t="shared" si="26"/>
        <v>6.2544993427158678E-4</v>
      </c>
      <c r="K187" s="202">
        <f t="shared" si="26"/>
        <v>6.2256525655879998E-4</v>
      </c>
      <c r="L187" s="202">
        <f t="shared" si="26"/>
        <v>6.2334602374319349E-4</v>
      </c>
      <c r="M187" s="202">
        <f t="shared" si="26"/>
        <v>6.2469086407269253E-4</v>
      </c>
      <c r="N187" s="202">
        <f t="shared" si="26"/>
        <v>6.2705400429605715E-4</v>
      </c>
      <c r="O187" s="202">
        <f t="shared" si="26"/>
        <v>6.2257212469262477E-4</v>
      </c>
      <c r="P187" s="202">
        <f t="shared" si="26"/>
        <v>6.2104554594222565E-4</v>
      </c>
      <c r="Q187" s="202">
        <f t="shared" si="26"/>
        <v>6.2541176758170532E-4</v>
      </c>
    </row>
    <row r="188" spans="1:17" x14ac:dyDescent="0.25">
      <c r="A188" s="129" t="s">
        <v>79</v>
      </c>
      <c r="B188" s="201">
        <f t="shared" ref="B188:Q188" si="27">IF(B$75=0,0,B$75/B$70)</f>
        <v>2.0265825713365912E-3</v>
      </c>
      <c r="C188" s="201">
        <f t="shared" si="27"/>
        <v>2.109869711475097E-3</v>
      </c>
      <c r="D188" s="201">
        <f t="shared" si="27"/>
        <v>2.1924707762272814E-3</v>
      </c>
      <c r="E188" s="201">
        <f t="shared" si="27"/>
        <v>2.1828695157788975E-3</v>
      </c>
      <c r="F188" s="201">
        <f t="shared" si="27"/>
        <v>2.1231167986487743E-3</v>
      </c>
      <c r="G188" s="201">
        <f t="shared" si="27"/>
        <v>2.2167848724059139E-3</v>
      </c>
      <c r="H188" s="201">
        <f t="shared" si="27"/>
        <v>2.2051537230185375E-3</v>
      </c>
      <c r="I188" s="201">
        <f t="shared" si="27"/>
        <v>1.96626098819237E-3</v>
      </c>
      <c r="J188" s="201">
        <f t="shared" si="27"/>
        <v>1.9769353286344269E-3</v>
      </c>
      <c r="K188" s="201">
        <f t="shared" si="27"/>
        <v>1.9678173785481843E-3</v>
      </c>
      <c r="L188" s="201">
        <f t="shared" si="27"/>
        <v>1.9702852439130811E-3</v>
      </c>
      <c r="M188" s="201">
        <f t="shared" si="27"/>
        <v>1.9745360435583885E-3</v>
      </c>
      <c r="N188" s="201">
        <f t="shared" si="27"/>
        <v>1.982005506960806E-3</v>
      </c>
      <c r="O188" s="201">
        <f t="shared" si="27"/>
        <v>1.9678390874902688E-3</v>
      </c>
      <c r="P188" s="201">
        <f t="shared" si="27"/>
        <v>1.963013845215487E-3</v>
      </c>
      <c r="Q188" s="201">
        <f t="shared" si="27"/>
        <v>1.9768146905569904E-3</v>
      </c>
    </row>
    <row r="189" spans="1:17" x14ac:dyDescent="0.25">
      <c r="A189" s="127" t="s">
        <v>149</v>
      </c>
      <c r="B189" s="200">
        <f t="shared" ref="B189:Q189" si="28">IF(B$80=0,0,B$80/B$70)</f>
        <v>0.27839932796681277</v>
      </c>
      <c r="C189" s="200">
        <f t="shared" si="28"/>
        <v>0.27618183136754076</v>
      </c>
      <c r="D189" s="200">
        <f t="shared" si="28"/>
        <v>0.27394767280823112</v>
      </c>
      <c r="E189" s="200">
        <f t="shared" si="28"/>
        <v>0.27389148023107918</v>
      </c>
      <c r="F189" s="200">
        <f t="shared" si="28"/>
        <v>0.27860104909117728</v>
      </c>
      <c r="G189" s="200">
        <f t="shared" si="28"/>
        <v>0.27504139090515489</v>
      </c>
      <c r="H189" s="200">
        <f t="shared" si="28"/>
        <v>0.27408589635019831</v>
      </c>
      <c r="I189" s="200">
        <f t="shared" si="28"/>
        <v>0.27367042887929333</v>
      </c>
      <c r="J189" s="200">
        <f t="shared" si="28"/>
        <v>0.27472584489945762</v>
      </c>
      <c r="K189" s="200">
        <f t="shared" si="28"/>
        <v>0.27526308861088283</v>
      </c>
      <c r="L189" s="200">
        <f t="shared" si="28"/>
        <v>0.27578224526478301</v>
      </c>
      <c r="M189" s="200">
        <f t="shared" si="28"/>
        <v>0.27571838779280072</v>
      </c>
      <c r="N189" s="200">
        <f t="shared" si="28"/>
        <v>0.27690839862822403</v>
      </c>
      <c r="O189" s="200">
        <f t="shared" si="28"/>
        <v>0.27489987775670788</v>
      </c>
      <c r="P189" s="200">
        <f t="shared" si="28"/>
        <v>0.27457788798756039</v>
      </c>
      <c r="Q189" s="200">
        <f t="shared" si="28"/>
        <v>0.27384586963184959</v>
      </c>
    </row>
    <row r="190" spans="1:17" x14ac:dyDescent="0.25">
      <c r="A190" s="142" t="s">
        <v>166</v>
      </c>
      <c r="B190" s="199">
        <f t="shared" ref="B190:Q190" si="29">IF(B$81=0,0,B$81/B$70)</f>
        <v>1.3017682800230876E-2</v>
      </c>
      <c r="C190" s="199">
        <f t="shared" si="29"/>
        <v>1.5341193729089223E-2</v>
      </c>
      <c r="D190" s="199">
        <f t="shared" si="29"/>
        <v>5.1309950784600529E-3</v>
      </c>
      <c r="E190" s="199">
        <f t="shared" si="29"/>
        <v>1.0959753552602434E-3</v>
      </c>
      <c r="F190" s="199">
        <f t="shared" si="29"/>
        <v>1.3033186120033605E-2</v>
      </c>
      <c r="G190" s="199">
        <f t="shared" si="29"/>
        <v>1.2010629367533809E-2</v>
      </c>
      <c r="H190" s="199">
        <f t="shared" si="29"/>
        <v>1.0236559113360464E-2</v>
      </c>
      <c r="I190" s="199">
        <f t="shared" si="29"/>
        <v>1.8518975575582255E-2</v>
      </c>
      <c r="J190" s="199">
        <f t="shared" si="29"/>
        <v>2.0129368700463907E-2</v>
      </c>
      <c r="K190" s="199">
        <f t="shared" si="29"/>
        <v>1.3705019824243998E-2</v>
      </c>
      <c r="L190" s="199">
        <f t="shared" si="29"/>
        <v>1.3111819252416392E-2</v>
      </c>
      <c r="M190" s="199">
        <f t="shared" si="29"/>
        <v>1.5452043541766849E-2</v>
      </c>
      <c r="N190" s="199">
        <f t="shared" si="29"/>
        <v>1.4994673553555167E-2</v>
      </c>
      <c r="O190" s="199">
        <f t="shared" si="29"/>
        <v>1.4990361020194029E-2</v>
      </c>
      <c r="P190" s="199">
        <f t="shared" si="29"/>
        <v>1.3718133039756972E-2</v>
      </c>
      <c r="Q190" s="199">
        <f t="shared" si="29"/>
        <v>2.315721124570783E-2</v>
      </c>
    </row>
    <row r="191" spans="1:17" x14ac:dyDescent="0.25">
      <c r="A191" s="142" t="s">
        <v>165</v>
      </c>
      <c r="B191" s="199">
        <f t="shared" ref="B191:Q191" si="30">IF(B$86=0,0,B$86/B$70)</f>
        <v>0.26538164516658186</v>
      </c>
      <c r="C191" s="199">
        <f t="shared" si="30"/>
        <v>0.26084063763845156</v>
      </c>
      <c r="D191" s="199">
        <f t="shared" si="30"/>
        <v>0.26881667772977108</v>
      </c>
      <c r="E191" s="199">
        <f t="shared" si="30"/>
        <v>0.27279550487581888</v>
      </c>
      <c r="F191" s="199">
        <f t="shared" si="30"/>
        <v>0.26556786297114365</v>
      </c>
      <c r="G191" s="199">
        <f t="shared" si="30"/>
        <v>0.26303076153762106</v>
      </c>
      <c r="H191" s="199">
        <f t="shared" si="30"/>
        <v>0.2638493372368379</v>
      </c>
      <c r="I191" s="199">
        <f t="shared" si="30"/>
        <v>0.25515145330371108</v>
      </c>
      <c r="J191" s="199">
        <f t="shared" si="30"/>
        <v>0.25459647619899373</v>
      </c>
      <c r="K191" s="199">
        <f t="shared" si="30"/>
        <v>0.26155806878663884</v>
      </c>
      <c r="L191" s="199">
        <f t="shared" si="30"/>
        <v>0.26267042601236662</v>
      </c>
      <c r="M191" s="199">
        <f t="shared" si="30"/>
        <v>0.26026634425103384</v>
      </c>
      <c r="N191" s="199">
        <f t="shared" si="30"/>
        <v>0.26191372507466887</v>
      </c>
      <c r="O191" s="199">
        <f t="shared" si="30"/>
        <v>0.25990951673651386</v>
      </c>
      <c r="P191" s="199">
        <f t="shared" si="30"/>
        <v>0.26085975494780339</v>
      </c>
      <c r="Q191" s="199">
        <f t="shared" si="30"/>
        <v>0.25068865838614179</v>
      </c>
    </row>
    <row r="192" spans="1:17" x14ac:dyDescent="0.25">
      <c r="A192" s="127" t="s">
        <v>148</v>
      </c>
      <c r="B192" s="200">
        <f t="shared" ref="B192:Q192" si="31">IF(B$87=0,0,B$87/B$70)</f>
        <v>0.47259653419987668</v>
      </c>
      <c r="C192" s="200">
        <f t="shared" si="31"/>
        <v>0.47079257254176582</v>
      </c>
      <c r="D192" s="200">
        <f t="shared" si="31"/>
        <v>0.46698412051436278</v>
      </c>
      <c r="E192" s="200">
        <f t="shared" si="31"/>
        <v>0.46688833199770274</v>
      </c>
      <c r="F192" s="200">
        <f t="shared" si="31"/>
        <v>0.47345542800060403</v>
      </c>
      <c r="G192" s="200">
        <f t="shared" si="31"/>
        <v>0.46884852395443177</v>
      </c>
      <c r="H192" s="200">
        <f t="shared" si="31"/>
        <v>0.46721974288165002</v>
      </c>
      <c r="I192" s="200">
        <f t="shared" si="31"/>
        <v>0.46007013832042659</v>
      </c>
      <c r="J192" s="200">
        <f t="shared" si="31"/>
        <v>0.46126705117751732</v>
      </c>
      <c r="K192" s="200">
        <f t="shared" si="31"/>
        <v>0.45826016320090651</v>
      </c>
      <c r="L192" s="200">
        <f t="shared" si="31"/>
        <v>0.45716974569224883</v>
      </c>
      <c r="M192" s="200">
        <f t="shared" si="31"/>
        <v>0.45744004257393533</v>
      </c>
      <c r="N192" s="200">
        <f t="shared" si="31"/>
        <v>0.45613670461778472</v>
      </c>
      <c r="O192" s="200">
        <f t="shared" si="31"/>
        <v>0.46055403611210516</v>
      </c>
      <c r="P192" s="200">
        <f t="shared" si="31"/>
        <v>0.46039167772181316</v>
      </c>
      <c r="Q192" s="200">
        <f t="shared" si="31"/>
        <v>0.45941840492601121</v>
      </c>
    </row>
    <row r="193" spans="1:17" x14ac:dyDescent="0.25">
      <c r="A193" s="142" t="s">
        <v>164</v>
      </c>
      <c r="B193" s="199">
        <f t="shared" ref="B193:Q193" si="32">IF(B$88=0,0,B$88/B$70)</f>
        <v>2.7931142162270883E-2</v>
      </c>
      <c r="C193" s="199">
        <f t="shared" si="32"/>
        <v>2.6151322213400219E-2</v>
      </c>
      <c r="D193" s="199">
        <f t="shared" si="32"/>
        <v>8.7465361523823074E-3</v>
      </c>
      <c r="E193" s="199">
        <f t="shared" si="32"/>
        <v>1.8682512690658762E-3</v>
      </c>
      <c r="F193" s="199">
        <f t="shared" si="32"/>
        <v>2.6461392879326067E-2</v>
      </c>
      <c r="G193" s="199">
        <f t="shared" si="32"/>
        <v>2.0473885156702926E-2</v>
      </c>
      <c r="H193" s="199">
        <f t="shared" si="32"/>
        <v>1.7449721348763693E-2</v>
      </c>
      <c r="I193" s="199">
        <f t="shared" si="32"/>
        <v>5.0474075347545035E-2</v>
      </c>
      <c r="J193" s="199">
        <f t="shared" si="32"/>
        <v>5.4940548969704468E-2</v>
      </c>
      <c r="K193" s="199">
        <f t="shared" si="32"/>
        <v>5.6752751271647028E-2</v>
      </c>
      <c r="L193" s="199">
        <f t="shared" si="32"/>
        <v>6.1615366284271063E-2</v>
      </c>
      <c r="M193" s="199">
        <f t="shared" si="32"/>
        <v>6.4940952827869936E-2</v>
      </c>
      <c r="N193" s="199">
        <f t="shared" si="32"/>
        <v>7.3579318674125344E-2</v>
      </c>
      <c r="O193" s="199">
        <f t="shared" si="32"/>
        <v>5.0244009830778744E-2</v>
      </c>
      <c r="P193" s="199">
        <f t="shared" si="32"/>
        <v>4.6845210377903373E-2</v>
      </c>
      <c r="Q193" s="199">
        <f t="shared" si="32"/>
        <v>6.2132186234595724E-2</v>
      </c>
    </row>
    <row r="194" spans="1:17" x14ac:dyDescent="0.25">
      <c r="A194" s="142" t="s">
        <v>163</v>
      </c>
      <c r="B194" s="199">
        <f t="shared" ref="B194:Q194" si="33">IF(B$93=0,0,B$93/B$70)</f>
        <v>0.4446653920376058</v>
      </c>
      <c r="C194" s="199">
        <f t="shared" si="33"/>
        <v>0.4446412503283656</v>
      </c>
      <c r="D194" s="199">
        <f t="shared" si="33"/>
        <v>0.45823758436198048</v>
      </c>
      <c r="E194" s="199">
        <f t="shared" si="33"/>
        <v>0.46502008072863688</v>
      </c>
      <c r="F194" s="199">
        <f t="shared" si="33"/>
        <v>0.446994035121278</v>
      </c>
      <c r="G194" s="199">
        <f t="shared" si="33"/>
        <v>0.44837463879772887</v>
      </c>
      <c r="H194" s="199">
        <f t="shared" si="33"/>
        <v>0.44977002153288631</v>
      </c>
      <c r="I194" s="199">
        <f t="shared" si="33"/>
        <v>0.40959606297288154</v>
      </c>
      <c r="J194" s="199">
        <f t="shared" si="33"/>
        <v>0.40632650220781286</v>
      </c>
      <c r="K194" s="199">
        <f t="shared" si="33"/>
        <v>0.40150741192925948</v>
      </c>
      <c r="L194" s="199">
        <f t="shared" si="33"/>
        <v>0.39555437940797777</v>
      </c>
      <c r="M194" s="199">
        <f t="shared" si="33"/>
        <v>0.3924990897460654</v>
      </c>
      <c r="N194" s="199">
        <f t="shared" si="33"/>
        <v>0.3825573859436594</v>
      </c>
      <c r="O194" s="199">
        <f t="shared" si="33"/>
        <v>0.4103100262813264</v>
      </c>
      <c r="P194" s="199">
        <f t="shared" si="33"/>
        <v>0.41354646734390982</v>
      </c>
      <c r="Q194" s="199">
        <f t="shared" si="33"/>
        <v>0.3972862186914155</v>
      </c>
    </row>
    <row r="195" spans="1:17" x14ac:dyDescent="0.25">
      <c r="A195" s="127" t="s">
        <v>147</v>
      </c>
      <c r="B195" s="200">
        <f t="shared" ref="B195:Q195" si="34">IF(B$94=0,0,B$94/B$70)</f>
        <v>0.21089542249536872</v>
      </c>
      <c r="C195" s="200">
        <f t="shared" si="34"/>
        <v>0.21503252540109064</v>
      </c>
      <c r="D195" s="200">
        <f t="shared" si="34"/>
        <v>0.22165043578394433</v>
      </c>
      <c r="E195" s="200">
        <f t="shared" si="34"/>
        <v>0.22196627665077653</v>
      </c>
      <c r="F195" s="200">
        <f t="shared" si="34"/>
        <v>0.20971190785889365</v>
      </c>
      <c r="G195" s="200">
        <f t="shared" si="34"/>
        <v>0.21827735807505713</v>
      </c>
      <c r="H195" s="200">
        <f t="shared" si="34"/>
        <v>0.22106013654612794</v>
      </c>
      <c r="I195" s="200">
        <f t="shared" si="34"/>
        <v>0.22861535648447237</v>
      </c>
      <c r="J195" s="200">
        <f t="shared" si="34"/>
        <v>0.22615866730681222</v>
      </c>
      <c r="K195" s="200">
        <f t="shared" si="34"/>
        <v>0.22880287477136529</v>
      </c>
      <c r="L195" s="200">
        <f t="shared" si="34"/>
        <v>0.22932688833154136</v>
      </c>
      <c r="M195" s="200">
        <f t="shared" si="34"/>
        <v>0.22903906734166424</v>
      </c>
      <c r="N195" s="200">
        <f t="shared" si="34"/>
        <v>0.2290093915487155</v>
      </c>
      <c r="O195" s="200">
        <f t="shared" si="34"/>
        <v>0.22687179709653826</v>
      </c>
      <c r="P195" s="200">
        <f t="shared" si="34"/>
        <v>0.22744852454312464</v>
      </c>
      <c r="Q195" s="200">
        <f t="shared" si="34"/>
        <v>0.22888959844251403</v>
      </c>
    </row>
    <row r="196" spans="1:17" x14ac:dyDescent="0.25">
      <c r="A196" s="142" t="s">
        <v>162</v>
      </c>
      <c r="B196" s="199">
        <f t="shared" ref="B196:Q196" si="35">IF(B$95=0,0,B$95/B$70)</f>
        <v>2.5821433229674569E-2</v>
      </c>
      <c r="C196" s="199">
        <f t="shared" si="35"/>
        <v>1.1559775506884206E-2</v>
      </c>
      <c r="D196" s="199">
        <f t="shared" si="35"/>
        <v>1.9336426280769389E-3</v>
      </c>
      <c r="E196" s="199">
        <f t="shared" si="35"/>
        <v>4.1302410815973904E-4</v>
      </c>
      <c r="F196" s="199">
        <f t="shared" si="35"/>
        <v>2.6336038089922537E-2</v>
      </c>
      <c r="G196" s="199">
        <f t="shared" si="35"/>
        <v>4.5262691894973313E-3</v>
      </c>
      <c r="H196" s="199">
        <f t="shared" si="35"/>
        <v>3.857701432908779E-3</v>
      </c>
      <c r="I196" s="199">
        <f t="shared" si="35"/>
        <v>4.1924150310723517E-2</v>
      </c>
      <c r="J196" s="199">
        <f t="shared" si="35"/>
        <v>4.1899683419107908E-2</v>
      </c>
      <c r="K196" s="199">
        <f t="shared" si="35"/>
        <v>4.2005049528731457E-2</v>
      </c>
      <c r="L196" s="199">
        <f t="shared" si="35"/>
        <v>4.2715604465258905E-2</v>
      </c>
      <c r="M196" s="199">
        <f t="shared" si="35"/>
        <v>4.3270590252146891E-2</v>
      </c>
      <c r="N196" s="199">
        <f t="shared" si="35"/>
        <v>4.4337529028992455E-2</v>
      </c>
      <c r="O196" s="199">
        <f t="shared" si="35"/>
        <v>4.1365682913742596E-2</v>
      </c>
      <c r="P196" s="199">
        <f t="shared" si="35"/>
        <v>4.0977254553398845E-2</v>
      </c>
      <c r="Q196" s="199">
        <f t="shared" si="35"/>
        <v>4.342810303637875E-2</v>
      </c>
    </row>
    <row r="197" spans="1:17" x14ac:dyDescent="0.25">
      <c r="A197" s="142" t="s">
        <v>161</v>
      </c>
      <c r="B197" s="199">
        <f t="shared" ref="B197:Q197" si="36">IF(B$99=0,0,B$99/B$70)</f>
        <v>0.1131789784121822</v>
      </c>
      <c r="C197" s="199">
        <f t="shared" si="36"/>
        <v>0.11294103420504385</v>
      </c>
      <c r="D197" s="199">
        <f t="shared" si="36"/>
        <v>0.11841180664780974</v>
      </c>
      <c r="E197" s="199">
        <f t="shared" si="36"/>
        <v>0.11874882398448872</v>
      </c>
      <c r="F197" s="199">
        <f t="shared" si="36"/>
        <v>0.11209457586458438</v>
      </c>
      <c r="G197" s="199">
        <f t="shared" si="36"/>
        <v>0.11462655549050367</v>
      </c>
      <c r="H197" s="199">
        <f t="shared" si="36"/>
        <v>0.11776941713727566</v>
      </c>
      <c r="I197" s="199">
        <f t="shared" si="36"/>
        <v>0.13738737716676819</v>
      </c>
      <c r="J197" s="199">
        <f t="shared" si="36"/>
        <v>0.13434400448811304</v>
      </c>
      <c r="K197" s="199">
        <f t="shared" si="36"/>
        <v>0.13716777230732149</v>
      </c>
      <c r="L197" s="199">
        <f t="shared" si="36"/>
        <v>0.137847456518738</v>
      </c>
      <c r="M197" s="199">
        <f t="shared" si="36"/>
        <v>0.13732032902287861</v>
      </c>
      <c r="N197" s="199">
        <f t="shared" si="36"/>
        <v>0.13746047609508683</v>
      </c>
      <c r="O197" s="199">
        <f t="shared" si="36"/>
        <v>0.13492379902437959</v>
      </c>
      <c r="P197" s="199">
        <f t="shared" si="36"/>
        <v>0.13567398564700792</v>
      </c>
      <c r="Q197" s="199">
        <f t="shared" si="36"/>
        <v>0.13701094695241897</v>
      </c>
    </row>
    <row r="198" spans="1:17" x14ac:dyDescent="0.25">
      <c r="A198" s="140" t="s">
        <v>160</v>
      </c>
      <c r="B198" s="198">
        <f t="shared" ref="B198:Q198" si="37">IF(B$110=0,0,B$110/B$70)</f>
        <v>7.1895010853511923E-2</v>
      </c>
      <c r="C198" s="198">
        <f t="shared" si="37"/>
        <v>9.0531715689162573E-2</v>
      </c>
      <c r="D198" s="198">
        <f t="shared" si="37"/>
        <v>0.10130498650805762</v>
      </c>
      <c r="E198" s="198">
        <f t="shared" si="37"/>
        <v>0.10280442855812812</v>
      </c>
      <c r="F198" s="198">
        <f t="shared" si="37"/>
        <v>7.1281293904386714E-2</v>
      </c>
      <c r="G198" s="198">
        <f t="shared" si="37"/>
        <v>9.9124533395056141E-2</v>
      </c>
      <c r="H198" s="198">
        <f t="shared" si="37"/>
        <v>9.9433017975943491E-2</v>
      </c>
      <c r="I198" s="198">
        <f t="shared" si="37"/>
        <v>4.930382900698066E-2</v>
      </c>
      <c r="J198" s="198">
        <f t="shared" si="37"/>
        <v>4.9914979399591275E-2</v>
      </c>
      <c r="K198" s="198">
        <f t="shared" si="37"/>
        <v>4.9630052935312349E-2</v>
      </c>
      <c r="L198" s="198">
        <f t="shared" si="37"/>
        <v>4.876382734754444E-2</v>
      </c>
      <c r="M198" s="198">
        <f t="shared" si="37"/>
        <v>4.8448148066638733E-2</v>
      </c>
      <c r="N198" s="198">
        <f t="shared" si="37"/>
        <v>4.7211386424636223E-2</v>
      </c>
      <c r="O198" s="198">
        <f t="shared" si="37"/>
        <v>5.0582315158416075E-2</v>
      </c>
      <c r="P198" s="198">
        <f t="shared" si="37"/>
        <v>5.0797284342717887E-2</v>
      </c>
      <c r="Q198" s="198">
        <f t="shared" si="37"/>
        <v>4.8450548453716311E-2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0.99999999999999989</v>
      </c>
      <c r="C200" s="77">
        <f t="shared" si="38"/>
        <v>1</v>
      </c>
      <c r="D200" s="77">
        <f t="shared" si="38"/>
        <v>0.99999999999999989</v>
      </c>
      <c r="E200" s="77">
        <f t="shared" si="38"/>
        <v>0.99999999999999978</v>
      </c>
      <c r="F200" s="77">
        <f t="shared" si="38"/>
        <v>1</v>
      </c>
      <c r="G200" s="77">
        <f t="shared" si="38"/>
        <v>0.99999999999999978</v>
      </c>
      <c r="H200" s="77">
        <f t="shared" si="38"/>
        <v>0.99999999999999978</v>
      </c>
      <c r="I200" s="77">
        <f t="shared" si="38"/>
        <v>1</v>
      </c>
      <c r="J200" s="77">
        <f t="shared" si="38"/>
        <v>1</v>
      </c>
      <c r="K200" s="77">
        <f t="shared" si="38"/>
        <v>1</v>
      </c>
      <c r="L200" s="77">
        <f t="shared" si="38"/>
        <v>1</v>
      </c>
      <c r="M200" s="77">
        <f t="shared" si="38"/>
        <v>0.99999999999999978</v>
      </c>
      <c r="N200" s="77">
        <f t="shared" si="38"/>
        <v>1</v>
      </c>
      <c r="O200" s="77">
        <f t="shared" si="38"/>
        <v>1</v>
      </c>
      <c r="P200" s="77">
        <f t="shared" si="38"/>
        <v>0.99999999999999989</v>
      </c>
      <c r="Q200" s="77">
        <f t="shared" si="38"/>
        <v>1</v>
      </c>
    </row>
    <row r="201" spans="1:17" x14ac:dyDescent="0.25">
      <c r="A201" s="132" t="s">
        <v>83</v>
      </c>
      <c r="B201" s="203">
        <f t="shared" ref="B201:Q201" si="39">IF(B$113=0,0,B$113/B$112)</f>
        <v>1.9970681198946058E-3</v>
      </c>
      <c r="C201" s="203">
        <f t="shared" si="39"/>
        <v>1.8718000810596059E-3</v>
      </c>
      <c r="D201" s="203">
        <f t="shared" si="39"/>
        <v>1.8241695929032593E-3</v>
      </c>
      <c r="E201" s="203">
        <f t="shared" si="39"/>
        <v>1.8241182469061203E-3</v>
      </c>
      <c r="F201" s="203">
        <f t="shared" si="39"/>
        <v>1.9566790576997571E-3</v>
      </c>
      <c r="G201" s="203">
        <f t="shared" si="39"/>
        <v>1.9259571385332843E-3</v>
      </c>
      <c r="H201" s="203">
        <f t="shared" si="39"/>
        <v>1.9154108990883782E-3</v>
      </c>
      <c r="I201" s="203">
        <f t="shared" si="39"/>
        <v>1.8558810536879172E-3</v>
      </c>
      <c r="J201" s="203">
        <f t="shared" si="39"/>
        <v>1.861445414920849E-3</v>
      </c>
      <c r="K201" s="203">
        <f t="shared" si="39"/>
        <v>1.8531982923673477E-3</v>
      </c>
      <c r="L201" s="203">
        <f t="shared" si="39"/>
        <v>1.8575367058003118E-3</v>
      </c>
      <c r="M201" s="203">
        <f t="shared" si="39"/>
        <v>1.8607327623776141E-3</v>
      </c>
      <c r="N201" s="203">
        <f t="shared" si="39"/>
        <v>1.8576685438610916E-3</v>
      </c>
      <c r="O201" s="203">
        <f t="shared" si="39"/>
        <v>1.8506839905560949E-3</v>
      </c>
      <c r="P201" s="203">
        <f t="shared" si="39"/>
        <v>1.8440382709463709E-3</v>
      </c>
      <c r="Q201" s="203">
        <f t="shared" si="39"/>
        <v>1.8536864546152151E-3</v>
      </c>
    </row>
    <row r="202" spans="1:17" x14ac:dyDescent="0.25">
      <c r="A202" s="76" t="s">
        <v>82</v>
      </c>
      <c r="B202" s="202">
        <f t="shared" ref="B202:Q202" si="40">IF(B$114=0,0,B$114/B$112)</f>
        <v>2.5901963921651027E-4</v>
      </c>
      <c r="C202" s="202">
        <f t="shared" si="40"/>
        <v>2.427723805971529E-4</v>
      </c>
      <c r="D202" s="202">
        <f t="shared" si="40"/>
        <v>2.3659470857131617E-4</v>
      </c>
      <c r="E202" s="202">
        <f t="shared" si="40"/>
        <v>2.3658804899795378E-4</v>
      </c>
      <c r="F202" s="202">
        <f t="shared" si="40"/>
        <v>2.5378117979002105E-4</v>
      </c>
      <c r="G202" s="202">
        <f t="shared" si="40"/>
        <v>2.4979654834992839E-4</v>
      </c>
      <c r="H202" s="202">
        <f t="shared" si="40"/>
        <v>2.4842870160053735E-4</v>
      </c>
      <c r="I202" s="202">
        <f t="shared" si="40"/>
        <v>2.4070768351175243E-4</v>
      </c>
      <c r="J202" s="202">
        <f t="shared" si="40"/>
        <v>2.4142938089636659E-4</v>
      </c>
      <c r="K202" s="202">
        <f t="shared" si="40"/>
        <v>2.4035972949734723E-4</v>
      </c>
      <c r="L202" s="202">
        <f t="shared" si="40"/>
        <v>2.4092242151119687E-4</v>
      </c>
      <c r="M202" s="202">
        <f t="shared" si="40"/>
        <v>2.4133694989574299E-4</v>
      </c>
      <c r="N202" s="202">
        <f t="shared" si="40"/>
        <v>2.4093952090134681E-4</v>
      </c>
      <c r="O202" s="202">
        <f t="shared" si="40"/>
        <v>2.4003362467320808E-4</v>
      </c>
      <c r="P202" s="202">
        <f t="shared" si="40"/>
        <v>2.3917167515906943E-4</v>
      </c>
      <c r="Q202" s="202">
        <f t="shared" si="40"/>
        <v>2.4042304411744562E-4</v>
      </c>
    </row>
    <row r="203" spans="1:17" x14ac:dyDescent="0.25">
      <c r="A203" s="76" t="s">
        <v>81</v>
      </c>
      <c r="B203" s="202">
        <f t="shared" ref="B203:Q203" si="41">IF(B$115=0,0,B$115/B$112)</f>
        <v>3.6320938965939575E-2</v>
      </c>
      <c r="C203" s="202">
        <f t="shared" si="41"/>
        <v>3.4042672767814558E-2</v>
      </c>
      <c r="D203" s="202">
        <f t="shared" si="41"/>
        <v>3.3176410853155439E-2</v>
      </c>
      <c r="E203" s="202">
        <f t="shared" si="41"/>
        <v>3.3175477016793194E-2</v>
      </c>
      <c r="F203" s="202">
        <f t="shared" si="41"/>
        <v>3.5586377811887372E-2</v>
      </c>
      <c r="G203" s="202">
        <f t="shared" si="41"/>
        <v>3.5027634251842514E-2</v>
      </c>
      <c r="H203" s="202">
        <f t="shared" si="41"/>
        <v>3.4835828416386681E-2</v>
      </c>
      <c r="I203" s="202">
        <f t="shared" si="41"/>
        <v>3.3753151335969379E-2</v>
      </c>
      <c r="J203" s="202">
        <f t="shared" si="41"/>
        <v>3.3854351101121311E-2</v>
      </c>
      <c r="K203" s="202">
        <f t="shared" si="41"/>
        <v>3.3704359605124599E-2</v>
      </c>
      <c r="L203" s="202">
        <f t="shared" si="41"/>
        <v>3.3783262897374849E-2</v>
      </c>
      <c r="M203" s="202">
        <f t="shared" si="41"/>
        <v>3.3841389996155047E-2</v>
      </c>
      <c r="N203" s="202">
        <f t="shared" si="41"/>
        <v>3.3785660653420951E-2</v>
      </c>
      <c r="O203" s="202">
        <f t="shared" si="41"/>
        <v>3.3658631669397851E-2</v>
      </c>
      <c r="P203" s="202">
        <f t="shared" si="41"/>
        <v>3.3537765098085162E-2</v>
      </c>
      <c r="Q203" s="202">
        <f t="shared" si="41"/>
        <v>3.3713237875742222E-2</v>
      </c>
    </row>
    <row r="204" spans="1:17" x14ac:dyDescent="0.25">
      <c r="A204" s="76" t="s">
        <v>80</v>
      </c>
      <c r="B204" s="202">
        <f t="shared" ref="B204:Q204" si="42">IF(B$116=0,0,B$116/B$112)</f>
        <v>6.6138142518271169E-4</v>
      </c>
      <c r="C204" s="202">
        <f t="shared" si="42"/>
        <v>6.198956324702889E-4</v>
      </c>
      <c r="D204" s="202">
        <f t="shared" si="42"/>
        <v>6.0412154853936345E-4</v>
      </c>
      <c r="E204" s="202">
        <f t="shared" si="42"/>
        <v>6.0410454396729769E-4</v>
      </c>
      <c r="F204" s="202">
        <f t="shared" si="42"/>
        <v>6.4800552916288441E-4</v>
      </c>
      <c r="G204" s="202">
        <f t="shared" si="42"/>
        <v>6.3783116080746614E-4</v>
      </c>
      <c r="H204" s="202">
        <f t="shared" si="42"/>
        <v>6.3433849733499634E-4</v>
      </c>
      <c r="I204" s="202">
        <f t="shared" si="42"/>
        <v>6.1462362952470788E-4</v>
      </c>
      <c r="J204" s="202">
        <f t="shared" si="42"/>
        <v>6.1646641351680422E-4</v>
      </c>
      <c r="K204" s="202">
        <f t="shared" si="42"/>
        <v>6.1373516283298745E-4</v>
      </c>
      <c r="L204" s="202">
        <f t="shared" si="42"/>
        <v>6.1517194209491713E-4</v>
      </c>
      <c r="M204" s="202">
        <f t="shared" si="42"/>
        <v>6.162303999577227E-4</v>
      </c>
      <c r="N204" s="202">
        <f t="shared" si="42"/>
        <v>6.1521560372251166E-4</v>
      </c>
      <c r="O204" s="202">
        <f t="shared" si="42"/>
        <v>6.1290248592091811E-4</v>
      </c>
      <c r="P204" s="202">
        <f t="shared" si="42"/>
        <v>6.1070158177395481E-4</v>
      </c>
      <c r="Q204" s="202">
        <f t="shared" si="42"/>
        <v>6.1389683054977604E-4</v>
      </c>
    </row>
    <row r="205" spans="1:17" x14ac:dyDescent="0.25">
      <c r="A205" s="129" t="s">
        <v>79</v>
      </c>
      <c r="B205" s="201">
        <f t="shared" ref="B205:Q205" si="43">IF(B$117=0,0,B$117/B$112)</f>
        <v>2.1269971213813679E-3</v>
      </c>
      <c r="C205" s="201">
        <f t="shared" si="43"/>
        <v>2.0870163041472006E-3</v>
      </c>
      <c r="D205" s="201">
        <f t="shared" si="43"/>
        <v>2.1530109747358982E-3</v>
      </c>
      <c r="E205" s="201">
        <f t="shared" si="43"/>
        <v>2.1529503726428804E-3</v>
      </c>
      <c r="F205" s="201">
        <f t="shared" si="43"/>
        <v>2.1816545136011957E-3</v>
      </c>
      <c r="G205" s="201">
        <f t="shared" si="43"/>
        <v>2.2731476679937251E-3</v>
      </c>
      <c r="H205" s="201">
        <f t="shared" si="43"/>
        <v>2.2607002676229425E-3</v>
      </c>
      <c r="I205" s="201">
        <f t="shared" si="43"/>
        <v>1.9395231499074522E-3</v>
      </c>
      <c r="J205" s="201">
        <f t="shared" si="43"/>
        <v>1.9453382895168966E-3</v>
      </c>
      <c r="K205" s="201">
        <f t="shared" si="43"/>
        <v>1.9367194800943564E-3</v>
      </c>
      <c r="L205" s="201">
        <f t="shared" si="43"/>
        <v>1.9412534200633986E-3</v>
      </c>
      <c r="M205" s="201">
        <f t="shared" si="43"/>
        <v>1.9445935186692726E-3</v>
      </c>
      <c r="N205" s="201">
        <f t="shared" si="43"/>
        <v>1.9413911998906197E-3</v>
      </c>
      <c r="O205" s="201">
        <f t="shared" si="43"/>
        <v>1.934091862037106E-3</v>
      </c>
      <c r="P205" s="201">
        <f t="shared" si="43"/>
        <v>1.9271466286638567E-3</v>
      </c>
      <c r="Q205" s="201">
        <f t="shared" si="43"/>
        <v>1.9372296431669131E-3</v>
      </c>
    </row>
    <row r="206" spans="1:17" x14ac:dyDescent="0.25">
      <c r="A206" s="127" t="s">
        <v>146</v>
      </c>
      <c r="B206" s="200">
        <f t="shared" ref="B206:Q206" si="44">IF(B$122=0,0,B$122/B$112)</f>
        <v>0.54541780888567248</v>
      </c>
      <c r="C206" s="200">
        <f t="shared" si="44"/>
        <v>0.38378107125821803</v>
      </c>
      <c r="D206" s="200">
        <f t="shared" si="44"/>
        <v>0.38270929130937936</v>
      </c>
      <c r="E206" s="200">
        <f t="shared" si="44"/>
        <v>0.38430295742288356</v>
      </c>
      <c r="F206" s="200">
        <f t="shared" si="44"/>
        <v>0.53845521020561504</v>
      </c>
      <c r="G206" s="200">
        <f t="shared" si="44"/>
        <v>0.49843171468525305</v>
      </c>
      <c r="H206" s="200">
        <f t="shared" si="44"/>
        <v>0.46290863971760154</v>
      </c>
      <c r="I206" s="200">
        <f t="shared" si="44"/>
        <v>0.37671794361713906</v>
      </c>
      <c r="J206" s="200">
        <f t="shared" si="44"/>
        <v>0.38458394536692087</v>
      </c>
      <c r="K206" s="200">
        <f t="shared" si="44"/>
        <v>0.37950027769436184</v>
      </c>
      <c r="L206" s="200">
        <f t="shared" si="44"/>
        <v>0.37781737587174091</v>
      </c>
      <c r="M206" s="200">
        <f t="shared" si="44"/>
        <v>0.37908760297562855</v>
      </c>
      <c r="N206" s="200">
        <f t="shared" si="44"/>
        <v>0.38278495282224373</v>
      </c>
      <c r="O206" s="200">
        <f t="shared" si="44"/>
        <v>0.38437136127964028</v>
      </c>
      <c r="P206" s="200">
        <f t="shared" si="44"/>
        <v>0.38348282440277159</v>
      </c>
      <c r="Q206" s="200">
        <f t="shared" si="44"/>
        <v>0.38177747501753456</v>
      </c>
    </row>
    <row r="207" spans="1:17" x14ac:dyDescent="0.25">
      <c r="A207" s="142" t="s">
        <v>159</v>
      </c>
      <c r="B207" s="199">
        <f t="shared" ref="B207:Q207" si="45">IF(B$123=0,0,B$123/B$112)</f>
        <v>7.909319747717565E-2</v>
      </c>
      <c r="C207" s="199">
        <f t="shared" si="45"/>
        <v>3.2118318041957576E-2</v>
      </c>
      <c r="D207" s="199">
        <f t="shared" si="45"/>
        <v>7.1680823934721864E-3</v>
      </c>
      <c r="E207" s="199">
        <f t="shared" si="45"/>
        <v>1.5377863157107216E-3</v>
      </c>
      <c r="F207" s="199">
        <f t="shared" si="45"/>
        <v>3.3644022826854095E-2</v>
      </c>
      <c r="G207" s="199">
        <f t="shared" si="45"/>
        <v>2.1765737042005087E-2</v>
      </c>
      <c r="H207" s="199">
        <f t="shared" si="45"/>
        <v>1.7288710282633558E-2</v>
      </c>
      <c r="I207" s="199">
        <f t="shared" si="45"/>
        <v>4.1786848155966332E-2</v>
      </c>
      <c r="J207" s="199">
        <f t="shared" si="45"/>
        <v>2.8178754115409058E-2</v>
      </c>
      <c r="K207" s="199">
        <f t="shared" si="45"/>
        <v>3.1977712088731888E-2</v>
      </c>
      <c r="L207" s="199">
        <f t="shared" si="45"/>
        <v>3.7310311691351981E-2</v>
      </c>
      <c r="M207" s="199">
        <f t="shared" si="45"/>
        <v>3.7202845073531089E-2</v>
      </c>
      <c r="N207" s="199">
        <f t="shared" si="45"/>
        <v>2.7514307608099281E-2</v>
      </c>
      <c r="O207" s="199">
        <f t="shared" si="45"/>
        <v>2.0959869165546176E-2</v>
      </c>
      <c r="P207" s="199">
        <f t="shared" si="45"/>
        <v>1.9159111617383096E-2</v>
      </c>
      <c r="Q207" s="199">
        <f t="shared" si="45"/>
        <v>3.2284224880658026E-2</v>
      </c>
    </row>
    <row r="208" spans="1:17" x14ac:dyDescent="0.25">
      <c r="A208" s="142" t="s">
        <v>158</v>
      </c>
      <c r="B208" s="199">
        <f t="shared" ref="B208:Q208" si="46">IF(B$129=0,0,B$129/B$112)</f>
        <v>0.46632461140849685</v>
      </c>
      <c r="C208" s="199">
        <f t="shared" si="46"/>
        <v>0.35166275321626045</v>
      </c>
      <c r="D208" s="199">
        <f t="shared" si="46"/>
        <v>0.3755412089159072</v>
      </c>
      <c r="E208" s="199">
        <f t="shared" si="46"/>
        <v>0.38276517110717284</v>
      </c>
      <c r="F208" s="199">
        <f t="shared" si="46"/>
        <v>0.50481118737876096</v>
      </c>
      <c r="G208" s="199">
        <f t="shared" si="46"/>
        <v>0.47666597764324792</v>
      </c>
      <c r="H208" s="199">
        <f t="shared" si="46"/>
        <v>0.44561992943496803</v>
      </c>
      <c r="I208" s="199">
        <f t="shared" si="46"/>
        <v>0.33493109546117272</v>
      </c>
      <c r="J208" s="199">
        <f t="shared" si="46"/>
        <v>0.35640519125151182</v>
      </c>
      <c r="K208" s="199">
        <f t="shared" si="46"/>
        <v>0.34752256560562994</v>
      </c>
      <c r="L208" s="199">
        <f t="shared" si="46"/>
        <v>0.34050706418038895</v>
      </c>
      <c r="M208" s="199">
        <f t="shared" si="46"/>
        <v>0.34188475790209749</v>
      </c>
      <c r="N208" s="199">
        <f t="shared" si="46"/>
        <v>0.35527064521414448</v>
      </c>
      <c r="O208" s="199">
        <f t="shared" si="46"/>
        <v>0.36341149211409407</v>
      </c>
      <c r="P208" s="199">
        <f t="shared" si="46"/>
        <v>0.3643237127853885</v>
      </c>
      <c r="Q208" s="199">
        <f t="shared" si="46"/>
        <v>0.34949325013687654</v>
      </c>
    </row>
    <row r="209" spans="1:17" x14ac:dyDescent="0.25">
      <c r="A209" s="127" t="s">
        <v>145</v>
      </c>
      <c r="B209" s="200">
        <f t="shared" ref="B209:Q209" si="47">IF(B$130=0,0,B$130/B$112)</f>
        <v>0.37726560929727043</v>
      </c>
      <c r="C209" s="200">
        <f t="shared" si="47"/>
        <v>0.25810766026960391</v>
      </c>
      <c r="D209" s="200">
        <f t="shared" si="47"/>
        <v>0.25416493263925005</v>
      </c>
      <c r="E209" s="200">
        <f t="shared" si="47"/>
        <v>0.25522331833718409</v>
      </c>
      <c r="F209" s="200">
        <f t="shared" si="47"/>
        <v>0.35951404215141947</v>
      </c>
      <c r="G209" s="200">
        <f t="shared" si="47"/>
        <v>0.36366733027334125</v>
      </c>
      <c r="H209" s="200">
        <f t="shared" si="47"/>
        <v>0.32162482438879525</v>
      </c>
      <c r="I209" s="200">
        <f t="shared" si="47"/>
        <v>0.25152371427207115</v>
      </c>
      <c r="J209" s="200">
        <f t="shared" si="47"/>
        <v>0.25156846114878684</v>
      </c>
      <c r="K209" s="200">
        <f t="shared" si="47"/>
        <v>0.24997416234056991</v>
      </c>
      <c r="L209" s="200">
        <f t="shared" si="47"/>
        <v>0.24965007359281208</v>
      </c>
      <c r="M209" s="200">
        <f t="shared" si="47"/>
        <v>0.24968878361557634</v>
      </c>
      <c r="N209" s="200">
        <f t="shared" si="47"/>
        <v>0.24763059869580445</v>
      </c>
      <c r="O209" s="200">
        <f t="shared" si="47"/>
        <v>0.25088182174119078</v>
      </c>
      <c r="P209" s="200">
        <f t="shared" si="47"/>
        <v>0.25050704759610459</v>
      </c>
      <c r="Q209" s="200">
        <f t="shared" si="47"/>
        <v>0.24953106654799309</v>
      </c>
    </row>
    <row r="210" spans="1:17" x14ac:dyDescent="0.25">
      <c r="A210" s="142" t="s">
        <v>157</v>
      </c>
      <c r="B210" s="199">
        <f t="shared" ref="B210:Q210" si="48">IF(B$131=0,0,B$131/B$112)</f>
        <v>2.229694592250472E-2</v>
      </c>
      <c r="C210" s="199">
        <f t="shared" si="48"/>
        <v>1.4337219793029852E-2</v>
      </c>
      <c r="D210" s="199">
        <f t="shared" si="48"/>
        <v>4.7604675926633385E-3</v>
      </c>
      <c r="E210" s="199">
        <f t="shared" si="48"/>
        <v>1.0212748010609836E-3</v>
      </c>
      <c r="F210" s="199">
        <f t="shared" si="48"/>
        <v>2.0093216282634246E-2</v>
      </c>
      <c r="G210" s="199">
        <f t="shared" si="48"/>
        <v>1.5880786170470701E-2</v>
      </c>
      <c r="H210" s="199">
        <f t="shared" si="48"/>
        <v>1.2012042834095651E-2</v>
      </c>
      <c r="I210" s="199">
        <f t="shared" si="48"/>
        <v>2.7594546675448171E-2</v>
      </c>
      <c r="J210" s="199">
        <f t="shared" si="48"/>
        <v>2.9963790658134447E-2</v>
      </c>
      <c r="K210" s="199">
        <f t="shared" si="48"/>
        <v>3.0957789044021827E-2</v>
      </c>
      <c r="L210" s="199">
        <f t="shared" si="48"/>
        <v>3.3646760032259825E-2</v>
      </c>
      <c r="M210" s="199">
        <f t="shared" si="48"/>
        <v>3.5447328631722397E-2</v>
      </c>
      <c r="N210" s="199">
        <f t="shared" si="48"/>
        <v>3.9945241306925151E-2</v>
      </c>
      <c r="O210" s="199">
        <f t="shared" si="48"/>
        <v>2.736988003479307E-2</v>
      </c>
      <c r="P210" s="199">
        <f t="shared" si="48"/>
        <v>2.5489286435098766E-2</v>
      </c>
      <c r="Q210" s="199">
        <f t="shared" si="48"/>
        <v>3.3746821049918732E-2</v>
      </c>
    </row>
    <row r="211" spans="1:17" x14ac:dyDescent="0.25">
      <c r="A211" s="142" t="s">
        <v>156</v>
      </c>
      <c r="B211" s="199">
        <f t="shared" ref="B211:Q211" si="49">IF(B$136=0,0,B$136/B$112)</f>
        <v>0.35496866337476568</v>
      </c>
      <c r="C211" s="199">
        <f t="shared" si="49"/>
        <v>0.24377044047657404</v>
      </c>
      <c r="D211" s="199">
        <f t="shared" si="49"/>
        <v>0.24940446504658675</v>
      </c>
      <c r="E211" s="199">
        <f t="shared" si="49"/>
        <v>0.25420204353612308</v>
      </c>
      <c r="F211" s="199">
        <f t="shared" si="49"/>
        <v>0.33942082586878525</v>
      </c>
      <c r="G211" s="199">
        <f t="shared" si="49"/>
        <v>0.34778654410287058</v>
      </c>
      <c r="H211" s="199">
        <f t="shared" si="49"/>
        <v>0.30961278155469962</v>
      </c>
      <c r="I211" s="199">
        <f t="shared" si="49"/>
        <v>0.22392916759662299</v>
      </c>
      <c r="J211" s="199">
        <f t="shared" si="49"/>
        <v>0.22160467049065238</v>
      </c>
      <c r="K211" s="199">
        <f t="shared" si="49"/>
        <v>0.21901637329654811</v>
      </c>
      <c r="L211" s="199">
        <f t="shared" si="49"/>
        <v>0.21600331356055227</v>
      </c>
      <c r="M211" s="199">
        <f t="shared" si="49"/>
        <v>0.21424145498385394</v>
      </c>
      <c r="N211" s="199">
        <f t="shared" si="49"/>
        <v>0.2076853573888793</v>
      </c>
      <c r="O211" s="199">
        <f t="shared" si="49"/>
        <v>0.22351194170639771</v>
      </c>
      <c r="P211" s="199">
        <f t="shared" si="49"/>
        <v>0.2250177611610058</v>
      </c>
      <c r="Q211" s="199">
        <f t="shared" si="49"/>
        <v>0.21578424549807437</v>
      </c>
    </row>
    <row r="212" spans="1:17" x14ac:dyDescent="0.25">
      <c r="A212" s="127" t="s">
        <v>144</v>
      </c>
      <c r="B212" s="200">
        <f t="shared" ref="B212:Q212" si="50">IF(B$137=0,0,B$137/B$112)</f>
        <v>3.5951176545442262E-2</v>
      </c>
      <c r="C212" s="200">
        <f t="shared" si="50"/>
        <v>0.31924711130608929</v>
      </c>
      <c r="D212" s="200">
        <f t="shared" si="50"/>
        <v>0.32513146837346518</v>
      </c>
      <c r="E212" s="200">
        <f t="shared" si="50"/>
        <v>0.32248048601062484</v>
      </c>
      <c r="F212" s="200">
        <f t="shared" si="50"/>
        <v>6.1404249550824234E-2</v>
      </c>
      <c r="G212" s="200">
        <f t="shared" si="50"/>
        <v>9.7786588273878608E-2</v>
      </c>
      <c r="H212" s="200">
        <f t="shared" si="50"/>
        <v>0.17557182911156943</v>
      </c>
      <c r="I212" s="200">
        <f t="shared" si="50"/>
        <v>0.33335445525818852</v>
      </c>
      <c r="J212" s="200">
        <f t="shared" si="50"/>
        <v>0.3253285628843201</v>
      </c>
      <c r="K212" s="200">
        <f t="shared" si="50"/>
        <v>0.33217718769515164</v>
      </c>
      <c r="L212" s="200">
        <f t="shared" si="50"/>
        <v>0.33409440314860234</v>
      </c>
      <c r="M212" s="200">
        <f t="shared" si="50"/>
        <v>0.33271932978173951</v>
      </c>
      <c r="N212" s="200">
        <f t="shared" si="50"/>
        <v>0.33114357296015534</v>
      </c>
      <c r="O212" s="200">
        <f t="shared" si="50"/>
        <v>0.326450473346584</v>
      </c>
      <c r="P212" s="200">
        <f t="shared" si="50"/>
        <v>0.32785130474649538</v>
      </c>
      <c r="Q212" s="200">
        <f t="shared" si="50"/>
        <v>0.33033298458628074</v>
      </c>
    </row>
    <row r="213" spans="1:17" x14ac:dyDescent="0.25">
      <c r="A213" s="142" t="s">
        <v>155</v>
      </c>
      <c r="B213" s="199">
        <f t="shared" ref="B213:Q213" si="51">IF(B$138=0,0,B$138/B$112)</f>
        <v>7.031999841452391E-3</v>
      </c>
      <c r="C213" s="199">
        <f t="shared" si="51"/>
        <v>2.2632521927673163E-2</v>
      </c>
      <c r="D213" s="199">
        <f t="shared" si="51"/>
        <v>3.7790411400740413E-3</v>
      </c>
      <c r="E213" s="199">
        <f t="shared" si="51"/>
        <v>7.2470345438555462E-4</v>
      </c>
      <c r="F213" s="199">
        <f t="shared" si="51"/>
        <v>7.0219614547952459E-3</v>
      </c>
      <c r="G213" s="199">
        <f t="shared" si="51"/>
        <v>1.2043158119108739E-3</v>
      </c>
      <c r="H213" s="199">
        <f t="shared" si="51"/>
        <v>1.0261920301726285E-3</v>
      </c>
      <c r="I213" s="199">
        <f t="shared" si="51"/>
        <v>1.0730352364922795E-2</v>
      </c>
      <c r="J213" s="199">
        <f t="shared" si="51"/>
        <v>1.0698165774728584E-2</v>
      </c>
      <c r="K213" s="199">
        <f t="shared" si="51"/>
        <v>1.0727026154468845E-2</v>
      </c>
      <c r="L213" s="199">
        <f t="shared" si="51"/>
        <v>1.0920325782174469E-2</v>
      </c>
      <c r="M213" s="199">
        <f t="shared" si="51"/>
        <v>1.1057386666364178E-2</v>
      </c>
      <c r="N213" s="199">
        <f t="shared" si="51"/>
        <v>1.1268746129538534E-2</v>
      </c>
      <c r="O213" s="199">
        <f t="shared" si="51"/>
        <v>1.0549299505988492E-2</v>
      </c>
      <c r="P213" s="199">
        <f t="shared" si="51"/>
        <v>1.0438309356166209E-2</v>
      </c>
      <c r="Q213" s="199">
        <f t="shared" si="51"/>
        <v>1.1042868863799855E-2</v>
      </c>
    </row>
    <row r="214" spans="1:17" x14ac:dyDescent="0.25">
      <c r="A214" s="142" t="s">
        <v>154</v>
      </c>
      <c r="B214" s="199">
        <f t="shared" ref="B214:Q214" si="52">IF(B$142=0,0,B$142/B$112)</f>
        <v>9.3398721616646946E-3</v>
      </c>
      <c r="C214" s="199">
        <f t="shared" si="52"/>
        <v>0.11936538248295141</v>
      </c>
      <c r="D214" s="199">
        <f t="shared" si="52"/>
        <v>0.12336562959574487</v>
      </c>
      <c r="E214" s="199">
        <f t="shared" si="52"/>
        <v>0.14137230607066292</v>
      </c>
      <c r="F214" s="199">
        <f t="shared" si="52"/>
        <v>3.5376601039551647E-2</v>
      </c>
      <c r="G214" s="199">
        <f t="shared" si="52"/>
        <v>7.0207958889775823E-2</v>
      </c>
      <c r="H214" s="199">
        <f t="shared" si="52"/>
        <v>0.14809533439273412</v>
      </c>
      <c r="I214" s="199">
        <f t="shared" si="52"/>
        <v>0.31000494533697098</v>
      </c>
      <c r="J214" s="199">
        <f t="shared" si="52"/>
        <v>0.30188570119106661</v>
      </c>
      <c r="K214" s="199">
        <f t="shared" si="52"/>
        <v>0.30877590256806525</v>
      </c>
      <c r="L214" s="199">
        <f t="shared" si="52"/>
        <v>0.31070751186449291</v>
      </c>
      <c r="M214" s="199">
        <f t="shared" si="52"/>
        <v>0.30928148092800067</v>
      </c>
      <c r="N214" s="199">
        <f t="shared" si="52"/>
        <v>0.30787566630692409</v>
      </c>
      <c r="O214" s="199">
        <f t="shared" si="52"/>
        <v>0.30300139908224971</v>
      </c>
      <c r="P214" s="199">
        <f t="shared" si="52"/>
        <v>0.30447318831439496</v>
      </c>
      <c r="Q214" s="199">
        <f t="shared" si="52"/>
        <v>0.30697014281218854</v>
      </c>
    </row>
    <row r="215" spans="1:17" x14ac:dyDescent="0.25">
      <c r="A215" s="140" t="s">
        <v>153</v>
      </c>
      <c r="B215" s="198">
        <f t="shared" ref="B215:Q215" si="53">IF(B$153=0,0,B$153/B$112)</f>
        <v>1.957930454232518E-2</v>
      </c>
      <c r="C215" s="198">
        <f t="shared" si="53"/>
        <v>0.17724920689546472</v>
      </c>
      <c r="D215" s="198">
        <f t="shared" si="53"/>
        <v>0.19798679763764626</v>
      </c>
      <c r="E215" s="198">
        <f t="shared" si="53"/>
        <v>0.18038347648557634</v>
      </c>
      <c r="F215" s="198">
        <f t="shared" si="53"/>
        <v>1.900568705647734E-2</v>
      </c>
      <c r="G215" s="198">
        <f t="shared" si="53"/>
        <v>2.6374313572191915E-2</v>
      </c>
      <c r="H215" s="198">
        <f t="shared" si="53"/>
        <v>2.645030268866267E-2</v>
      </c>
      <c r="I215" s="198">
        <f t="shared" si="53"/>
        <v>1.2619157556294763E-2</v>
      </c>
      <c r="J215" s="198">
        <f t="shared" si="53"/>
        <v>1.2744695918524899E-2</v>
      </c>
      <c r="K215" s="198">
        <f t="shared" si="53"/>
        <v>1.2674258972617536E-2</v>
      </c>
      <c r="L215" s="198">
        <f t="shared" si="53"/>
        <v>1.2466565501934923E-2</v>
      </c>
      <c r="M215" s="198">
        <f t="shared" si="53"/>
        <v>1.238046218737469E-2</v>
      </c>
      <c r="N215" s="198">
        <f t="shared" si="53"/>
        <v>1.1999160523692747E-2</v>
      </c>
      <c r="O215" s="198">
        <f t="shared" si="53"/>
        <v>1.2899774758345799E-2</v>
      </c>
      <c r="P215" s="198">
        <f t="shared" si="53"/>
        <v>1.2939807075934206E-2</v>
      </c>
      <c r="Q215" s="198">
        <f t="shared" si="53"/>
        <v>1.2319972910292321E-2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128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70">
        <f>IF(B$5=0,0,B$5/NFM_fec!B$5)</f>
        <v>0</v>
      </c>
      <c r="C220" s="170">
        <f>IF(C$5=0,0,C$5/NFM_fec!C$5)</f>
        <v>0</v>
      </c>
      <c r="D220" s="170">
        <f>IF(D$5=0,0,D$5/NFM_fec!D$5)</f>
        <v>0</v>
      </c>
      <c r="E220" s="170">
        <f>IF(E$5=0,0,E$5/NFM_fec!E$5)</f>
        <v>0</v>
      </c>
      <c r="F220" s="170">
        <f>IF(F$5=0,0,F$5/NFM_fec!F$5)</f>
        <v>0</v>
      </c>
      <c r="G220" s="170">
        <f>IF(G$5=0,0,G$5/NFM_fec!G$5)</f>
        <v>0</v>
      </c>
      <c r="H220" s="170">
        <f>IF(H$5=0,0,H$5/NFM_fec!H$5)</f>
        <v>0</v>
      </c>
      <c r="I220" s="170">
        <f>IF(I$5=0,0,I$5/NFM_fec!I$5)</f>
        <v>0</v>
      </c>
      <c r="J220" s="170">
        <f>IF(J$5=0,0,J$5/NFM_fec!J$5)</f>
        <v>0</v>
      </c>
      <c r="K220" s="170">
        <f>IF(K$5=0,0,K$5/NFM_fec!K$5)</f>
        <v>0</v>
      </c>
      <c r="L220" s="170">
        <f>IF(L$5=0,0,L$5/NFM_fec!L$5)</f>
        <v>0</v>
      </c>
      <c r="M220" s="170">
        <f>IF(M$5=0,0,M$5/NFM_fec!M$5)</f>
        <v>0</v>
      </c>
      <c r="N220" s="170">
        <f>IF(N$5=0,0,N$5/NFM_fec!N$5)</f>
        <v>0</v>
      </c>
      <c r="O220" s="170">
        <f>IF(O$5=0,0,O$5/NFM_fec!O$5)</f>
        <v>0</v>
      </c>
      <c r="P220" s="170">
        <f>IF(P$5=0,0,P$5/NFM_fec!P$5)</f>
        <v>0</v>
      </c>
      <c r="Q220" s="170">
        <f>IF(Q$5=0,0,Q$5/NFM_fec!Q$5)</f>
        <v>0</v>
      </c>
    </row>
    <row r="221" spans="1:17" x14ac:dyDescent="0.25">
      <c r="A221" s="132" t="s">
        <v>83</v>
      </c>
      <c r="B221" s="169">
        <f>IF(B$6=0,0,B$6/NFM_fec!B$6)</f>
        <v>0</v>
      </c>
      <c r="C221" s="169">
        <f>IF(C$6=0,0,C$6/NFM_fec!C$6)</f>
        <v>0</v>
      </c>
      <c r="D221" s="169">
        <f>IF(D$6=0,0,D$6/NFM_fec!D$6)</f>
        <v>0</v>
      </c>
      <c r="E221" s="169">
        <f>IF(E$6=0,0,E$6/NFM_fec!E$6)</f>
        <v>0</v>
      </c>
      <c r="F221" s="169">
        <f>IF(F$6=0,0,F$6/NFM_fec!F$6)</f>
        <v>0</v>
      </c>
      <c r="G221" s="169">
        <f>IF(G$6=0,0,G$6/NFM_fec!G$6)</f>
        <v>0</v>
      </c>
      <c r="H221" s="169">
        <f>IF(H$6=0,0,H$6/NFM_fec!H$6)</f>
        <v>0</v>
      </c>
      <c r="I221" s="169">
        <f>IF(I$6=0,0,I$6/NFM_fec!I$6)</f>
        <v>0</v>
      </c>
      <c r="J221" s="169">
        <f>IF(J$6=0,0,J$6/NFM_fec!J$6)</f>
        <v>0</v>
      </c>
      <c r="K221" s="169">
        <f>IF(K$6=0,0,K$6/NFM_fec!K$6)</f>
        <v>0</v>
      </c>
      <c r="L221" s="169">
        <f>IF(L$6=0,0,L$6/NFM_fec!L$6)</f>
        <v>0</v>
      </c>
      <c r="M221" s="169">
        <f>IF(M$6=0,0,M$6/NFM_fec!M$6)</f>
        <v>0</v>
      </c>
      <c r="N221" s="169">
        <f>IF(N$6=0,0,N$6/NFM_fec!N$6)</f>
        <v>0</v>
      </c>
      <c r="O221" s="169">
        <f>IF(O$6=0,0,O$6/NFM_fec!O$6)</f>
        <v>0</v>
      </c>
      <c r="P221" s="169">
        <f>IF(P$6=0,0,P$6/NFM_fec!P$6)</f>
        <v>0</v>
      </c>
      <c r="Q221" s="169">
        <f>IF(Q$6=0,0,Q$6/NFM_fec!Q$6)</f>
        <v>0</v>
      </c>
    </row>
    <row r="222" spans="1:17" x14ac:dyDescent="0.25">
      <c r="A222" s="76" t="s">
        <v>82</v>
      </c>
      <c r="B222" s="168">
        <f>IF(B$7=0,0,B$7/NFM_fec!B$7)</f>
        <v>0</v>
      </c>
      <c r="C222" s="168">
        <f>IF(C$7=0,0,C$7/NFM_fec!C$7)</f>
        <v>0</v>
      </c>
      <c r="D222" s="168">
        <f>IF(D$7=0,0,D$7/NFM_fec!D$7)</f>
        <v>0</v>
      </c>
      <c r="E222" s="168">
        <f>IF(E$7=0,0,E$7/NFM_fec!E$7)</f>
        <v>0</v>
      </c>
      <c r="F222" s="168">
        <f>IF(F$7=0,0,F$7/NFM_fec!F$7)</f>
        <v>0</v>
      </c>
      <c r="G222" s="168">
        <f>IF(G$7=0,0,G$7/NFM_fec!G$7)</f>
        <v>0</v>
      </c>
      <c r="H222" s="168">
        <f>IF(H$7=0,0,H$7/NFM_fec!H$7)</f>
        <v>0</v>
      </c>
      <c r="I222" s="168">
        <f>IF(I$7=0,0,I$7/NFM_fec!I$7)</f>
        <v>0</v>
      </c>
      <c r="J222" s="168">
        <f>IF(J$7=0,0,J$7/NFM_fec!J$7)</f>
        <v>0</v>
      </c>
      <c r="K222" s="168">
        <f>IF(K$7=0,0,K$7/NFM_fec!K$7)</f>
        <v>0</v>
      </c>
      <c r="L222" s="168">
        <f>IF(L$7=0,0,L$7/NFM_fec!L$7)</f>
        <v>0</v>
      </c>
      <c r="M222" s="168">
        <f>IF(M$7=0,0,M$7/NFM_fec!M$7)</f>
        <v>0</v>
      </c>
      <c r="N222" s="168">
        <f>IF(N$7=0,0,N$7/NFM_fec!N$7)</f>
        <v>0</v>
      </c>
      <c r="O222" s="168">
        <f>IF(O$7=0,0,O$7/NFM_fec!O$7)</f>
        <v>0</v>
      </c>
      <c r="P222" s="168">
        <f>IF(P$7=0,0,P$7/NFM_fec!P$7)</f>
        <v>0</v>
      </c>
      <c r="Q222" s="168">
        <f>IF(Q$7=0,0,Q$7/NFM_fec!Q$7)</f>
        <v>0</v>
      </c>
    </row>
    <row r="223" spans="1:17" x14ac:dyDescent="0.25">
      <c r="A223" s="76" t="s">
        <v>81</v>
      </c>
      <c r="B223" s="168">
        <f>IF(B$8=0,0,B$8/NFM_fec!B$8)</f>
        <v>0</v>
      </c>
      <c r="C223" s="168">
        <f>IF(C$8=0,0,C$8/NFM_fec!C$8)</f>
        <v>0</v>
      </c>
      <c r="D223" s="168">
        <f>IF(D$8=0,0,D$8/NFM_fec!D$8)</f>
        <v>0</v>
      </c>
      <c r="E223" s="168">
        <f>IF(E$8=0,0,E$8/NFM_fec!E$8)</f>
        <v>0</v>
      </c>
      <c r="F223" s="168">
        <f>IF(F$8=0,0,F$8/NFM_fec!F$8)</f>
        <v>0</v>
      </c>
      <c r="G223" s="168">
        <f>IF(G$8=0,0,G$8/NFM_fec!G$8)</f>
        <v>0</v>
      </c>
      <c r="H223" s="168">
        <f>IF(H$8=0,0,H$8/NFM_fec!H$8)</f>
        <v>0</v>
      </c>
      <c r="I223" s="168">
        <f>IF(I$8=0,0,I$8/NFM_fec!I$8)</f>
        <v>0</v>
      </c>
      <c r="J223" s="168">
        <f>IF(J$8=0,0,J$8/NFM_fec!J$8)</f>
        <v>0</v>
      </c>
      <c r="K223" s="168">
        <f>IF(K$8=0,0,K$8/NFM_fec!K$8)</f>
        <v>0</v>
      </c>
      <c r="L223" s="168">
        <f>IF(L$8=0,0,L$8/NFM_fec!L$8)</f>
        <v>0</v>
      </c>
      <c r="M223" s="168">
        <f>IF(M$8=0,0,M$8/NFM_fec!M$8)</f>
        <v>0</v>
      </c>
      <c r="N223" s="168">
        <f>IF(N$8=0,0,N$8/NFM_fec!N$8)</f>
        <v>0</v>
      </c>
      <c r="O223" s="168">
        <f>IF(O$8=0,0,O$8/NFM_fec!O$8)</f>
        <v>0</v>
      </c>
      <c r="P223" s="168">
        <f>IF(P$8=0,0,P$8/NFM_fec!P$8)</f>
        <v>0</v>
      </c>
      <c r="Q223" s="168">
        <f>IF(Q$8=0,0,Q$8/NFM_fec!Q$8)</f>
        <v>0</v>
      </c>
    </row>
    <row r="224" spans="1:17" x14ac:dyDescent="0.25">
      <c r="A224" s="76" t="s">
        <v>80</v>
      </c>
      <c r="B224" s="168">
        <f>IF(B$9=0,0,B$9/NFM_fec!B$9)</f>
        <v>0</v>
      </c>
      <c r="C224" s="168">
        <f>IF(C$9=0,0,C$9/NFM_fec!C$9)</f>
        <v>0</v>
      </c>
      <c r="D224" s="168">
        <f>IF(D$9=0,0,D$9/NFM_fec!D$9)</f>
        <v>0</v>
      </c>
      <c r="E224" s="168">
        <f>IF(E$9=0,0,E$9/NFM_fec!E$9)</f>
        <v>0</v>
      </c>
      <c r="F224" s="168">
        <f>IF(F$9=0,0,F$9/NFM_fec!F$9)</f>
        <v>0</v>
      </c>
      <c r="G224" s="168">
        <f>IF(G$9=0,0,G$9/NFM_fec!G$9)</f>
        <v>0</v>
      </c>
      <c r="H224" s="168">
        <f>IF(H$9=0,0,H$9/NFM_fec!H$9)</f>
        <v>0</v>
      </c>
      <c r="I224" s="168">
        <f>IF(I$9=0,0,I$9/NFM_fec!I$9)</f>
        <v>0</v>
      </c>
      <c r="J224" s="168">
        <f>IF(J$9=0,0,J$9/NFM_fec!J$9)</f>
        <v>0</v>
      </c>
      <c r="K224" s="168">
        <f>IF(K$9=0,0,K$9/NFM_fec!K$9)</f>
        <v>0</v>
      </c>
      <c r="L224" s="168">
        <f>IF(L$9=0,0,L$9/NFM_fec!L$9)</f>
        <v>0</v>
      </c>
      <c r="M224" s="168">
        <f>IF(M$9=0,0,M$9/NFM_fec!M$9)</f>
        <v>0</v>
      </c>
      <c r="N224" s="168">
        <f>IF(N$9=0,0,N$9/NFM_fec!N$9)</f>
        <v>0</v>
      </c>
      <c r="O224" s="168">
        <f>IF(O$9=0,0,O$9/NFM_fec!O$9)</f>
        <v>0</v>
      </c>
      <c r="P224" s="168">
        <f>IF(P$9=0,0,P$9/NFM_fec!P$9)</f>
        <v>0</v>
      </c>
      <c r="Q224" s="168">
        <f>IF(Q$9=0,0,Q$9/NFM_fec!Q$9)</f>
        <v>0</v>
      </c>
    </row>
    <row r="225" spans="1:17" x14ac:dyDescent="0.25">
      <c r="A225" s="129" t="s">
        <v>79</v>
      </c>
      <c r="B225" s="167">
        <f>IF(B$10=0,0,B$10/NFM_fec!B$10)</f>
        <v>0</v>
      </c>
      <c r="C225" s="167">
        <f>IF(C$10=0,0,C$10/NFM_fec!C$10)</f>
        <v>0</v>
      </c>
      <c r="D225" s="167">
        <f>IF(D$10=0,0,D$10/NFM_fec!D$10)</f>
        <v>0</v>
      </c>
      <c r="E225" s="167">
        <f>IF(E$10=0,0,E$10/NFM_fec!E$10)</f>
        <v>0</v>
      </c>
      <c r="F225" s="167">
        <f>IF(F$10=0,0,F$10/NFM_fec!F$10)</f>
        <v>0</v>
      </c>
      <c r="G225" s="167">
        <f>IF(G$10=0,0,G$10/NFM_fec!G$10)</f>
        <v>0</v>
      </c>
      <c r="H225" s="167">
        <f>IF(H$10=0,0,H$10/NFM_fec!H$10)</f>
        <v>0</v>
      </c>
      <c r="I225" s="167">
        <f>IF(I$10=0,0,I$10/NFM_fec!I$10)</f>
        <v>0</v>
      </c>
      <c r="J225" s="167">
        <f>IF(J$10=0,0,J$10/NFM_fec!J$10)</f>
        <v>0</v>
      </c>
      <c r="K225" s="167">
        <f>IF(K$10=0,0,K$10/NFM_fec!K$10)</f>
        <v>0</v>
      </c>
      <c r="L225" s="167">
        <f>IF(L$10=0,0,L$10/NFM_fec!L$10)</f>
        <v>0</v>
      </c>
      <c r="M225" s="167">
        <f>IF(M$10=0,0,M$10/NFM_fec!M$10)</f>
        <v>0</v>
      </c>
      <c r="N225" s="167">
        <f>IF(N$10=0,0,N$10/NFM_fec!N$10)</f>
        <v>0</v>
      </c>
      <c r="O225" s="167">
        <f>IF(O$10=0,0,O$10/NFM_fec!O$10)</f>
        <v>0</v>
      </c>
      <c r="P225" s="167">
        <f>IF(P$10=0,0,P$10/NFM_fec!P$10)</f>
        <v>0</v>
      </c>
      <c r="Q225" s="167">
        <f>IF(Q$10=0,0,Q$10/NFM_fec!Q$10)</f>
        <v>0</v>
      </c>
    </row>
    <row r="226" spans="1:17" x14ac:dyDescent="0.25">
      <c r="A226" s="127" t="s">
        <v>152</v>
      </c>
      <c r="B226" s="166">
        <f>IF(B$15=0,0,B$15/NFM_fec!B$15)</f>
        <v>0</v>
      </c>
      <c r="C226" s="166">
        <f>IF(C$15=0,0,C$15/NFM_fec!C$15)</f>
        <v>0</v>
      </c>
      <c r="D226" s="166">
        <f>IF(D$15=0,0,D$15/NFM_fec!D$15)</f>
        <v>0</v>
      </c>
      <c r="E226" s="166">
        <f>IF(E$15=0,0,E$15/NFM_fec!E$15)</f>
        <v>0</v>
      </c>
      <c r="F226" s="166">
        <f>IF(F$15=0,0,F$15/NFM_fec!F$15)</f>
        <v>0</v>
      </c>
      <c r="G226" s="166">
        <f>IF(G$15=0,0,G$15/NFM_fec!G$15)</f>
        <v>0</v>
      </c>
      <c r="H226" s="166">
        <f>IF(H$15=0,0,H$15/NFM_fec!H$15)</f>
        <v>0</v>
      </c>
      <c r="I226" s="166">
        <f>IF(I$15=0,0,I$15/NFM_fec!I$15)</f>
        <v>0</v>
      </c>
      <c r="J226" s="166">
        <f>IF(J$15=0,0,J$15/NFM_fec!J$15)</f>
        <v>0</v>
      </c>
      <c r="K226" s="166">
        <f>IF(K$15=0,0,K$15/NFM_fec!K$15)</f>
        <v>0</v>
      </c>
      <c r="L226" s="166">
        <f>IF(L$15=0,0,L$15/NFM_fec!L$15)</f>
        <v>0</v>
      </c>
      <c r="M226" s="166">
        <f>IF(M$15=0,0,M$15/NFM_fec!M$15)</f>
        <v>0</v>
      </c>
      <c r="N226" s="166">
        <f>IF(N$15=0,0,N$15/NFM_fec!N$15)</f>
        <v>0</v>
      </c>
      <c r="O226" s="166">
        <f>IF(O$15=0,0,O$15/NFM_fec!O$15)</f>
        <v>0</v>
      </c>
      <c r="P226" s="166">
        <f>IF(P$15=0,0,P$15/NFM_fec!P$15)</f>
        <v>0</v>
      </c>
      <c r="Q226" s="166">
        <f>IF(Q$15=0,0,Q$15/NFM_fec!Q$15)</f>
        <v>0</v>
      </c>
    </row>
    <row r="227" spans="1:17" x14ac:dyDescent="0.25">
      <c r="A227" s="72" t="s">
        <v>151</v>
      </c>
      <c r="B227" s="165">
        <f>IF(B$26=0,0,B$26/NFM_fec!B$26)</f>
        <v>0</v>
      </c>
      <c r="C227" s="165">
        <f>IF(C$26=0,0,C$26/NFM_fec!C$26)</f>
        <v>0</v>
      </c>
      <c r="D227" s="165">
        <f>IF(D$26=0,0,D$26/NFM_fec!D$26)</f>
        <v>0</v>
      </c>
      <c r="E227" s="165">
        <f>IF(E$26=0,0,E$26/NFM_fec!E$26)</f>
        <v>0</v>
      </c>
      <c r="F227" s="165">
        <f>IF(F$26=0,0,F$26/NFM_fec!F$26)</f>
        <v>0</v>
      </c>
      <c r="G227" s="165">
        <f>IF(G$26=0,0,G$26/NFM_fec!G$26)</f>
        <v>0</v>
      </c>
      <c r="H227" s="165">
        <f>IF(H$26=0,0,H$26/NFM_fec!H$26)</f>
        <v>0</v>
      </c>
      <c r="I227" s="165">
        <f>IF(I$26=0,0,I$26/NFM_fec!I$26)</f>
        <v>0</v>
      </c>
      <c r="J227" s="165">
        <f>IF(J$26=0,0,J$26/NFM_fec!J$26)</f>
        <v>0</v>
      </c>
      <c r="K227" s="165">
        <f>IF(K$26=0,0,K$26/NFM_fec!K$26)</f>
        <v>0</v>
      </c>
      <c r="L227" s="165">
        <f>IF(L$26=0,0,L$26/NFM_fec!L$26)</f>
        <v>0</v>
      </c>
      <c r="M227" s="165">
        <f>IF(M$26=0,0,M$26/NFM_fec!M$26)</f>
        <v>0</v>
      </c>
      <c r="N227" s="165">
        <f>IF(N$26=0,0,N$26/NFM_fec!N$26)</f>
        <v>0</v>
      </c>
      <c r="O227" s="165">
        <f>IF(O$26=0,0,O$26/NFM_fec!O$26)</f>
        <v>0</v>
      </c>
      <c r="P227" s="165">
        <f>IF(P$26=0,0,P$26/NFM_fec!P$26)</f>
        <v>0</v>
      </c>
      <c r="Q227" s="16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70">
        <f>IF(B$33=0,0,B$33/NFM_fec!B$33)</f>
        <v>0</v>
      </c>
      <c r="C229" s="170">
        <f>IF(C$33=0,0,C$33/NFM_fec!C$33)</f>
        <v>0</v>
      </c>
      <c r="D229" s="170">
        <f>IF(D$33=0,0,D$33/NFM_fec!D$33)</f>
        <v>0</v>
      </c>
      <c r="E229" s="170">
        <f>IF(E$33=0,0,E$33/NFM_fec!E$33)</f>
        <v>0</v>
      </c>
      <c r="F229" s="170">
        <f>IF(F$33=0,0,F$33/NFM_fec!F$33)</f>
        <v>0</v>
      </c>
      <c r="G229" s="170">
        <f>IF(G$33=0,0,G$33/NFM_fec!G$33)</f>
        <v>0</v>
      </c>
      <c r="H229" s="170">
        <f>IF(H$33=0,0,H$33/NFM_fec!H$33)</f>
        <v>0</v>
      </c>
      <c r="I229" s="170">
        <f>IF(I$33=0,0,I$33/NFM_fec!I$33)</f>
        <v>0</v>
      </c>
      <c r="J229" s="170">
        <f>IF(J$33=0,0,J$33/NFM_fec!J$33)</f>
        <v>0</v>
      </c>
      <c r="K229" s="170">
        <f>IF(K$33=0,0,K$33/NFM_fec!K$33)</f>
        <v>0</v>
      </c>
      <c r="L229" s="170">
        <f>IF(L$33=0,0,L$33/NFM_fec!L$33)</f>
        <v>0</v>
      </c>
      <c r="M229" s="170">
        <f>IF(M$33=0,0,M$33/NFM_fec!M$33)</f>
        <v>0</v>
      </c>
      <c r="N229" s="170">
        <f>IF(N$33=0,0,N$33/NFM_fec!N$33)</f>
        <v>0</v>
      </c>
      <c r="O229" s="170">
        <f>IF(O$33=0,0,O$33/NFM_fec!O$33)</f>
        <v>0</v>
      </c>
      <c r="P229" s="170">
        <f>IF(P$33=0,0,P$33/NFM_fec!P$33)</f>
        <v>0</v>
      </c>
      <c r="Q229" s="170">
        <f>IF(Q$33=0,0,Q$33/NFM_fec!Q$33)</f>
        <v>0</v>
      </c>
    </row>
    <row r="230" spans="1:17" x14ac:dyDescent="0.25">
      <c r="A230" s="132" t="s">
        <v>83</v>
      </c>
      <c r="B230" s="169">
        <f>IF(B$34=0,0,B$34/NFM_fec!B$34)</f>
        <v>0</v>
      </c>
      <c r="C230" s="169">
        <f>IF(C$34=0,0,C$34/NFM_fec!C$34)</f>
        <v>0</v>
      </c>
      <c r="D230" s="169">
        <f>IF(D$34=0,0,D$34/NFM_fec!D$34)</f>
        <v>0</v>
      </c>
      <c r="E230" s="169">
        <f>IF(E$34=0,0,E$34/NFM_fec!E$34)</f>
        <v>0</v>
      </c>
      <c r="F230" s="169">
        <f>IF(F$34=0,0,F$34/NFM_fec!F$34)</f>
        <v>0</v>
      </c>
      <c r="G230" s="169">
        <f>IF(G$34=0,0,G$34/NFM_fec!G$34)</f>
        <v>0</v>
      </c>
      <c r="H230" s="169">
        <f>IF(H$34=0,0,H$34/NFM_fec!H$34)</f>
        <v>0</v>
      </c>
      <c r="I230" s="169">
        <f>IF(I$34=0,0,I$34/NFM_fec!I$34)</f>
        <v>0</v>
      </c>
      <c r="J230" s="169">
        <f>IF(J$34=0,0,J$34/NFM_fec!J$34)</f>
        <v>0</v>
      </c>
      <c r="K230" s="169">
        <f>IF(K$34=0,0,K$34/NFM_fec!K$34)</f>
        <v>0</v>
      </c>
      <c r="L230" s="169">
        <f>IF(L$34=0,0,L$34/NFM_fec!L$34)</f>
        <v>0</v>
      </c>
      <c r="M230" s="169">
        <f>IF(M$34=0,0,M$34/NFM_fec!M$34)</f>
        <v>0</v>
      </c>
      <c r="N230" s="169">
        <f>IF(N$34=0,0,N$34/NFM_fec!N$34)</f>
        <v>0</v>
      </c>
      <c r="O230" s="169">
        <f>IF(O$34=0,0,O$34/NFM_fec!O$34)</f>
        <v>0</v>
      </c>
      <c r="P230" s="169">
        <f>IF(P$34=0,0,P$34/NFM_fec!P$34)</f>
        <v>0</v>
      </c>
      <c r="Q230" s="169">
        <f>IF(Q$34=0,0,Q$34/NFM_fec!Q$34)</f>
        <v>0</v>
      </c>
    </row>
    <row r="231" spans="1:17" x14ac:dyDescent="0.25">
      <c r="A231" s="76" t="s">
        <v>82</v>
      </c>
      <c r="B231" s="168">
        <f>IF(B$35=0,0,B$35/NFM_fec!B$35)</f>
        <v>0</v>
      </c>
      <c r="C231" s="168">
        <f>IF(C$35=0,0,C$35/NFM_fec!C$35)</f>
        <v>0</v>
      </c>
      <c r="D231" s="168">
        <f>IF(D$35=0,0,D$35/NFM_fec!D$35)</f>
        <v>0</v>
      </c>
      <c r="E231" s="168">
        <f>IF(E$35=0,0,E$35/NFM_fec!E$35)</f>
        <v>0</v>
      </c>
      <c r="F231" s="168">
        <f>IF(F$35=0,0,F$35/NFM_fec!F$35)</f>
        <v>0</v>
      </c>
      <c r="G231" s="168">
        <f>IF(G$35=0,0,G$35/NFM_fec!G$35)</f>
        <v>0</v>
      </c>
      <c r="H231" s="168">
        <f>IF(H$35=0,0,H$35/NFM_fec!H$35)</f>
        <v>0</v>
      </c>
      <c r="I231" s="168">
        <f>IF(I$35=0,0,I$35/NFM_fec!I$35)</f>
        <v>0</v>
      </c>
      <c r="J231" s="168">
        <f>IF(J$35=0,0,J$35/NFM_fec!J$35)</f>
        <v>0</v>
      </c>
      <c r="K231" s="168">
        <f>IF(K$35=0,0,K$35/NFM_fec!K$35)</f>
        <v>0</v>
      </c>
      <c r="L231" s="168">
        <f>IF(L$35=0,0,L$35/NFM_fec!L$35)</f>
        <v>0</v>
      </c>
      <c r="M231" s="168">
        <f>IF(M$35=0,0,M$35/NFM_fec!M$35)</f>
        <v>0</v>
      </c>
      <c r="N231" s="168">
        <f>IF(N$35=0,0,N$35/NFM_fec!N$35)</f>
        <v>0</v>
      </c>
      <c r="O231" s="168">
        <f>IF(O$35=0,0,O$35/NFM_fec!O$35)</f>
        <v>0</v>
      </c>
      <c r="P231" s="168">
        <f>IF(P$35=0,0,P$35/NFM_fec!P$35)</f>
        <v>0</v>
      </c>
      <c r="Q231" s="168">
        <f>IF(Q$35=0,0,Q$35/NFM_fec!Q$35)</f>
        <v>0</v>
      </c>
    </row>
    <row r="232" spans="1:17" x14ac:dyDescent="0.25">
      <c r="A232" s="76" t="s">
        <v>81</v>
      </c>
      <c r="B232" s="168">
        <f>IF(B$36=0,0,B$36/NFM_fec!B$36)</f>
        <v>0</v>
      </c>
      <c r="C232" s="168">
        <f>IF(C$36=0,0,C$36/NFM_fec!C$36)</f>
        <v>0</v>
      </c>
      <c r="D232" s="168">
        <f>IF(D$36=0,0,D$36/NFM_fec!D$36)</f>
        <v>0</v>
      </c>
      <c r="E232" s="168">
        <f>IF(E$36=0,0,E$36/NFM_fec!E$36)</f>
        <v>0</v>
      </c>
      <c r="F232" s="168">
        <f>IF(F$36=0,0,F$36/NFM_fec!F$36)</f>
        <v>0</v>
      </c>
      <c r="G232" s="168">
        <f>IF(G$36=0,0,G$36/NFM_fec!G$36)</f>
        <v>0</v>
      </c>
      <c r="H232" s="168">
        <f>IF(H$36=0,0,H$36/NFM_fec!H$36)</f>
        <v>0</v>
      </c>
      <c r="I232" s="168">
        <f>IF(I$36=0,0,I$36/NFM_fec!I$36)</f>
        <v>0</v>
      </c>
      <c r="J232" s="168">
        <f>IF(J$36=0,0,J$36/NFM_fec!J$36)</f>
        <v>0</v>
      </c>
      <c r="K232" s="168">
        <f>IF(K$36=0,0,K$36/NFM_fec!K$36)</f>
        <v>0</v>
      </c>
      <c r="L232" s="168">
        <f>IF(L$36=0,0,L$36/NFM_fec!L$36)</f>
        <v>0</v>
      </c>
      <c r="M232" s="168">
        <f>IF(M$36=0,0,M$36/NFM_fec!M$36)</f>
        <v>0</v>
      </c>
      <c r="N232" s="168">
        <f>IF(N$36=0,0,N$36/NFM_fec!N$36)</f>
        <v>0</v>
      </c>
      <c r="O232" s="168">
        <f>IF(O$36=0,0,O$36/NFM_fec!O$36)</f>
        <v>0</v>
      </c>
      <c r="P232" s="168">
        <f>IF(P$36=0,0,P$36/NFM_fec!P$36)</f>
        <v>0</v>
      </c>
      <c r="Q232" s="168">
        <f>IF(Q$36=0,0,Q$36/NFM_fec!Q$36)</f>
        <v>0</v>
      </c>
    </row>
    <row r="233" spans="1:17" x14ac:dyDescent="0.25">
      <c r="A233" s="76" t="s">
        <v>80</v>
      </c>
      <c r="B233" s="168">
        <f>IF(B$37=0,0,B$37/NFM_fec!B$37)</f>
        <v>0</v>
      </c>
      <c r="C233" s="168">
        <f>IF(C$37=0,0,C$37/NFM_fec!C$37)</f>
        <v>0</v>
      </c>
      <c r="D233" s="168">
        <f>IF(D$37=0,0,D$37/NFM_fec!D$37)</f>
        <v>0</v>
      </c>
      <c r="E233" s="168">
        <f>IF(E$37=0,0,E$37/NFM_fec!E$37)</f>
        <v>0</v>
      </c>
      <c r="F233" s="168">
        <f>IF(F$37=0,0,F$37/NFM_fec!F$37)</f>
        <v>0</v>
      </c>
      <c r="G233" s="168">
        <f>IF(G$37=0,0,G$37/NFM_fec!G$37)</f>
        <v>0</v>
      </c>
      <c r="H233" s="168">
        <f>IF(H$37=0,0,H$37/NFM_fec!H$37)</f>
        <v>0</v>
      </c>
      <c r="I233" s="168">
        <f>IF(I$37=0,0,I$37/NFM_fec!I$37)</f>
        <v>0</v>
      </c>
      <c r="J233" s="168">
        <f>IF(J$37=0,0,J$37/NFM_fec!J$37)</f>
        <v>0</v>
      </c>
      <c r="K233" s="168">
        <f>IF(K$37=0,0,K$37/NFM_fec!K$37)</f>
        <v>0</v>
      </c>
      <c r="L233" s="168">
        <f>IF(L$37=0,0,L$37/NFM_fec!L$37)</f>
        <v>0</v>
      </c>
      <c r="M233" s="168">
        <f>IF(M$37=0,0,M$37/NFM_fec!M$37)</f>
        <v>0</v>
      </c>
      <c r="N233" s="168">
        <f>IF(N$37=0,0,N$37/NFM_fec!N$37)</f>
        <v>0</v>
      </c>
      <c r="O233" s="168">
        <f>IF(O$37=0,0,O$37/NFM_fec!O$37)</f>
        <v>0</v>
      </c>
      <c r="P233" s="168">
        <f>IF(P$37=0,0,P$37/NFM_fec!P$37)</f>
        <v>0</v>
      </c>
      <c r="Q233" s="168">
        <f>IF(Q$37=0,0,Q$37/NFM_fec!Q$37)</f>
        <v>0</v>
      </c>
    </row>
    <row r="234" spans="1:17" x14ac:dyDescent="0.25">
      <c r="A234" s="129" t="s">
        <v>79</v>
      </c>
      <c r="B234" s="167">
        <f>IF(B$38=0,0,B$38/NFM_fec!B$38)</f>
        <v>0</v>
      </c>
      <c r="C234" s="167">
        <f>IF(C$38=0,0,C$38/NFM_fec!C$38)</f>
        <v>0</v>
      </c>
      <c r="D234" s="167">
        <f>IF(D$38=0,0,D$38/NFM_fec!D$38)</f>
        <v>0</v>
      </c>
      <c r="E234" s="167">
        <f>IF(E$38=0,0,E$38/NFM_fec!E$38)</f>
        <v>0</v>
      </c>
      <c r="F234" s="167">
        <f>IF(F$38=0,0,F$38/NFM_fec!F$38)</f>
        <v>0</v>
      </c>
      <c r="G234" s="167">
        <f>IF(G$38=0,0,G$38/NFM_fec!G$38)</f>
        <v>0</v>
      </c>
      <c r="H234" s="167">
        <f>IF(H$38=0,0,H$38/NFM_fec!H$38)</f>
        <v>0</v>
      </c>
      <c r="I234" s="167">
        <f>IF(I$38=0,0,I$38/NFM_fec!I$38)</f>
        <v>0</v>
      </c>
      <c r="J234" s="167">
        <f>IF(J$38=0,0,J$38/NFM_fec!J$38)</f>
        <v>0</v>
      </c>
      <c r="K234" s="167">
        <f>IF(K$38=0,0,K$38/NFM_fec!K$38)</f>
        <v>0</v>
      </c>
      <c r="L234" s="167">
        <f>IF(L$38=0,0,L$38/NFM_fec!L$38)</f>
        <v>0</v>
      </c>
      <c r="M234" s="167">
        <f>IF(M$38=0,0,M$38/NFM_fec!M$38)</f>
        <v>0</v>
      </c>
      <c r="N234" s="167">
        <f>IF(N$38=0,0,N$38/NFM_fec!N$38)</f>
        <v>0</v>
      </c>
      <c r="O234" s="167">
        <f>IF(O$38=0,0,O$38/NFM_fec!O$38)</f>
        <v>0</v>
      </c>
      <c r="P234" s="167">
        <f>IF(P$38=0,0,P$38/NFM_fec!P$38)</f>
        <v>0</v>
      </c>
      <c r="Q234" s="167">
        <f>IF(Q$38=0,0,Q$38/NFM_fec!Q$38)</f>
        <v>0</v>
      </c>
    </row>
    <row r="235" spans="1:17" x14ac:dyDescent="0.25">
      <c r="A235" s="127" t="s">
        <v>150</v>
      </c>
      <c r="B235" s="166">
        <f>IF(B$43=0,0,B$43/NFM_fec!B$43)</f>
        <v>0</v>
      </c>
      <c r="C235" s="166">
        <f>IF(C$43=0,0,C$43/NFM_fec!C$43)</f>
        <v>0</v>
      </c>
      <c r="D235" s="166">
        <f>IF(D$43=0,0,D$43/NFM_fec!D$43)</f>
        <v>0</v>
      </c>
      <c r="E235" s="166">
        <f>IF(E$43=0,0,E$43/NFM_fec!E$43)</f>
        <v>0</v>
      </c>
      <c r="F235" s="166">
        <f>IF(F$43=0,0,F$43/NFM_fec!F$43)</f>
        <v>0</v>
      </c>
      <c r="G235" s="166">
        <f>IF(G$43=0,0,G$43/NFM_fec!G$43)</f>
        <v>0</v>
      </c>
      <c r="H235" s="166">
        <f>IF(H$43=0,0,H$43/NFM_fec!H$43)</f>
        <v>0</v>
      </c>
      <c r="I235" s="166">
        <f>IF(I$43=0,0,I$43/NFM_fec!I$43)</f>
        <v>0</v>
      </c>
      <c r="J235" s="166">
        <f>IF(J$43=0,0,J$43/NFM_fec!J$43)</f>
        <v>0</v>
      </c>
      <c r="K235" s="166">
        <f>IF(K$43=0,0,K$43/NFM_fec!K$43)</f>
        <v>0</v>
      </c>
      <c r="L235" s="166">
        <f>IF(L$43=0,0,L$43/NFM_fec!L$43)</f>
        <v>0</v>
      </c>
      <c r="M235" s="166">
        <f>IF(M$43=0,0,M$43/NFM_fec!M$43)</f>
        <v>0</v>
      </c>
      <c r="N235" s="166">
        <f>IF(N$43=0,0,N$43/NFM_fec!N$43)</f>
        <v>0</v>
      </c>
      <c r="O235" s="166">
        <f>IF(O$43=0,0,O$43/NFM_fec!O$43)</f>
        <v>0</v>
      </c>
      <c r="P235" s="166">
        <f>IF(P$43=0,0,P$43/NFM_fec!P$43)</f>
        <v>0</v>
      </c>
      <c r="Q235" s="166">
        <f>IF(Q$43=0,0,Q$43/NFM_fec!Q$43)</f>
        <v>0</v>
      </c>
    </row>
    <row r="236" spans="1:17" x14ac:dyDescent="0.25">
      <c r="A236" s="127" t="s">
        <v>148</v>
      </c>
      <c r="B236" s="166">
        <f>IF(B$44=0,0,B$44/NFM_fec!B$44)</f>
        <v>0</v>
      </c>
      <c r="C236" s="166">
        <f>IF(C$44=0,0,C$44/NFM_fec!C$44)</f>
        <v>0</v>
      </c>
      <c r="D236" s="166">
        <f>IF(D$44=0,0,D$44/NFM_fec!D$44)</f>
        <v>0</v>
      </c>
      <c r="E236" s="166">
        <f>IF(E$44=0,0,E$44/NFM_fec!E$44)</f>
        <v>0</v>
      </c>
      <c r="F236" s="166">
        <f>IF(F$44=0,0,F$44/NFM_fec!F$44)</f>
        <v>0</v>
      </c>
      <c r="G236" s="166">
        <f>IF(G$44=0,0,G$44/NFM_fec!G$44)</f>
        <v>0</v>
      </c>
      <c r="H236" s="166">
        <f>IF(H$44=0,0,H$44/NFM_fec!H$44)</f>
        <v>0</v>
      </c>
      <c r="I236" s="166">
        <f>IF(I$44=0,0,I$44/NFM_fec!I$44)</f>
        <v>0</v>
      </c>
      <c r="J236" s="166">
        <f>IF(J$44=0,0,J$44/NFM_fec!J$44)</f>
        <v>0</v>
      </c>
      <c r="K236" s="166">
        <f>IF(K$44=0,0,K$44/NFM_fec!K$44)</f>
        <v>0</v>
      </c>
      <c r="L236" s="166">
        <f>IF(L$44=0,0,L$44/NFM_fec!L$44)</f>
        <v>0</v>
      </c>
      <c r="M236" s="166">
        <f>IF(M$44=0,0,M$44/NFM_fec!M$44)</f>
        <v>0</v>
      </c>
      <c r="N236" s="166">
        <f>IF(N$44=0,0,N$44/NFM_fec!N$44)</f>
        <v>0</v>
      </c>
      <c r="O236" s="166">
        <f>IF(O$44=0,0,O$44/NFM_fec!O$44)</f>
        <v>0</v>
      </c>
      <c r="P236" s="166">
        <f>IF(P$44=0,0,P$44/NFM_fec!P$44)</f>
        <v>0</v>
      </c>
      <c r="Q236" s="166">
        <f>IF(Q$44=0,0,Q$44/NFM_fec!Q$44)</f>
        <v>0</v>
      </c>
    </row>
    <row r="237" spans="1:17" x14ac:dyDescent="0.25">
      <c r="A237" s="72" t="s">
        <v>147</v>
      </c>
      <c r="B237" s="165">
        <f>IF(B$51=0,0,B$51/NFM_fec!B$51)</f>
        <v>0</v>
      </c>
      <c r="C237" s="165">
        <f>IF(C$51=0,0,C$51/NFM_fec!C$51)</f>
        <v>0</v>
      </c>
      <c r="D237" s="165">
        <f>IF(D$51=0,0,D$51/NFM_fec!D$51)</f>
        <v>0</v>
      </c>
      <c r="E237" s="165">
        <f>IF(E$51=0,0,E$51/NFM_fec!E$51)</f>
        <v>0</v>
      </c>
      <c r="F237" s="165">
        <f>IF(F$51=0,0,F$51/NFM_fec!F$51)</f>
        <v>0</v>
      </c>
      <c r="G237" s="165">
        <f>IF(G$51=0,0,G$51/NFM_fec!G$51)</f>
        <v>0</v>
      </c>
      <c r="H237" s="165">
        <f>IF(H$51=0,0,H$51/NFM_fec!H$51)</f>
        <v>0</v>
      </c>
      <c r="I237" s="165">
        <f>IF(I$51=0,0,I$51/NFM_fec!I$51)</f>
        <v>0</v>
      </c>
      <c r="J237" s="165">
        <f>IF(J$51=0,0,J$51/NFM_fec!J$51)</f>
        <v>0</v>
      </c>
      <c r="K237" s="165">
        <f>IF(K$51=0,0,K$51/NFM_fec!K$51)</f>
        <v>0</v>
      </c>
      <c r="L237" s="165">
        <f>IF(L$51=0,0,L$51/NFM_fec!L$51)</f>
        <v>0</v>
      </c>
      <c r="M237" s="165">
        <f>IF(M$51=0,0,M$51/NFM_fec!M$51)</f>
        <v>0</v>
      </c>
      <c r="N237" s="165">
        <f>IF(N$51=0,0,N$51/NFM_fec!N$51)</f>
        <v>0</v>
      </c>
      <c r="O237" s="165">
        <f>IF(O$51=0,0,O$51/NFM_fec!O$51)</f>
        <v>0</v>
      </c>
      <c r="P237" s="165">
        <f>IF(P$51=0,0,P$51/NFM_fec!P$51)</f>
        <v>0</v>
      </c>
      <c r="Q237" s="16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70">
        <f>IF(B$70=0,0,B$70/NFM_fec!B$70)</f>
        <v>0.55104980142139082</v>
      </c>
      <c r="C239" s="170">
        <f>IF(C$70=0,0,C$70/NFM_fec!C$70)</f>
        <v>0.55410474968544698</v>
      </c>
      <c r="D239" s="170">
        <f>IF(D$70=0,0,D$70/NFM_fec!D$70)</f>
        <v>0.56445373154308476</v>
      </c>
      <c r="E239" s="170">
        <f>IF(E$70=0,0,E$70/NFM_fec!E$70)</f>
        <v>0.56693645771999668</v>
      </c>
      <c r="F239" s="170">
        <f>IF(F$70=0,0,F$70/NFM_fec!F$70)</f>
        <v>0.55064743922230874</v>
      </c>
      <c r="G239" s="170">
        <f>IF(G$70=0,0,G$70/NFM_fec!G$70)</f>
        <v>0.55826270124151522</v>
      </c>
      <c r="H239" s="170">
        <f>IF(H$70=0,0,H$70/NFM_fec!H$70)</f>
        <v>0.56120727458701991</v>
      </c>
      <c r="I239" s="170">
        <f>IF(I$70=0,0,I$70/NFM_fec!I$70)</f>
        <v>0.57590213111710098</v>
      </c>
      <c r="J239" s="170">
        <f>IF(J$70=0,0,J$70/NFM_fec!J$70)</f>
        <v>0.57279258306066738</v>
      </c>
      <c r="K239" s="170">
        <f>IF(K$70=0,0,K$70/NFM_fec!K$70)</f>
        <v>0.57544663736420787</v>
      </c>
      <c r="L239" s="170">
        <f>IF(L$70=0,0,L$70/NFM_fec!L$70)</f>
        <v>0.57472586618141386</v>
      </c>
      <c r="M239" s="170">
        <f>IF(M$70=0,0,M$70/NFM_fec!M$70)</f>
        <v>0.57348859096626459</v>
      </c>
      <c r="N239" s="170">
        <f>IF(N$70=0,0,N$70/NFM_fec!N$70)</f>
        <v>0.57132731945269788</v>
      </c>
      <c r="O239" s="170">
        <f>IF(O$70=0,0,O$70/NFM_fec!O$70)</f>
        <v>0.5754402891125634</v>
      </c>
      <c r="P239" s="170">
        <f>IF(P$70=0,0,P$70/NFM_fec!P$70)</f>
        <v>0.57685476655825552</v>
      </c>
      <c r="Q239" s="170">
        <f>IF(Q$70=0,0,Q$70/NFM_fec!Q$70)</f>
        <v>0.57282753858599833</v>
      </c>
    </row>
    <row r="240" spans="1:17" x14ac:dyDescent="0.25">
      <c r="A240" s="132" t="s">
        <v>83</v>
      </c>
      <c r="B240" s="169">
        <f>IF(B$71=0,0,B$71/NFM_fec!B$71)</f>
        <v>0.46868290451104361</v>
      </c>
      <c r="C240" s="169">
        <f>IF(C$71=0,0,C$71/NFM_fec!C$71)</f>
        <v>0.46868290451104355</v>
      </c>
      <c r="D240" s="169">
        <f>IF(D$71=0,0,D$71/NFM_fec!D$71)</f>
        <v>0.46868290451104355</v>
      </c>
      <c r="E240" s="169">
        <f>IF(E$71=0,0,E$71/NFM_fec!E$71)</f>
        <v>0.46868290451104355</v>
      </c>
      <c r="F240" s="169">
        <f>IF(F$71=0,0,F$71/NFM_fec!F$71)</f>
        <v>0.46868290451104355</v>
      </c>
      <c r="G240" s="169">
        <f>IF(G$71=0,0,G$71/NFM_fec!G$71)</f>
        <v>0.4686829045110435</v>
      </c>
      <c r="H240" s="169">
        <f>IF(H$71=0,0,H$71/NFM_fec!H$71)</f>
        <v>0.46868290451104361</v>
      </c>
      <c r="I240" s="169">
        <f>IF(I$71=0,0,I$71/NFM_fec!I$71)</f>
        <v>0.48433181831744992</v>
      </c>
      <c r="J240" s="169">
        <f>IF(J$71=0,0,J$71/NFM_fec!J$71)</f>
        <v>0.48433181831744987</v>
      </c>
      <c r="K240" s="169">
        <f>IF(K$71=0,0,K$71/NFM_fec!K$71)</f>
        <v>0.48433181831744987</v>
      </c>
      <c r="L240" s="169">
        <f>IF(L$71=0,0,L$71/NFM_fec!L$71)</f>
        <v>0.48433181831744981</v>
      </c>
      <c r="M240" s="169">
        <f>IF(M$71=0,0,M$71/NFM_fec!M$71)</f>
        <v>0.48433181831744981</v>
      </c>
      <c r="N240" s="169">
        <f>IF(N$71=0,0,N$71/NFM_fec!N$71)</f>
        <v>0.48433181831744987</v>
      </c>
      <c r="O240" s="169">
        <f>IF(O$71=0,0,O$71/NFM_fec!O$71)</f>
        <v>0.48433181831744987</v>
      </c>
      <c r="P240" s="169">
        <f>IF(P$71=0,0,P$71/NFM_fec!P$71)</f>
        <v>0.48433181831744981</v>
      </c>
      <c r="Q240" s="169">
        <f>IF(Q$71=0,0,Q$71/NFM_fec!Q$71)</f>
        <v>0.48433181831744987</v>
      </c>
    </row>
    <row r="241" spans="1:17" x14ac:dyDescent="0.25">
      <c r="A241" s="76" t="s">
        <v>82</v>
      </c>
      <c r="B241" s="168">
        <f>IF(B$72=0,0,B$72/NFM_fec!B$72)</f>
        <v>0.12180537618294325</v>
      </c>
      <c r="C241" s="168">
        <f>IF(C$72=0,0,C$72/NFM_fec!C$72)</f>
        <v>0.12180537618294328</v>
      </c>
      <c r="D241" s="168">
        <f>IF(D$72=0,0,D$72/NFM_fec!D$72)</f>
        <v>0.12180537618294326</v>
      </c>
      <c r="E241" s="168">
        <f>IF(E$72=0,0,E$72/NFM_fec!E$72)</f>
        <v>0.12180537618294328</v>
      </c>
      <c r="F241" s="168">
        <f>IF(F$72=0,0,F$72/NFM_fec!F$72)</f>
        <v>0.12180537618294325</v>
      </c>
      <c r="G241" s="168">
        <f>IF(G$72=0,0,G$72/NFM_fec!G$72)</f>
        <v>0.12180537618294325</v>
      </c>
      <c r="H241" s="168">
        <f>IF(H$72=0,0,H$72/NFM_fec!H$72)</f>
        <v>0.12180537618294326</v>
      </c>
      <c r="I241" s="168">
        <f>IF(I$72=0,0,I$72/NFM_fec!I$72)</f>
        <v>0.12587235156160004</v>
      </c>
      <c r="J241" s="168">
        <f>IF(J$72=0,0,J$72/NFM_fec!J$72)</f>
        <v>0.12587235156160007</v>
      </c>
      <c r="K241" s="168">
        <f>IF(K$72=0,0,K$72/NFM_fec!K$72)</f>
        <v>0.12587235156160007</v>
      </c>
      <c r="L241" s="168">
        <f>IF(L$72=0,0,L$72/NFM_fec!L$72)</f>
        <v>0.12587235156160009</v>
      </c>
      <c r="M241" s="168">
        <f>IF(M$72=0,0,M$72/NFM_fec!M$72)</f>
        <v>0.12587235156160007</v>
      </c>
      <c r="N241" s="168">
        <f>IF(N$72=0,0,N$72/NFM_fec!N$72)</f>
        <v>0.12587235156160007</v>
      </c>
      <c r="O241" s="168">
        <f>IF(O$72=0,0,O$72/NFM_fec!O$72)</f>
        <v>0.12587235156160007</v>
      </c>
      <c r="P241" s="168">
        <f>IF(P$72=0,0,P$72/NFM_fec!P$72)</f>
        <v>0.12587235156160007</v>
      </c>
      <c r="Q241" s="168">
        <f>IF(Q$72=0,0,Q$72/NFM_fec!Q$72)</f>
        <v>0.12587235156160007</v>
      </c>
    </row>
    <row r="242" spans="1:17" x14ac:dyDescent="0.25">
      <c r="A242" s="76" t="s">
        <v>81</v>
      </c>
      <c r="B242" s="168">
        <f>IF(B$73=0,0,B$73/NFM_fec!B$73)</f>
        <v>0.67092277675953549</v>
      </c>
      <c r="C242" s="168">
        <f>IF(C$73=0,0,C$73/NFM_fec!C$73)</f>
        <v>0.67092277675953549</v>
      </c>
      <c r="D242" s="168">
        <f>IF(D$73=0,0,D$73/NFM_fec!D$73)</f>
        <v>0.67092277675953549</v>
      </c>
      <c r="E242" s="168">
        <f>IF(E$73=0,0,E$73/NFM_fec!E$73)</f>
        <v>0.67092277675953549</v>
      </c>
      <c r="F242" s="168">
        <f>IF(F$73=0,0,F$73/NFM_fec!F$73)</f>
        <v>0.67092277675953538</v>
      </c>
      <c r="G242" s="168">
        <f>IF(G$73=0,0,G$73/NFM_fec!G$73)</f>
        <v>0.67092277675953549</v>
      </c>
      <c r="H242" s="168">
        <f>IF(H$73=0,0,H$73/NFM_fec!H$73)</f>
        <v>0.6709227767595356</v>
      </c>
      <c r="I242" s="168">
        <f>IF(I$73=0,0,I$73/NFM_fec!I$73)</f>
        <v>0.6933243036836253</v>
      </c>
      <c r="J242" s="168">
        <f>IF(J$73=0,0,J$73/NFM_fec!J$73)</f>
        <v>0.6933243036836253</v>
      </c>
      <c r="K242" s="168">
        <f>IF(K$73=0,0,K$73/NFM_fec!K$73)</f>
        <v>0.69332430368362519</v>
      </c>
      <c r="L242" s="168">
        <f>IF(L$73=0,0,L$73/NFM_fec!L$73)</f>
        <v>0.6933243036836253</v>
      </c>
      <c r="M242" s="168">
        <f>IF(M$73=0,0,M$73/NFM_fec!M$73)</f>
        <v>0.6933243036836253</v>
      </c>
      <c r="N242" s="168">
        <f>IF(N$73=0,0,N$73/NFM_fec!N$73)</f>
        <v>0.69332430368362519</v>
      </c>
      <c r="O242" s="168">
        <f>IF(O$73=0,0,O$73/NFM_fec!O$73)</f>
        <v>0.6933243036836253</v>
      </c>
      <c r="P242" s="168">
        <f>IF(P$73=0,0,P$73/NFM_fec!P$73)</f>
        <v>0.6933243036836253</v>
      </c>
      <c r="Q242" s="168">
        <f>IF(Q$73=0,0,Q$73/NFM_fec!Q$73)</f>
        <v>0.6933243036836253</v>
      </c>
    </row>
    <row r="243" spans="1:17" x14ac:dyDescent="0.25">
      <c r="A243" s="76" t="s">
        <v>80</v>
      </c>
      <c r="B243" s="168">
        <f>IF(B$74=0,0,B$74/NFM_fec!B$74)</f>
        <v>0.46494029792751829</v>
      </c>
      <c r="C243" s="168">
        <f>IF(C$74=0,0,C$74/NFM_fec!C$74)</f>
        <v>0.46494029792751823</v>
      </c>
      <c r="D243" s="168">
        <f>IF(D$74=0,0,D$74/NFM_fec!D$74)</f>
        <v>0.46494029792751818</v>
      </c>
      <c r="E243" s="168">
        <f>IF(E$74=0,0,E$74/NFM_fec!E$74)</f>
        <v>0.46494029792751829</v>
      </c>
      <c r="F243" s="168">
        <f>IF(F$74=0,0,F$74/NFM_fec!F$74)</f>
        <v>0.46494029792751823</v>
      </c>
      <c r="G243" s="168">
        <f>IF(G$74=0,0,G$74/NFM_fec!G$74)</f>
        <v>0.46494029792751818</v>
      </c>
      <c r="H243" s="168">
        <f>IF(H$74=0,0,H$74/NFM_fec!H$74)</f>
        <v>0.46494029792751823</v>
      </c>
      <c r="I243" s="168">
        <f>IF(I$74=0,0,I$74/NFM_fec!I$74)</f>
        <v>0.48046424936112792</v>
      </c>
      <c r="J243" s="168">
        <f>IF(J$74=0,0,J$74/NFM_fec!J$74)</f>
        <v>0.48046424936112792</v>
      </c>
      <c r="K243" s="168">
        <f>IF(K$74=0,0,K$74/NFM_fec!K$74)</f>
        <v>0.48046424936112792</v>
      </c>
      <c r="L243" s="168">
        <f>IF(L$74=0,0,L$74/NFM_fec!L$74)</f>
        <v>0.48046424936112797</v>
      </c>
      <c r="M243" s="168">
        <f>IF(M$74=0,0,M$74/NFM_fec!M$74)</f>
        <v>0.48046424936112786</v>
      </c>
      <c r="N243" s="168">
        <f>IF(N$74=0,0,N$74/NFM_fec!N$74)</f>
        <v>0.48046424936112797</v>
      </c>
      <c r="O243" s="168">
        <f>IF(O$74=0,0,O$74/NFM_fec!O$74)</f>
        <v>0.48046424936112792</v>
      </c>
      <c r="P243" s="168">
        <f>IF(P$74=0,0,P$74/NFM_fec!P$74)</f>
        <v>0.48046424936112792</v>
      </c>
      <c r="Q243" s="168">
        <f>IF(Q$74=0,0,Q$74/NFM_fec!Q$74)</f>
        <v>0.48046424936112803</v>
      </c>
    </row>
    <row r="244" spans="1:17" x14ac:dyDescent="0.25">
      <c r="A244" s="129" t="s">
        <v>79</v>
      </c>
      <c r="B244" s="167">
        <f>IF(B$75=0,0,B$75/NFM_fec!B$75)</f>
        <v>0.74885252578655748</v>
      </c>
      <c r="C244" s="167">
        <f>IF(C$75=0,0,C$75/NFM_fec!C$75)</f>
        <v>0.78395052594546588</v>
      </c>
      <c r="D244" s="167">
        <f>IF(D$75=0,0,D$75/NFM_fec!D$75)</f>
        <v>0.82985708675155578</v>
      </c>
      <c r="E244" s="167">
        <f>IF(E$75=0,0,E$75/NFM_fec!E$75)</f>
        <v>0.82985708675155589</v>
      </c>
      <c r="F244" s="167">
        <f>IF(F$75=0,0,F$75/NFM_fec!F$75)</f>
        <v>0.78395052594546577</v>
      </c>
      <c r="G244" s="167">
        <f>IF(G$75=0,0,G$75/NFM_fec!G$75)</f>
        <v>0.82985708675155601</v>
      </c>
      <c r="H244" s="167">
        <f>IF(H$75=0,0,H$75/NFM_fec!H$75)</f>
        <v>0.82985708675155601</v>
      </c>
      <c r="I244" s="167">
        <f>IF(I$75=0,0,I$75/NFM_fec!I$75)</f>
        <v>0.75933076067395222</v>
      </c>
      <c r="J244" s="167">
        <f>IF(J$75=0,0,J$75/NFM_fec!J$75)</f>
        <v>0.75933076067395211</v>
      </c>
      <c r="K244" s="167">
        <f>IF(K$75=0,0,K$75/NFM_fec!K$75)</f>
        <v>0.75933076067395244</v>
      </c>
      <c r="L244" s="167">
        <f>IF(L$75=0,0,L$75/NFM_fec!L$75)</f>
        <v>0.75933076067395233</v>
      </c>
      <c r="M244" s="167">
        <f>IF(M$75=0,0,M$75/NFM_fec!M$75)</f>
        <v>0.75933076067395222</v>
      </c>
      <c r="N244" s="167">
        <f>IF(N$75=0,0,N$75/NFM_fec!N$75)</f>
        <v>0.75933076067395233</v>
      </c>
      <c r="O244" s="167">
        <f>IF(O$75=0,0,O$75/NFM_fec!O$75)</f>
        <v>0.75933076067395222</v>
      </c>
      <c r="P244" s="167">
        <f>IF(P$75=0,0,P$75/NFM_fec!P$75)</f>
        <v>0.75933076067395222</v>
      </c>
      <c r="Q244" s="167">
        <f>IF(Q$75=0,0,Q$75/NFM_fec!Q$75)</f>
        <v>0.75933076067395244</v>
      </c>
    </row>
    <row r="245" spans="1:17" x14ac:dyDescent="0.25">
      <c r="A245" s="127" t="s">
        <v>149</v>
      </c>
      <c r="B245" s="166">
        <f>IF(B$80=0,0,B$80/NFM_fec!B$80)</f>
        <v>0.55225141975028857</v>
      </c>
      <c r="C245" s="166">
        <f>IF(C$80=0,0,C$80/NFM_fec!C$80)</f>
        <v>0.55088986968989795</v>
      </c>
      <c r="D245" s="166">
        <f>IF(D$80=0,0,D$80/NFM_fec!D$80)</f>
        <v>0.55663918064967277</v>
      </c>
      <c r="E245" s="166">
        <f>IF(E$80=0,0,E$80/NFM_fec!E$80)</f>
        <v>0.55897285393692497</v>
      </c>
      <c r="F245" s="166">
        <f>IF(F$80=0,0,F$80/NFM_fec!F$80)</f>
        <v>0.55224803541979717</v>
      </c>
      <c r="G245" s="166">
        <f>IF(G$80=0,0,G$80/NFM_fec!G$80)</f>
        <v>0.55273183204758425</v>
      </c>
      <c r="H245" s="166">
        <f>IF(H$80=0,0,H$80/NFM_fec!H$80)</f>
        <v>0.55371691263020528</v>
      </c>
      <c r="I245" s="166">
        <f>IF(I$80=0,0,I$80/NFM_fec!I$80)</f>
        <v>0.56735432078953052</v>
      </c>
      <c r="J245" s="166">
        <f>IF(J$80=0,0,J$80/NFM_fec!J$80)</f>
        <v>0.56646712645927266</v>
      </c>
      <c r="K245" s="166">
        <f>IF(K$80=0,0,K$80/NFM_fec!K$80)</f>
        <v>0.57020476657680097</v>
      </c>
      <c r="L245" s="166">
        <f>IF(L$80=0,0,L$80/NFM_fec!L$80)</f>
        <v>0.5705646419152115</v>
      </c>
      <c r="M245" s="166">
        <f>IF(M$80=0,0,M$80/NFM_fec!M$80)</f>
        <v>0.56920449500430625</v>
      </c>
      <c r="N245" s="166">
        <f>IF(N$80=0,0,N$80/NFM_fec!N$80)</f>
        <v>0.56950681806704817</v>
      </c>
      <c r="O245" s="166">
        <f>IF(O$80=0,0,O$80/NFM_fec!O$80)</f>
        <v>0.56944609675961</v>
      </c>
      <c r="P245" s="166">
        <f>IF(P$80=0,0,P$80/NFM_fec!P$80)</f>
        <v>0.57017720922747994</v>
      </c>
      <c r="Q245" s="166">
        <f>IF(Q$80=0,0,Q$80/NFM_fec!Q$80)</f>
        <v>0.56468713249746338</v>
      </c>
    </row>
    <row r="246" spans="1:17" x14ac:dyDescent="0.25">
      <c r="A246" s="127" t="s">
        <v>148</v>
      </c>
      <c r="B246" s="166">
        <f>IF(B$87=0,0,B$87/NFM_fec!B$87)</f>
        <v>0.56612693837856976</v>
      </c>
      <c r="C246" s="166">
        <f>IF(C$87=0,0,C$87/NFM_fec!C$87)</f>
        <v>0.56709251291607143</v>
      </c>
      <c r="D246" s="166">
        <f>IF(D$87=0,0,D$87/NFM_fec!D$87)</f>
        <v>0.57301092125701614</v>
      </c>
      <c r="E246" s="166">
        <f>IF(E$87=0,0,E$87/NFM_fec!E$87)</f>
        <v>0.57541323199389316</v>
      </c>
      <c r="F246" s="166">
        <f>IF(F$87=0,0,F$87/NFM_fec!F$87)</f>
        <v>0.56674169132494479</v>
      </c>
      <c r="G246" s="166">
        <f>IF(G$87=0,0,G$87/NFM_fec!G$87)</f>
        <v>0.56898865063721893</v>
      </c>
      <c r="H246" s="166">
        <f>IF(H$87=0,0,H$87/NFM_fec!H$87)</f>
        <v>0.57000270417815246</v>
      </c>
      <c r="I246" s="166">
        <f>IF(I$87=0,0,I$87/NFM_fec!I$87)</f>
        <v>0.57597703681511281</v>
      </c>
      <c r="J246" s="166">
        <f>IF(J$87=0,0,J$87/NFM_fec!J$87)</f>
        <v>0.57435744832516666</v>
      </c>
      <c r="K246" s="166">
        <f>IF(K$87=0,0,K$87/NFM_fec!K$87)</f>
        <v>0.5732573082502791</v>
      </c>
      <c r="L246" s="166">
        <f>IF(L$87=0,0,L$87/NFM_fec!L$87)</f>
        <v>0.57117693775872191</v>
      </c>
      <c r="M246" s="166">
        <f>IF(M$87=0,0,M$87/NFM_fec!M$87)</f>
        <v>0.57028427815517801</v>
      </c>
      <c r="N246" s="166">
        <f>IF(N$87=0,0,N$87/NFM_fec!N$87)</f>
        <v>0.56651635232764108</v>
      </c>
      <c r="O246" s="166">
        <f>IF(O$87=0,0,O$87/NFM_fec!O$87)</f>
        <v>0.57612045658056643</v>
      </c>
      <c r="P246" s="166">
        <f>IF(P$87=0,0,P$87/NFM_fec!P$87)</f>
        <v>0.57733300785962216</v>
      </c>
      <c r="Q246" s="166">
        <f>IF(Q$87=0,0,Q$87/NFM_fec!Q$87)</f>
        <v>0.57209047379087374</v>
      </c>
    </row>
    <row r="247" spans="1:17" x14ac:dyDescent="0.25">
      <c r="A247" s="72" t="s">
        <v>147</v>
      </c>
      <c r="B247" s="165">
        <f>IF(B$94=0,0,B$94/NFM_fec!B$94)</f>
        <v>0.50700209035066701</v>
      </c>
      <c r="C247" s="165">
        <f>IF(C$94=0,0,C$94/NFM_fec!C$94)</f>
        <v>0.51981376360436649</v>
      </c>
      <c r="D247" s="165">
        <f>IF(D$94=0,0,D$94/NFM_fec!D$94)</f>
        <v>0.54581904372456957</v>
      </c>
      <c r="E247" s="165">
        <f>IF(E$94=0,0,E$94/NFM_fec!E$94)</f>
        <v>0.54900099201133945</v>
      </c>
      <c r="F247" s="165">
        <f>IF(F$94=0,0,F$94/NFM_fec!F$94)</f>
        <v>0.5037887456803386</v>
      </c>
      <c r="G247" s="165">
        <f>IF(G$94=0,0,G$94/NFM_fec!G$94)</f>
        <v>0.53161722919068843</v>
      </c>
      <c r="H247" s="165">
        <f>IF(H$94=0,0,H$94/NFM_fec!H$94)</f>
        <v>0.54123449996741069</v>
      </c>
      <c r="I247" s="165">
        <f>IF(I$94=0,0,I$94/NFM_fec!I$94)</f>
        <v>0.57438862570498606</v>
      </c>
      <c r="J247" s="165">
        <f>IF(J$94=0,0,J$94/NFM_fec!J$94)</f>
        <v>0.56514822553738775</v>
      </c>
      <c r="K247" s="165">
        <f>IF(K$94=0,0,K$94/NFM_fec!K$94)</f>
        <v>0.57440508996601469</v>
      </c>
      <c r="L247" s="165">
        <f>IF(L$94=0,0,L$94/NFM_fec!L$94)</f>
        <v>0.57499950128844157</v>
      </c>
      <c r="M247" s="165">
        <f>IF(M$94=0,0,M$94/NFM_fec!M$94)</f>
        <v>0.57304152674158992</v>
      </c>
      <c r="N247" s="165">
        <f>IF(N$94=0,0,N$94/NFM_fec!N$94)</f>
        <v>0.57080797287028839</v>
      </c>
      <c r="O247" s="165">
        <f>IF(O$94=0,0,O$94/NFM_fec!O$94)</f>
        <v>0.56955087439243912</v>
      </c>
      <c r="P247" s="165">
        <f>IF(P$94=0,0,P$94/NFM_fec!P$94)</f>
        <v>0.572402280986121</v>
      </c>
      <c r="Q247" s="165">
        <f>IF(Q$94=0,0,Q$94/NFM_fec!Q$94)</f>
        <v>0.57200745884081694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70">
        <f>IF(B$112=0,0,B$112/NFM_fec!B$112)</f>
        <v>0.41051563151756687</v>
      </c>
      <c r="C249" s="170">
        <f>IF(C$112=0,0,C$112/NFM_fec!C$112)</f>
        <v>0.43798891169939363</v>
      </c>
      <c r="D249" s="170">
        <f>IF(D$112=0,0,D$112/NFM_fec!D$112)</f>
        <v>0.4522957524360855</v>
      </c>
      <c r="E249" s="170">
        <f>IF(E$112=0,0,E$112/NFM_fec!E$112)</f>
        <v>0.45601283748146493</v>
      </c>
      <c r="F249" s="170">
        <f>IF(F$112=0,0,F$112/NFM_fec!F$112)</f>
        <v>0.42511894549086238</v>
      </c>
      <c r="G249" s="170">
        <f>IF(G$112=0,0,G$112/NFM_fec!G$112)</f>
        <v>0.43190023341165851</v>
      </c>
      <c r="H249" s="170">
        <f>IF(H$112=0,0,H$112/NFM_fec!H$112)</f>
        <v>0.44162227747013644</v>
      </c>
      <c r="I249" s="170">
        <f>IF(I$112=0,0,I$112/NFM_fec!I$112)</f>
        <v>0.45578789754096738</v>
      </c>
      <c r="J249" s="170">
        <f>IF(J$112=0,0,J$112/NFM_fec!J$112)</f>
        <v>0.46435030619246764</v>
      </c>
      <c r="K249" s="170">
        <f>IF(K$112=0,0,K$112/NFM_fec!K$112)</f>
        <v>0.46641676281435085</v>
      </c>
      <c r="L249" s="170">
        <f>IF(L$112=0,0,L$112/NFM_fec!L$112)</f>
        <v>0.46532741220134016</v>
      </c>
      <c r="M249" s="170">
        <f>IF(M$112=0,0,M$112/NFM_fec!M$112)</f>
        <v>0.47850530524850937</v>
      </c>
      <c r="N249" s="170">
        <f>IF(N$112=0,0,N$112/NFM_fec!N$112)</f>
        <v>0.47929459826929194</v>
      </c>
      <c r="O249" s="170">
        <f>IF(O$112=0,0,O$112/NFM_fec!O$112)</f>
        <v>0.48110347471037618</v>
      </c>
      <c r="P249" s="170">
        <f>IF(P$112=0,0,P$112/NFM_fec!P$112)</f>
        <v>0.51632823733040689</v>
      </c>
      <c r="Q249" s="170">
        <f>IF(Q$112=0,0,Q$112/NFM_fec!Q$112)</f>
        <v>0.51364081969579489</v>
      </c>
    </row>
    <row r="250" spans="1:17" x14ac:dyDescent="0.25">
      <c r="A250" s="132" t="s">
        <v>83</v>
      </c>
      <c r="B250" s="169">
        <f>IF(B$113=0,0,B$113/NFM_fec!B$113)</f>
        <v>0.4453478502973921</v>
      </c>
      <c r="C250" s="169">
        <f>IF(C$113=0,0,C$113/NFM_fec!C$113)</f>
        <v>0.4453478502973921</v>
      </c>
      <c r="D250" s="169">
        <f>IF(D$113=0,0,D$113/NFM_fec!D$113)</f>
        <v>0.44819241672556648</v>
      </c>
      <c r="E250" s="169">
        <f>IF(E$113=0,0,E$113/NFM_fec!E$113)</f>
        <v>0.45186306026358147</v>
      </c>
      <c r="F250" s="169">
        <f>IF(F$113=0,0,F$113/NFM_fec!F$113)</f>
        <v>0.45186306026358136</v>
      </c>
      <c r="G250" s="169">
        <f>IF(G$113=0,0,G$113/NFM_fec!G$113)</f>
        <v>0.45186306026358147</v>
      </c>
      <c r="H250" s="169">
        <f>IF(H$113=0,0,H$113/NFM_fec!H$113)</f>
        <v>0.4595044378345095</v>
      </c>
      <c r="I250" s="169">
        <f>IF(I$113=0,0,I$113/NFM_fec!I$113)</f>
        <v>0.45950443783450945</v>
      </c>
      <c r="J250" s="169">
        <f>IF(J$113=0,0,J$113/NFM_fec!J$113)</f>
        <v>0.46954024737192546</v>
      </c>
      <c r="K250" s="169">
        <f>IF(K$113=0,0,K$113/NFM_fec!K$113)</f>
        <v>0.46954024737192546</v>
      </c>
      <c r="L250" s="169">
        <f>IF(L$113=0,0,L$113/NFM_fec!L$113)</f>
        <v>0.4695402473719254</v>
      </c>
      <c r="M250" s="169">
        <f>IF(M$113=0,0,M$113/NFM_fec!M$113)</f>
        <v>0.48366821091914752</v>
      </c>
      <c r="N250" s="169">
        <f>IF(N$113=0,0,N$113/NFM_fec!N$113)</f>
        <v>0.48366821091914752</v>
      </c>
      <c r="O250" s="169">
        <f>IF(O$113=0,0,O$113/NFM_fec!O$113)</f>
        <v>0.48366821091914752</v>
      </c>
      <c r="P250" s="169">
        <f>IF(P$113=0,0,P$113/NFM_fec!P$113)</f>
        <v>0.51721676011386841</v>
      </c>
      <c r="Q250" s="169">
        <f>IF(Q$113=0,0,Q$113/NFM_fec!Q$113)</f>
        <v>0.51721676011386841</v>
      </c>
    </row>
    <row r="251" spans="1:17" x14ac:dyDescent="0.25">
      <c r="A251" s="76" t="s">
        <v>82</v>
      </c>
      <c r="B251" s="168">
        <f>IF(B$114=0,0,B$114/NFM_fec!B$114)</f>
        <v>0.11587790270473401</v>
      </c>
      <c r="C251" s="168">
        <f>IF(C$114=0,0,C$114/NFM_fec!C$114)</f>
        <v>0.115877902704734</v>
      </c>
      <c r="D251" s="168">
        <f>IF(D$114=0,0,D$114/NFM_fec!D$114)</f>
        <v>0.11661804861894697</v>
      </c>
      <c r="E251" s="168">
        <f>IF(E$114=0,0,E$114/NFM_fec!E$114)</f>
        <v>0.11757313681456265</v>
      </c>
      <c r="F251" s="168">
        <f>IF(F$114=0,0,F$114/NFM_fec!F$114)</f>
        <v>0.11757313681456265</v>
      </c>
      <c r="G251" s="168">
        <f>IF(G$114=0,0,G$114/NFM_fec!G$114)</f>
        <v>0.11757313681456262</v>
      </c>
      <c r="H251" s="168">
        <f>IF(H$114=0,0,H$114/NFM_fec!H$114)</f>
        <v>0.11956139566908018</v>
      </c>
      <c r="I251" s="168">
        <f>IF(I$114=0,0,I$114/NFM_fec!I$114)</f>
        <v>0.11956139566908019</v>
      </c>
      <c r="J251" s="168">
        <f>IF(J$114=0,0,J$114/NFM_fec!J$114)</f>
        <v>0.12217267707610473</v>
      </c>
      <c r="K251" s="168">
        <f>IF(K$114=0,0,K$114/NFM_fec!K$114)</f>
        <v>0.12217267707610471</v>
      </c>
      <c r="L251" s="168">
        <f>IF(L$114=0,0,L$114/NFM_fec!L$114)</f>
        <v>0.12217267707610471</v>
      </c>
      <c r="M251" s="168">
        <f>IF(M$114=0,0,M$114/NFM_fec!M$114)</f>
        <v>0.12584872218162799</v>
      </c>
      <c r="N251" s="168">
        <f>IF(N$114=0,0,N$114/NFM_fec!N$114)</f>
        <v>0.12584872218162796</v>
      </c>
      <c r="O251" s="168">
        <f>IF(O$114=0,0,O$114/NFM_fec!O$114)</f>
        <v>0.12584872218162796</v>
      </c>
      <c r="P251" s="168">
        <f>IF(P$114=0,0,P$114/NFM_fec!P$114)</f>
        <v>0.1345779335539852</v>
      </c>
      <c r="Q251" s="168">
        <f>IF(Q$114=0,0,Q$114/NFM_fec!Q$114)</f>
        <v>0.1345779335539852</v>
      </c>
    </row>
    <row r="252" spans="1:17" x14ac:dyDescent="0.25">
      <c r="A252" s="76" t="s">
        <v>81</v>
      </c>
      <c r="B252" s="168">
        <f>IF(B$115=0,0,B$115/NFM_fec!B$115)</f>
        <v>0.63748467934680941</v>
      </c>
      <c r="C252" s="168">
        <f>IF(C$115=0,0,C$115/NFM_fec!C$115)</f>
        <v>0.63748467934680952</v>
      </c>
      <c r="D252" s="168">
        <f>IF(D$115=0,0,D$115/NFM_fec!D$115)</f>
        <v>0.64155647966230323</v>
      </c>
      <c r="E252" s="168">
        <f>IF(E$115=0,0,E$115/NFM_fec!E$115)</f>
        <v>0.64681075228821883</v>
      </c>
      <c r="F252" s="168">
        <f>IF(F$115=0,0,F$115/NFM_fec!F$115)</f>
        <v>0.64681075228821872</v>
      </c>
      <c r="G252" s="168">
        <f>IF(G$115=0,0,G$115/NFM_fec!G$115)</f>
        <v>0.64681075228821872</v>
      </c>
      <c r="H252" s="168">
        <f>IF(H$115=0,0,H$115/NFM_fec!H$115)</f>
        <v>0.65774885635073543</v>
      </c>
      <c r="I252" s="168">
        <f>IF(I$115=0,0,I$115/NFM_fec!I$115)</f>
        <v>0.65774885635073554</v>
      </c>
      <c r="J252" s="168">
        <f>IF(J$115=0,0,J$115/NFM_fec!J$115)</f>
        <v>0.67211442434589486</v>
      </c>
      <c r="K252" s="168">
        <f>IF(K$115=0,0,K$115/NFM_fec!K$115)</f>
        <v>0.67211442434589486</v>
      </c>
      <c r="L252" s="168">
        <f>IF(L$115=0,0,L$115/NFM_fec!L$115)</f>
        <v>0.67211442434589486</v>
      </c>
      <c r="M252" s="168">
        <f>IF(M$115=0,0,M$115/NFM_fec!M$115)</f>
        <v>0.69233762808587052</v>
      </c>
      <c r="N252" s="168">
        <f>IF(N$115=0,0,N$115/NFM_fec!N$115)</f>
        <v>0.6923376280858704</v>
      </c>
      <c r="O252" s="168">
        <f>IF(O$115=0,0,O$115/NFM_fec!O$115)</f>
        <v>0.69233762808587018</v>
      </c>
      <c r="P252" s="168">
        <f>IF(P$115=0,0,P$115/NFM_fec!P$115)</f>
        <v>0.74036005844377095</v>
      </c>
      <c r="Q252" s="168">
        <f>IF(Q$115=0,0,Q$115/NFM_fec!Q$115)</f>
        <v>0.74036005844377095</v>
      </c>
    </row>
    <row r="253" spans="1:17" x14ac:dyDescent="0.25">
      <c r="A253" s="76" t="s">
        <v>80</v>
      </c>
      <c r="B253" s="168">
        <f>IF(B$116=0,0,B$116/NFM_fec!B$116)</f>
        <v>0.44246582226843206</v>
      </c>
      <c r="C253" s="168">
        <f>IF(C$116=0,0,C$116/NFM_fec!C$116)</f>
        <v>0.44246582226843201</v>
      </c>
      <c r="D253" s="168">
        <f>IF(D$116=0,0,D$116/NFM_fec!D$116)</f>
        <v>0.44529198034418976</v>
      </c>
      <c r="E253" s="168">
        <f>IF(E$116=0,0,E$116/NFM_fec!E$116)</f>
        <v>0.44893886964705176</v>
      </c>
      <c r="F253" s="168">
        <f>IF(F$116=0,0,F$116/NFM_fec!F$116)</f>
        <v>0.44893886964705171</v>
      </c>
      <c r="G253" s="168">
        <f>IF(G$116=0,0,G$116/NFM_fec!G$116)</f>
        <v>0.44893886964705171</v>
      </c>
      <c r="H253" s="168">
        <f>IF(H$116=0,0,H$116/NFM_fec!H$116)</f>
        <v>0.45653079673938296</v>
      </c>
      <c r="I253" s="168">
        <f>IF(I$116=0,0,I$116/NFM_fec!I$116)</f>
        <v>0.45653079673938285</v>
      </c>
      <c r="J253" s="168">
        <f>IF(J$116=0,0,J$116/NFM_fec!J$116)</f>
        <v>0.4665016604499338</v>
      </c>
      <c r="K253" s="168">
        <f>IF(K$116=0,0,K$116/NFM_fec!K$116)</f>
        <v>0.46650166044993391</v>
      </c>
      <c r="L253" s="168">
        <f>IF(L$116=0,0,L$116/NFM_fec!L$116)</f>
        <v>0.46650166044993385</v>
      </c>
      <c r="M253" s="168">
        <f>IF(M$116=0,0,M$116/NFM_fec!M$116)</f>
        <v>0.4805381961685315</v>
      </c>
      <c r="N253" s="168">
        <f>IF(N$116=0,0,N$116/NFM_fec!N$116)</f>
        <v>0.4805381961685315</v>
      </c>
      <c r="O253" s="168">
        <f>IF(O$116=0,0,O$116/NFM_fec!O$116)</f>
        <v>0.48053819616853155</v>
      </c>
      <c r="P253" s="168">
        <f>IF(P$116=0,0,P$116/NFM_fec!P$116)</f>
        <v>0.51386963898439453</v>
      </c>
      <c r="Q253" s="168">
        <f>IF(Q$116=0,0,Q$116/NFM_fec!Q$116)</f>
        <v>0.51386963898439464</v>
      </c>
    </row>
    <row r="254" spans="1:17" x14ac:dyDescent="0.25">
      <c r="A254" s="129" t="s">
        <v>79</v>
      </c>
      <c r="B254" s="167">
        <f>IF(B$117=0,0,B$117/NFM_fec!B$117)</f>
        <v>0.71148318839964575</v>
      </c>
      <c r="C254" s="167">
        <f>IF(C$117=0,0,C$117/NFM_fec!C$117)</f>
        <v>0.74482972353122234</v>
      </c>
      <c r="D254" s="167">
        <f>IF(D$117=0,0,D$117/NFM_fec!D$117)</f>
        <v>0.7934814798122154</v>
      </c>
      <c r="E254" s="167">
        <f>IF(E$117=0,0,E$117/NFM_fec!E$117)</f>
        <v>0.79998000044245321</v>
      </c>
      <c r="F254" s="167">
        <f>IF(F$117=0,0,F$117/NFM_fec!F$117)</f>
        <v>0.75572619925154771</v>
      </c>
      <c r="G254" s="167">
        <f>IF(G$117=0,0,G$117/NFM_fec!G$117)</f>
        <v>0.79998000044245332</v>
      </c>
      <c r="H254" s="167">
        <f>IF(H$117=0,0,H$117/NFM_fec!H$117)</f>
        <v>0.8135083230032889</v>
      </c>
      <c r="I254" s="167">
        <f>IF(I$117=0,0,I$117/NFM_fec!I$117)</f>
        <v>0.72032053958489362</v>
      </c>
      <c r="J254" s="167">
        <f>IF(J$117=0,0,J$117/NFM_fec!J$117)</f>
        <v>0.73605270481757445</v>
      </c>
      <c r="K254" s="167">
        <f>IF(K$117=0,0,K$117/NFM_fec!K$117)</f>
        <v>0.73605270481757457</v>
      </c>
      <c r="L254" s="167">
        <f>IF(L$117=0,0,L$117/NFM_fec!L$117)</f>
        <v>0.73605270481757457</v>
      </c>
      <c r="M254" s="167">
        <f>IF(M$117=0,0,M$117/NFM_fec!M$117)</f>
        <v>0.75819974299098125</v>
      </c>
      <c r="N254" s="167">
        <f>IF(N$117=0,0,N$117/NFM_fec!N$117)</f>
        <v>0.75819974299098125</v>
      </c>
      <c r="O254" s="167">
        <f>IF(O$117=0,0,O$117/NFM_fec!O$117)</f>
        <v>0.75819974299098125</v>
      </c>
      <c r="P254" s="167">
        <f>IF(P$117=0,0,P$117/NFM_fec!P$117)</f>
        <v>0.81079054966983855</v>
      </c>
      <c r="Q254" s="167">
        <f>IF(Q$117=0,0,Q$117/NFM_fec!Q$117)</f>
        <v>0.81079054966983855</v>
      </c>
    </row>
    <row r="255" spans="1:17" x14ac:dyDescent="0.25">
      <c r="A255" s="127" t="s">
        <v>146</v>
      </c>
      <c r="B255" s="166">
        <f>IF(B$122=0,0,B$122/NFM_fec!B$122)</f>
        <v>0.35627507191407926</v>
      </c>
      <c r="C255" s="166">
        <f>IF(C$122=0,0,C$122/NFM_fec!C$122)</f>
        <v>0.36667033947179573</v>
      </c>
      <c r="D255" s="166">
        <f>IF(D$122=0,0,D$122/NFM_fec!D$122)</f>
        <v>0.37759012627416061</v>
      </c>
      <c r="E255" s="166">
        <f>IF(E$122=0,0,E$122/NFM_fec!E$122)</f>
        <v>0.38227853192500949</v>
      </c>
      <c r="F255" s="166">
        <f>IF(F$122=0,0,F$122/NFM_fec!F$122)</f>
        <v>0.37486981036689232</v>
      </c>
      <c r="G255" s="166">
        <f>IF(G$122=0,0,G$122/NFM_fec!G$122)</f>
        <v>0.3780103305825554</v>
      </c>
      <c r="H255" s="166">
        <f>IF(H$122=0,0,H$122/NFM_fec!H$122)</f>
        <v>0.38508788149010281</v>
      </c>
      <c r="I255" s="166">
        <f>IF(I$122=0,0,I$122/NFM_fec!I$122)</f>
        <v>0.37454862751848783</v>
      </c>
      <c r="J255" s="166">
        <f>IF(J$122=0,0,J$122/NFM_fec!J$122)</f>
        <v>0.38955250436623445</v>
      </c>
      <c r="K255" s="166">
        <f>IF(K$122=0,0,K$122/NFM_fec!K$122)</f>
        <v>0.38611383420451029</v>
      </c>
      <c r="L255" s="166">
        <f>IF(L$122=0,0,L$122/NFM_fec!L$122)</f>
        <v>0.38350380624321351</v>
      </c>
      <c r="M255" s="166">
        <f>IF(M$122=0,0,M$122/NFM_fec!M$122)</f>
        <v>0.39569034500389377</v>
      </c>
      <c r="N255" s="166">
        <f>IF(N$122=0,0,N$122/NFM_fec!N$122)</f>
        <v>0.40020868201580306</v>
      </c>
      <c r="O255" s="166">
        <f>IF(O$122=0,0,O$122/NFM_fec!O$122)</f>
        <v>0.4033839639386152</v>
      </c>
      <c r="P255" s="166">
        <f>IF(P$122=0,0,P$122/NFM_fec!P$122)</f>
        <v>0.4319176067372193</v>
      </c>
      <c r="Q255" s="166">
        <f>IF(Q$122=0,0,Q$122/NFM_fec!Q$122)</f>
        <v>0.42775879301464842</v>
      </c>
    </row>
    <row r="256" spans="1:17" x14ac:dyDescent="0.25">
      <c r="A256" s="127" t="s">
        <v>145</v>
      </c>
      <c r="B256" s="166">
        <f>IF(B$130=0,0,B$130/NFM_fec!B$130)</f>
        <v>0.49424825343745915</v>
      </c>
      <c r="C256" s="166">
        <f>IF(C$130=0,0,C$130/NFM_fec!C$130)</f>
        <v>0.49509123315874004</v>
      </c>
      <c r="D256" s="166">
        <f>IF(D$130=0,0,D$130/NFM_fec!D$130)</f>
        <v>0.50345350169888059</v>
      </c>
      <c r="E256" s="166">
        <f>IF(E$130=0,0,E$130/NFM_fec!E$130)</f>
        <v>0.5097047092333461</v>
      </c>
      <c r="F256" s="166">
        <f>IF(F$130=0,0,F$130/NFM_fec!F$130)</f>
        <v>0.50202340322660743</v>
      </c>
      <c r="G256" s="166">
        <f>IF(G$130=0,0,G$130/NFM_fec!G$130)</f>
        <v>0.50401377411007375</v>
      </c>
      <c r="H256" s="166">
        <f>IF(H$130=0,0,H$130/NFM_fec!H$130)</f>
        <v>0.51345050865347042</v>
      </c>
      <c r="I256" s="166">
        <f>IF(I$130=0,0,I$130/NFM_fec!I$130)</f>
        <v>0.50206847547408406</v>
      </c>
      <c r="J256" s="166">
        <f>IF(J$130=0,0,J$130/NFM_fec!J$130)</f>
        <v>0.51159130629634453</v>
      </c>
      <c r="K256" s="166">
        <f>IF(K$130=0,0,K$130/NFM_fec!K$130)</f>
        <v>0.51061139021853963</v>
      </c>
      <c r="L256" s="166">
        <f>IF(L$130=0,0,L$130/NFM_fec!L$130)</f>
        <v>0.50875836391852458</v>
      </c>
      <c r="M256" s="166">
        <f>IF(M$130=0,0,M$130/NFM_fec!M$130)</f>
        <v>0.52324732543445929</v>
      </c>
      <c r="N256" s="166">
        <f>IF(N$130=0,0,N$130/NFM_fec!N$130)</f>
        <v>0.51979017750453227</v>
      </c>
      <c r="O256" s="166">
        <f>IF(O$130=0,0,O$130/NFM_fec!O$130)</f>
        <v>0.52860213683084123</v>
      </c>
      <c r="P256" s="166">
        <f>IF(P$130=0,0,P$130/NFM_fec!P$130)</f>
        <v>0.5664571350351032</v>
      </c>
      <c r="Q256" s="166">
        <f>IF(Q$130=0,0,Q$130/NFM_fec!Q$130)</f>
        <v>0.56131336049167857</v>
      </c>
    </row>
    <row r="257" spans="1:17" x14ac:dyDescent="0.25">
      <c r="A257" s="72" t="s">
        <v>144</v>
      </c>
      <c r="B257" s="165">
        <f>IF(B$137=0,0,B$137/NFM_fec!B$137)</f>
        <v>0.48859988163391116</v>
      </c>
      <c r="C257" s="165">
        <f>IF(C$137=0,0,C$137/NFM_fec!C$137)</f>
        <v>0.49019804872105177</v>
      </c>
      <c r="D257" s="165">
        <f>IF(D$137=0,0,D$137/NFM_fec!D$137)</f>
        <v>0.51554075202412852</v>
      </c>
      <c r="E257" s="165">
        <f>IF(E$137=0,0,E$137/NFM_fec!E$137)</f>
        <v>0.51553955771696292</v>
      </c>
      <c r="F257" s="165">
        <f>IF(F$137=0,0,F$137/NFM_fec!F$137)</f>
        <v>0.45845844216668341</v>
      </c>
      <c r="G257" s="165">
        <f>IF(G$137=0,0,G$137/NFM_fec!G$137)</f>
        <v>0.46468300406886703</v>
      </c>
      <c r="H257" s="165">
        <f>IF(H$137=0,0,H$137/NFM_fec!H$137)</f>
        <v>0.47131221147919311</v>
      </c>
      <c r="I257" s="165">
        <f>IF(I$137=0,0,I$137/NFM_fec!I$137)</f>
        <v>0.53266055726411321</v>
      </c>
      <c r="J257" s="165">
        <f>IF(J$137=0,0,J$137/NFM_fec!J$137)</f>
        <v>0.52960175672997323</v>
      </c>
      <c r="K257" s="165">
        <f>IF(K$137=0,0,K$137/NFM_fec!K$137)</f>
        <v>0.54315707430527316</v>
      </c>
      <c r="L257" s="165">
        <f>IF(L$137=0,0,L$137/NFM_fec!L$137)</f>
        <v>0.545016089903953</v>
      </c>
      <c r="M257" s="165">
        <f>IF(M$137=0,0,M$137/NFM_fec!M$137)</f>
        <v>0.55814401967945548</v>
      </c>
      <c r="N257" s="165">
        <f>IF(N$137=0,0,N$137/NFM_fec!N$137)</f>
        <v>0.55641694943868425</v>
      </c>
      <c r="O257" s="165">
        <f>IF(O$137=0,0,O$137/NFM_fec!O$137)</f>
        <v>0.55060136313555386</v>
      </c>
      <c r="P257" s="165">
        <f>IF(P$137=0,0,P$137/NFM_fec!P$137)</f>
        <v>0.59345019804469601</v>
      </c>
      <c r="Q257" s="165">
        <f>IF(Q$137=0,0,Q$137/NFM_fec!Q$137)</f>
        <v>0.5948301284908285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52" t="s">
        <v>160</v>
      </c>
      <c r="B67" s="151">
        <v>0</v>
      </c>
      <c r="C67" s="151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0</v>
      </c>
      <c r="M67" s="151">
        <v>0</v>
      </c>
      <c r="N67" s="151">
        <v>0</v>
      </c>
      <c r="O67" s="151">
        <v>0</v>
      </c>
      <c r="P67" s="151">
        <v>0</v>
      </c>
      <c r="Q67" s="151">
        <v>0</v>
      </c>
    </row>
    <row r="68" spans="1:17" x14ac:dyDescent="0.25">
      <c r="A68" s="177" t="s">
        <v>98</v>
      </c>
      <c r="B68" s="176">
        <v>0</v>
      </c>
      <c r="C68" s="176">
        <v>0</v>
      </c>
      <c r="D68" s="176">
        <v>0</v>
      </c>
      <c r="E68" s="176">
        <v>0</v>
      </c>
      <c r="F68" s="176">
        <v>0</v>
      </c>
      <c r="G68" s="176">
        <v>0</v>
      </c>
      <c r="H68" s="176">
        <v>0</v>
      </c>
      <c r="I68" s="176">
        <v>0</v>
      </c>
      <c r="J68" s="176">
        <v>0</v>
      </c>
      <c r="K68" s="176">
        <v>0</v>
      </c>
      <c r="L68" s="176">
        <v>0</v>
      </c>
      <c r="M68" s="176">
        <v>0</v>
      </c>
      <c r="N68" s="176">
        <v>0</v>
      </c>
      <c r="O68" s="176">
        <v>0</v>
      </c>
      <c r="P68" s="176">
        <v>0</v>
      </c>
      <c r="Q68" s="176">
        <v>0</v>
      </c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3.1463097215229516</v>
      </c>
      <c r="C70" s="96">
        <v>1.9045616633882572</v>
      </c>
      <c r="D70" s="96">
        <v>1.315952633786712</v>
      </c>
      <c r="E70" s="96">
        <v>1.3708151923972198</v>
      </c>
      <c r="F70" s="96">
        <v>2.955292584375786</v>
      </c>
      <c r="G70" s="96">
        <v>2.0077962878702076</v>
      </c>
      <c r="H70" s="96">
        <v>2.034149988736591</v>
      </c>
      <c r="I70" s="96">
        <v>2.6664346308669398</v>
      </c>
      <c r="J70" s="96">
        <v>1.6557277303555769</v>
      </c>
      <c r="K70" s="96">
        <v>0.99900259333627517</v>
      </c>
      <c r="L70" s="96">
        <v>1.3384205119337469</v>
      </c>
      <c r="M70" s="96">
        <v>1.2556369843646717</v>
      </c>
      <c r="N70" s="96">
        <v>1.4117263381313085</v>
      </c>
      <c r="O70" s="96">
        <v>1.274115461941147</v>
      </c>
      <c r="P70" s="96">
        <v>1.3519228915645538</v>
      </c>
      <c r="Q70" s="96">
        <v>2.0147758604877559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7.2324646660057307E-3</v>
      </c>
      <c r="C75" s="158">
        <v>2.6929661912863442E-3</v>
      </c>
      <c r="D75" s="158">
        <v>0</v>
      </c>
      <c r="E75" s="158">
        <v>0</v>
      </c>
      <c r="F75" s="158">
        <v>3.5132203278839037E-3</v>
      </c>
      <c r="G75" s="158">
        <v>0</v>
      </c>
      <c r="H75" s="158">
        <v>0</v>
      </c>
      <c r="I75" s="158">
        <v>1.1054059437580369E-2</v>
      </c>
      <c r="J75" s="158">
        <v>5.8309729545179319E-3</v>
      </c>
      <c r="K75" s="158">
        <v>4.0467118718755506E-3</v>
      </c>
      <c r="L75" s="158">
        <v>5.2872030276535226E-3</v>
      </c>
      <c r="M75" s="158">
        <v>4.689944975829868E-3</v>
      </c>
      <c r="N75" s="158">
        <v>4.8546485814673444E-3</v>
      </c>
      <c r="O75" s="158">
        <v>5.0163974280709768E-3</v>
      </c>
      <c r="P75" s="158">
        <v>5.6930536672727319E-3</v>
      </c>
      <c r="Q75" s="158">
        <v>7.2365162032573694E-3</v>
      </c>
    </row>
    <row r="76" spans="1:17" x14ac:dyDescent="0.25">
      <c r="A76" s="92" t="s">
        <v>125</v>
      </c>
      <c r="B76" s="91">
        <v>3.9938827273447112E-3</v>
      </c>
      <c r="C76" s="91">
        <v>2.6929661912863442E-3</v>
      </c>
      <c r="D76" s="91">
        <v>0</v>
      </c>
      <c r="E76" s="91">
        <v>0</v>
      </c>
      <c r="F76" s="91">
        <v>3.5132203278839037E-3</v>
      </c>
      <c r="G76" s="91">
        <v>0</v>
      </c>
      <c r="H76" s="91">
        <v>0</v>
      </c>
      <c r="I76" s="91">
        <v>5.1760240399665418E-3</v>
      </c>
      <c r="J76" s="91">
        <v>2.7303323597458375E-3</v>
      </c>
      <c r="K76" s="91">
        <v>1.8948584499587889E-3</v>
      </c>
      <c r="L76" s="91">
        <v>2.4757140243230709E-3</v>
      </c>
      <c r="M76" s="91">
        <v>2.1960500645118054E-3</v>
      </c>
      <c r="N76" s="91">
        <v>2.2731719424121974E-3</v>
      </c>
      <c r="O76" s="91">
        <v>2.3489102648976898E-3</v>
      </c>
      <c r="P76" s="91">
        <v>2.6657521437277055E-3</v>
      </c>
      <c r="Q76" s="91">
        <v>3.3884729899612705E-3</v>
      </c>
    </row>
    <row r="77" spans="1:17" x14ac:dyDescent="0.25">
      <c r="A77" s="92" t="s">
        <v>26</v>
      </c>
      <c r="B77" s="91">
        <v>3.2385819386610191E-3</v>
      </c>
      <c r="C77" s="91">
        <v>0</v>
      </c>
      <c r="D77" s="91">
        <v>0</v>
      </c>
      <c r="E77" s="91">
        <v>0</v>
      </c>
      <c r="F77" s="91">
        <v>0</v>
      </c>
      <c r="G77" s="91">
        <v>0</v>
      </c>
      <c r="H77" s="91">
        <v>0</v>
      </c>
      <c r="I77" s="91">
        <v>5.8780353976138266E-3</v>
      </c>
      <c r="J77" s="91">
        <v>3.1006405947720944E-3</v>
      </c>
      <c r="K77" s="91">
        <v>2.151853421916762E-3</v>
      </c>
      <c r="L77" s="91">
        <v>2.8114890033304513E-3</v>
      </c>
      <c r="M77" s="91">
        <v>2.4938949113180627E-3</v>
      </c>
      <c r="N77" s="91">
        <v>2.581476639055147E-3</v>
      </c>
      <c r="O77" s="91">
        <v>2.6674871631732875E-3</v>
      </c>
      <c r="P77" s="91">
        <v>3.0273015235450259E-3</v>
      </c>
      <c r="Q77" s="91">
        <v>3.8480432132960989E-3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0.18782408852012408</v>
      </c>
      <c r="C80" s="204">
        <v>0.15007673558438472</v>
      </c>
      <c r="D80" s="204">
        <v>4.6537841652243665E-2</v>
      </c>
      <c r="E80" s="204">
        <v>1.1493620411910899E-2</v>
      </c>
      <c r="F80" s="204">
        <v>0.16529550907673335</v>
      </c>
      <c r="G80" s="204">
        <v>0.13158501313750018</v>
      </c>
      <c r="H80" s="204">
        <v>0.13042564094425435</v>
      </c>
      <c r="I80" s="204">
        <v>0.3502107614176817</v>
      </c>
      <c r="J80" s="204">
        <v>0.19971496782059153</v>
      </c>
      <c r="K80" s="204">
        <v>9.4804522530987562E-2</v>
      </c>
      <c r="L80" s="204">
        <v>0.11835639593219069</v>
      </c>
      <c r="M80" s="204">
        <v>0.12345835906118405</v>
      </c>
      <c r="N80" s="204">
        <v>0.12354405491611044</v>
      </c>
      <c r="O80" s="204">
        <v>0.12854238139326202</v>
      </c>
      <c r="P80" s="204">
        <v>0.13382856491584849</v>
      </c>
      <c r="Q80" s="204">
        <v>0.28515548641158056</v>
      </c>
    </row>
    <row r="81" spans="1:17" x14ac:dyDescent="0.25">
      <c r="A81" s="152" t="s">
        <v>166</v>
      </c>
      <c r="B81" s="151">
        <v>0.18782408852012408</v>
      </c>
      <c r="C81" s="151">
        <v>0.15007673558438472</v>
      </c>
      <c r="D81" s="151">
        <v>4.6537841652243665E-2</v>
      </c>
      <c r="E81" s="151">
        <v>1.1493620411910899E-2</v>
      </c>
      <c r="F81" s="151">
        <v>0.16529550907673335</v>
      </c>
      <c r="G81" s="151">
        <v>0.13158501313750018</v>
      </c>
      <c r="H81" s="151">
        <v>0.13042564094425435</v>
      </c>
      <c r="I81" s="151">
        <v>0.3502107614176817</v>
      </c>
      <c r="J81" s="151">
        <v>0.19971496782059153</v>
      </c>
      <c r="K81" s="151">
        <v>9.4804522530987562E-2</v>
      </c>
      <c r="L81" s="151">
        <v>0.11835639593219069</v>
      </c>
      <c r="M81" s="151">
        <v>0.12345835906118405</v>
      </c>
      <c r="N81" s="151">
        <v>0.12354405491611044</v>
      </c>
      <c r="O81" s="151">
        <v>0.12854238139326202</v>
      </c>
      <c r="P81" s="151">
        <v>0.13382856491584849</v>
      </c>
      <c r="Q81" s="151">
        <v>0.28515548641158056</v>
      </c>
    </row>
    <row r="82" spans="1:17" x14ac:dyDescent="0.25">
      <c r="A82" s="154" t="s">
        <v>30</v>
      </c>
      <c r="B82" s="153">
        <v>0.18782408852012408</v>
      </c>
      <c r="C82" s="153">
        <v>0.15007673558438472</v>
      </c>
      <c r="D82" s="153">
        <v>4.6537841652243665E-2</v>
      </c>
      <c r="E82" s="153">
        <v>1.1493620411910899E-2</v>
      </c>
      <c r="F82" s="153">
        <v>0.16529550907673335</v>
      </c>
      <c r="G82" s="153">
        <v>0.13158501313750018</v>
      </c>
      <c r="H82" s="153">
        <v>0.13042564094425435</v>
      </c>
      <c r="I82" s="153">
        <v>0.3502107614176817</v>
      </c>
      <c r="J82" s="153">
        <v>0.19971496782059153</v>
      </c>
      <c r="K82" s="153">
        <v>9.4804522530987562E-2</v>
      </c>
      <c r="L82" s="153">
        <v>0.11835639593219069</v>
      </c>
      <c r="M82" s="153">
        <v>0.12345835906118405</v>
      </c>
      <c r="N82" s="153">
        <v>0.12354405491611044</v>
      </c>
      <c r="O82" s="153">
        <v>0.12854238139326202</v>
      </c>
      <c r="P82" s="153">
        <v>0.13382856491584849</v>
      </c>
      <c r="Q82" s="153">
        <v>0.28515548641158056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0.40987050767697014</v>
      </c>
      <c r="C87" s="206">
        <v>0.24851851203927963</v>
      </c>
      <c r="D87" s="206">
        <v>7.706401072691367E-2</v>
      </c>
      <c r="E87" s="206">
        <v>1.9032779674943781E-2</v>
      </c>
      <c r="F87" s="206">
        <v>0.33796007777825521</v>
      </c>
      <c r="G87" s="206">
        <v>0.21789727464596542</v>
      </c>
      <c r="H87" s="206">
        <v>0.21597742043776166</v>
      </c>
      <c r="I87" s="206">
        <v>1.0021982040815982</v>
      </c>
      <c r="J87" s="206">
        <v>0.57297481027143105</v>
      </c>
      <c r="K87" s="206">
        <v>0.41989273734662486</v>
      </c>
      <c r="L87" s="206">
        <v>0.60086132211887566</v>
      </c>
      <c r="M87" s="206">
        <v>0.55227062687840167</v>
      </c>
      <c r="N87" s="206">
        <v>0.65845942897151055</v>
      </c>
      <c r="O87" s="206">
        <v>0.45217345498498507</v>
      </c>
      <c r="P87" s="206">
        <v>0.48081174692338813</v>
      </c>
      <c r="Q87" s="206">
        <v>0.78765235917137133</v>
      </c>
    </row>
    <row r="88" spans="1:17" x14ac:dyDescent="0.25">
      <c r="A88" s="152" t="s">
        <v>164</v>
      </c>
      <c r="B88" s="151">
        <v>0.40987050767697014</v>
      </c>
      <c r="C88" s="151">
        <v>0.24851851203927963</v>
      </c>
      <c r="D88" s="151">
        <v>7.706401072691367E-2</v>
      </c>
      <c r="E88" s="151">
        <v>1.9032779674943781E-2</v>
      </c>
      <c r="F88" s="151">
        <v>0.33796007777825521</v>
      </c>
      <c r="G88" s="151">
        <v>0.21789727464596542</v>
      </c>
      <c r="H88" s="151">
        <v>0.21597742043776166</v>
      </c>
      <c r="I88" s="151">
        <v>1.0021982040815982</v>
      </c>
      <c r="J88" s="151">
        <v>0.57297481027143105</v>
      </c>
      <c r="K88" s="151">
        <v>0.41989273734662486</v>
      </c>
      <c r="L88" s="151">
        <v>0.60086132211887566</v>
      </c>
      <c r="M88" s="151">
        <v>0.55227062687840167</v>
      </c>
      <c r="N88" s="151">
        <v>0.65845942897151055</v>
      </c>
      <c r="O88" s="151">
        <v>0.45217345498498507</v>
      </c>
      <c r="P88" s="151">
        <v>0.48081174692338813</v>
      </c>
      <c r="Q88" s="151">
        <v>0.78765235917137133</v>
      </c>
    </row>
    <row r="89" spans="1:17" x14ac:dyDescent="0.25">
      <c r="A89" s="154" t="s">
        <v>30</v>
      </c>
      <c r="B89" s="205">
        <v>0.31102597496138462</v>
      </c>
      <c r="C89" s="205">
        <v>0.24851851203927963</v>
      </c>
      <c r="D89" s="205">
        <v>7.706401072691367E-2</v>
      </c>
      <c r="E89" s="205">
        <v>1.9032779674943781E-2</v>
      </c>
      <c r="F89" s="205">
        <v>0.27371993269021527</v>
      </c>
      <c r="G89" s="205">
        <v>0.21789727464596542</v>
      </c>
      <c r="H89" s="205">
        <v>0.21597742043776166</v>
      </c>
      <c r="I89" s="205">
        <v>0.57992904089207264</v>
      </c>
      <c r="J89" s="205">
        <v>0.33071659269160075</v>
      </c>
      <c r="K89" s="205">
        <v>0.15699088058020666</v>
      </c>
      <c r="L89" s="205">
        <v>0.1959914392651565</v>
      </c>
      <c r="M89" s="205">
        <v>0.20443999913261021</v>
      </c>
      <c r="N89" s="205">
        <v>0.20458190657929945</v>
      </c>
      <c r="O89" s="205">
        <v>0.21285885006391964</v>
      </c>
      <c r="P89" s="205">
        <v>0.22161246839313153</v>
      </c>
      <c r="Q89" s="205">
        <v>0.47220121697674089</v>
      </c>
    </row>
    <row r="90" spans="1:17" x14ac:dyDescent="0.25">
      <c r="A90" s="154" t="s">
        <v>125</v>
      </c>
      <c r="B90" s="205">
        <v>9.8844532715585506E-2</v>
      </c>
      <c r="C90" s="205">
        <v>0</v>
      </c>
      <c r="D90" s="205">
        <v>0</v>
      </c>
      <c r="E90" s="205">
        <v>0</v>
      </c>
      <c r="F90" s="205">
        <v>6.4240145088039935E-2</v>
      </c>
      <c r="G90" s="205">
        <v>0</v>
      </c>
      <c r="H90" s="205">
        <v>0</v>
      </c>
      <c r="I90" s="205">
        <v>0.41205695169301848</v>
      </c>
      <c r="J90" s="205">
        <v>0.23767845378633246</v>
      </c>
      <c r="K90" s="205">
        <v>0.23328475226276343</v>
      </c>
      <c r="L90" s="205">
        <v>0.3628134763481573</v>
      </c>
      <c r="M90" s="205">
        <v>0.30083797846825688</v>
      </c>
      <c r="N90" s="205">
        <v>0.41142749147602758</v>
      </c>
      <c r="O90" s="205">
        <v>0.20828560326517084</v>
      </c>
      <c r="P90" s="205">
        <v>0.22681993157613714</v>
      </c>
      <c r="Q90" s="205">
        <v>0.27477726034590294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</v>
      </c>
      <c r="C92" s="205">
        <v>0</v>
      </c>
      <c r="D92" s="205">
        <v>0</v>
      </c>
      <c r="E92" s="205">
        <v>0</v>
      </c>
      <c r="F92" s="205">
        <v>0</v>
      </c>
      <c r="G92" s="205">
        <v>0</v>
      </c>
      <c r="H92" s="205">
        <v>0</v>
      </c>
      <c r="I92" s="205">
        <v>1.0212211496507194E-2</v>
      </c>
      <c r="J92" s="205">
        <v>4.5797637934977846E-3</v>
      </c>
      <c r="K92" s="205">
        <v>2.9617104503654769E-2</v>
      </c>
      <c r="L92" s="205">
        <v>4.2056406505561909E-2</v>
      </c>
      <c r="M92" s="205">
        <v>4.699264927753459E-2</v>
      </c>
      <c r="N92" s="205">
        <v>4.2450030916183483E-2</v>
      </c>
      <c r="O92" s="205">
        <v>3.1029001655894593E-2</v>
      </c>
      <c r="P92" s="205">
        <v>3.2379346954119509E-2</v>
      </c>
      <c r="Q92" s="205">
        <v>4.0673881848727604E-2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2.5413826606598522</v>
      </c>
      <c r="C94" s="206">
        <v>1.5032734495733064</v>
      </c>
      <c r="D94" s="206">
        <v>1.1923507814075549</v>
      </c>
      <c r="E94" s="206">
        <v>1.340288792310365</v>
      </c>
      <c r="F94" s="206">
        <v>2.4485237771929138</v>
      </c>
      <c r="G94" s="206">
        <v>1.6583140000867418</v>
      </c>
      <c r="H94" s="206">
        <v>1.6877469273545751</v>
      </c>
      <c r="I94" s="206">
        <v>1.3029716059300798</v>
      </c>
      <c r="J94" s="206">
        <v>0.87720697930903624</v>
      </c>
      <c r="K94" s="206">
        <v>0.48025862158678723</v>
      </c>
      <c r="L94" s="206">
        <v>0.61391559085502689</v>
      </c>
      <c r="M94" s="206">
        <v>0.57521805344925614</v>
      </c>
      <c r="N94" s="206">
        <v>0.62486820566222023</v>
      </c>
      <c r="O94" s="206">
        <v>0.68838322813482877</v>
      </c>
      <c r="P94" s="206">
        <v>0.73158952605804428</v>
      </c>
      <c r="Q94" s="206">
        <v>0.9347314987015467</v>
      </c>
    </row>
    <row r="95" spans="1:17" x14ac:dyDescent="0.25">
      <c r="A95" s="152" t="s">
        <v>162</v>
      </c>
      <c r="B95" s="151">
        <v>0.4057135484561612</v>
      </c>
      <c r="C95" s="151">
        <v>0.11578378497895131</v>
      </c>
      <c r="D95" s="151">
        <v>1.6116029147441268E-2</v>
      </c>
      <c r="E95" s="151">
        <v>3.9802344713821009E-3</v>
      </c>
      <c r="F95" s="151">
        <v>0.36397757565619671</v>
      </c>
      <c r="G95" s="151">
        <v>4.5567818184111264E-2</v>
      </c>
      <c r="H95" s="151">
        <v>4.5166328226783417E-2</v>
      </c>
      <c r="I95" s="151">
        <v>0.85960499636956345</v>
      </c>
      <c r="J95" s="151">
        <v>0.45038168970696035</v>
      </c>
      <c r="K95" s="151">
        <v>0.30721497905940731</v>
      </c>
      <c r="L95" s="151">
        <v>0.40943834512570854</v>
      </c>
      <c r="M95" s="151">
        <v>0.36195219878975499</v>
      </c>
      <c r="N95" s="151">
        <v>0.38868792229765831</v>
      </c>
      <c r="O95" s="151">
        <v>0.37198320297443643</v>
      </c>
      <c r="P95" s="151">
        <v>0.42057114815869234</v>
      </c>
      <c r="Q95" s="151">
        <v>0.55576828984755322</v>
      </c>
    </row>
    <row r="96" spans="1:17" x14ac:dyDescent="0.25">
      <c r="A96" s="154" t="s">
        <v>30</v>
      </c>
      <c r="B96" s="153">
        <v>6.5043379274035917E-2</v>
      </c>
      <c r="C96" s="153">
        <v>5.197149156817793E-2</v>
      </c>
      <c r="D96" s="153">
        <v>1.6116029147441268E-2</v>
      </c>
      <c r="E96" s="153">
        <v>3.9802344713821009E-3</v>
      </c>
      <c r="F96" s="153">
        <v>5.7241744516816045E-2</v>
      </c>
      <c r="G96" s="153">
        <v>4.5567818184111264E-2</v>
      </c>
      <c r="H96" s="153">
        <v>4.5166328226783417E-2</v>
      </c>
      <c r="I96" s="153">
        <v>0.12127779541066967</v>
      </c>
      <c r="J96" s="153">
        <v>6.9161184281561358E-2</v>
      </c>
      <c r="K96" s="153">
        <v>3.2830754374810749E-2</v>
      </c>
      <c r="L96" s="153">
        <v>4.0986755270746994E-2</v>
      </c>
      <c r="M96" s="153">
        <v>4.2753562315870457E-2</v>
      </c>
      <c r="N96" s="153">
        <v>4.2783238743628139E-2</v>
      </c>
      <c r="O96" s="153">
        <v>4.4514156472820712E-2</v>
      </c>
      <c r="P96" s="153">
        <v>4.634475893963301E-2</v>
      </c>
      <c r="Q96" s="153">
        <v>9.8749189206119511E-2</v>
      </c>
    </row>
    <row r="97" spans="1:17" x14ac:dyDescent="0.25">
      <c r="A97" s="154" t="s">
        <v>125</v>
      </c>
      <c r="B97" s="153">
        <v>0.34067016918212528</v>
      </c>
      <c r="C97" s="153">
        <v>6.381229341077338E-2</v>
      </c>
      <c r="D97" s="153">
        <v>0</v>
      </c>
      <c r="E97" s="153">
        <v>0</v>
      </c>
      <c r="F97" s="153">
        <v>0.30673583113938069</v>
      </c>
      <c r="G97" s="153">
        <v>0</v>
      </c>
      <c r="H97" s="153">
        <v>0</v>
      </c>
      <c r="I97" s="153">
        <v>0.72047140141893917</v>
      </c>
      <c r="J97" s="153">
        <v>0.3740137328934795</v>
      </c>
      <c r="K97" s="153">
        <v>0.24347357857281149</v>
      </c>
      <c r="L97" s="153">
        <v>0.33017818277578331</v>
      </c>
      <c r="M97" s="153">
        <v>0.27607422942872034</v>
      </c>
      <c r="N97" s="153">
        <v>0.31355308254605496</v>
      </c>
      <c r="O97" s="153">
        <v>0.28501013518901824</v>
      </c>
      <c r="P97" s="153">
        <v>0.32747777878843143</v>
      </c>
      <c r="Q97" s="153">
        <v>0.39809162054807484</v>
      </c>
    </row>
    <row r="98" spans="1:17" x14ac:dyDescent="0.25">
      <c r="A98" s="154" t="s">
        <v>26</v>
      </c>
      <c r="B98" s="153">
        <v>0</v>
      </c>
      <c r="C98" s="153">
        <v>0</v>
      </c>
      <c r="D98" s="153">
        <v>0</v>
      </c>
      <c r="E98" s="153">
        <v>0</v>
      </c>
      <c r="F98" s="153">
        <v>0</v>
      </c>
      <c r="G98" s="153">
        <v>0</v>
      </c>
      <c r="H98" s="153">
        <v>0</v>
      </c>
      <c r="I98" s="153">
        <v>1.7855799539954628E-2</v>
      </c>
      <c r="J98" s="153">
        <v>7.2067725319194887E-3</v>
      </c>
      <c r="K98" s="153">
        <v>3.0910646111785067E-2</v>
      </c>
      <c r="L98" s="153">
        <v>3.827340707917827E-2</v>
      </c>
      <c r="M98" s="153">
        <v>4.3124407045164188E-2</v>
      </c>
      <c r="N98" s="153">
        <v>3.2351601007975191E-2</v>
      </c>
      <c r="O98" s="153">
        <v>4.2458911312597498E-2</v>
      </c>
      <c r="P98" s="153">
        <v>4.6748610430627904E-2</v>
      </c>
      <c r="Q98" s="153">
        <v>5.8927480093358874E-2</v>
      </c>
    </row>
    <row r="99" spans="1:17" x14ac:dyDescent="0.25">
      <c r="A99" s="152" t="s">
        <v>161</v>
      </c>
      <c r="B99" s="151">
        <v>2.1356691122036908</v>
      </c>
      <c r="C99" s="151">
        <v>1.3874896645943551</v>
      </c>
      <c r="D99" s="151">
        <v>1.1762347522601135</v>
      </c>
      <c r="E99" s="151">
        <v>1.3363085578389828</v>
      </c>
      <c r="F99" s="151">
        <v>2.0845462015367171</v>
      </c>
      <c r="G99" s="151">
        <v>1.6127461819026305</v>
      </c>
      <c r="H99" s="151">
        <v>1.6425805991277918</v>
      </c>
      <c r="I99" s="151">
        <v>0.44336660956051621</v>
      </c>
      <c r="J99" s="151">
        <v>0.42682528960207589</v>
      </c>
      <c r="K99" s="151">
        <v>0.17304364252737992</v>
      </c>
      <c r="L99" s="151">
        <v>0.20447724572931833</v>
      </c>
      <c r="M99" s="151">
        <v>0.21326585465950121</v>
      </c>
      <c r="N99" s="151">
        <v>0.23618028336456193</v>
      </c>
      <c r="O99" s="151">
        <v>0.31640002516039228</v>
      </c>
      <c r="P99" s="151">
        <v>0.31101837789935194</v>
      </c>
      <c r="Q99" s="151">
        <v>0.37896320885399348</v>
      </c>
    </row>
    <row r="100" spans="1:17" x14ac:dyDescent="0.25">
      <c r="A100" s="150" t="s">
        <v>33</v>
      </c>
      <c r="B100" s="87">
        <v>0.99454545267085959</v>
      </c>
      <c r="C100" s="87">
        <v>0.48069240021386989</v>
      </c>
      <c r="D100" s="87">
        <v>0.46483518856492584</v>
      </c>
      <c r="E100" s="87">
        <v>0.50862774343182426</v>
      </c>
      <c r="F100" s="87">
        <v>1.6191678413184554</v>
      </c>
      <c r="G100" s="87">
        <v>0.9058690191589186</v>
      </c>
      <c r="H100" s="87">
        <v>0.45027803466137484</v>
      </c>
      <c r="I100" s="87">
        <v>0.16842070520209237</v>
      </c>
      <c r="J100" s="87">
        <v>0.17982461341477571</v>
      </c>
      <c r="K100" s="87">
        <v>6.5754967103621109E-2</v>
      </c>
      <c r="L100" s="87">
        <v>7.7877878030415709E-2</v>
      </c>
      <c r="M100" s="87">
        <v>8.494770495959815E-2</v>
      </c>
      <c r="N100" s="87">
        <v>9.7028284381494925E-2</v>
      </c>
      <c r="O100" s="87">
        <v>0.14157883976137431</v>
      </c>
      <c r="P100" s="87">
        <v>0.14448137512551057</v>
      </c>
      <c r="Q100" s="87">
        <v>0.18147765782116967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0.39459281597304818</v>
      </c>
      <c r="E102" s="87">
        <v>0.49568169784762528</v>
      </c>
      <c r="F102" s="87">
        <v>0</v>
      </c>
      <c r="G102" s="87">
        <v>6.7155190266846992E-2</v>
      </c>
      <c r="H102" s="87">
        <v>0.35964515134624903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4.8507143742996056E-17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0.10617481185427798</v>
      </c>
      <c r="E103" s="87">
        <v>0.14558324665881955</v>
      </c>
      <c r="F103" s="87">
        <v>0</v>
      </c>
      <c r="G103" s="87">
        <v>0.21040378167773685</v>
      </c>
      <c r="H103" s="87">
        <v>0.20899788961040791</v>
      </c>
      <c r="I103" s="87">
        <v>0</v>
      </c>
      <c r="J103" s="87">
        <v>2.6800823988458219E-2</v>
      </c>
      <c r="K103" s="87">
        <v>0</v>
      </c>
      <c r="L103" s="87">
        <v>0</v>
      </c>
      <c r="M103" s="87">
        <v>0</v>
      </c>
      <c r="N103" s="87">
        <v>0</v>
      </c>
      <c r="O103" s="87">
        <v>1.2716781402497952E-2</v>
      </c>
      <c r="P103" s="87">
        <v>1.7139888077561699E-2</v>
      </c>
      <c r="Q103" s="87">
        <v>2.4758970749831393E-2</v>
      </c>
    </row>
    <row r="104" spans="1:17" x14ac:dyDescent="0.25">
      <c r="A104" s="150" t="s">
        <v>29</v>
      </c>
      <c r="B104" s="87">
        <v>1.1411236595328311</v>
      </c>
      <c r="C104" s="87">
        <v>0.90679726438048525</v>
      </c>
      <c r="D104" s="87">
        <v>0.21063193586786144</v>
      </c>
      <c r="E104" s="87">
        <v>0.18641586990071357</v>
      </c>
      <c r="F104" s="87">
        <v>0.46537836021826168</v>
      </c>
      <c r="G104" s="87">
        <v>0.40891014245458918</v>
      </c>
      <c r="H104" s="87">
        <v>0.61204796751911528</v>
      </c>
      <c r="I104" s="87">
        <v>0.27494590435842381</v>
      </c>
      <c r="J104" s="87">
        <v>0.21933007925046605</v>
      </c>
      <c r="K104" s="87">
        <v>0.10728867542375882</v>
      </c>
      <c r="L104" s="87">
        <v>0.12659936769890262</v>
      </c>
      <c r="M104" s="87">
        <v>0.12831814969990307</v>
      </c>
      <c r="N104" s="87">
        <v>0.13915199898306699</v>
      </c>
      <c r="O104" s="87">
        <v>0.16000759047548507</v>
      </c>
      <c r="P104" s="87">
        <v>0.1466738268918972</v>
      </c>
      <c r="Q104" s="87">
        <v>0.16119822736754499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</v>
      </c>
      <c r="C106" s="87">
        <v>0</v>
      </c>
      <c r="D106" s="87">
        <v>0</v>
      </c>
      <c r="E106" s="87">
        <v>0</v>
      </c>
      <c r="F106" s="87">
        <v>0</v>
      </c>
      <c r="G106" s="87">
        <v>2.040804834453909E-2</v>
      </c>
      <c r="H106" s="87">
        <v>1.1611555990644729E-2</v>
      </c>
      <c r="I106" s="87">
        <v>0</v>
      </c>
      <c r="J106" s="87">
        <v>8.697729483759072E-4</v>
      </c>
      <c r="K106" s="87">
        <v>0</v>
      </c>
      <c r="L106" s="87">
        <v>0</v>
      </c>
      <c r="M106" s="87">
        <v>0</v>
      </c>
      <c r="N106" s="87">
        <v>0</v>
      </c>
      <c r="O106" s="87">
        <v>2.096813521034939E-3</v>
      </c>
      <c r="P106" s="87">
        <v>2.7232878043824704E-3</v>
      </c>
      <c r="Q106" s="87">
        <v>4.0823405858145438E-3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7.4460123296328689E-3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106.93704899148086</v>
      </c>
      <c r="C112" s="96">
        <v>130.32263596167178</v>
      </c>
      <c r="D112" s="96">
        <v>90.303200246025284</v>
      </c>
      <c r="E112" s="96">
        <v>102.32645217666681</v>
      </c>
      <c r="F112" s="96">
        <v>89.050947037732215</v>
      </c>
      <c r="G112" s="96">
        <v>83.583392856489908</v>
      </c>
      <c r="H112" s="96">
        <v>133.2595763008394</v>
      </c>
      <c r="I112" s="96">
        <v>146.27587783689302</v>
      </c>
      <c r="J112" s="96">
        <v>148.01849914685641</v>
      </c>
      <c r="K112" s="96">
        <v>118.19558412011166</v>
      </c>
      <c r="L112" s="96">
        <v>143.87602563997771</v>
      </c>
      <c r="M112" s="96">
        <v>144.73529751474311</v>
      </c>
      <c r="N112" s="96">
        <v>141.91422461110733</v>
      </c>
      <c r="O112" s="96">
        <v>133.00945456484857</v>
      </c>
      <c r="P112" s="96">
        <v>120.73686797376556</v>
      </c>
      <c r="Q112" s="96">
        <v>139.78548315744797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0.24330908778579541</v>
      </c>
      <c r="C117" s="158">
        <v>0.12578786722356369</v>
      </c>
      <c r="D117" s="158">
        <v>0</v>
      </c>
      <c r="E117" s="158">
        <v>0</v>
      </c>
      <c r="F117" s="158">
        <v>0.15009172347435004</v>
      </c>
      <c r="G117" s="158">
        <v>0</v>
      </c>
      <c r="H117" s="158">
        <v>0</v>
      </c>
      <c r="I117" s="158">
        <v>0.44186401445644569</v>
      </c>
      <c r="J117" s="158">
        <v>0.4068049660245372</v>
      </c>
      <c r="K117" s="158">
        <v>0.36174548369437476</v>
      </c>
      <c r="L117" s="158">
        <v>0.421824490327459</v>
      </c>
      <c r="M117" s="158">
        <v>0.39420010073013584</v>
      </c>
      <c r="N117" s="158">
        <v>0.4045505768679859</v>
      </c>
      <c r="O117" s="158">
        <v>0.40003241605249834</v>
      </c>
      <c r="P117" s="158">
        <v>0.39589627555455892</v>
      </c>
      <c r="Q117" s="158">
        <v>0.40002210789227161</v>
      </c>
    </row>
    <row r="118" spans="1:17" x14ac:dyDescent="0.25">
      <c r="A118" s="92" t="s">
        <v>125</v>
      </c>
      <c r="B118" s="91">
        <v>0.13435917187139929</v>
      </c>
      <c r="C118" s="91">
        <v>0.12578786722356369</v>
      </c>
      <c r="D118" s="91">
        <v>0</v>
      </c>
      <c r="E118" s="91">
        <v>0</v>
      </c>
      <c r="F118" s="91">
        <v>0.15009172347435004</v>
      </c>
      <c r="G118" s="91">
        <v>0</v>
      </c>
      <c r="H118" s="91">
        <v>0</v>
      </c>
      <c r="I118" s="91">
        <v>0.20690125416254421</v>
      </c>
      <c r="J118" s="91">
        <v>0.1904849793517738</v>
      </c>
      <c r="K118" s="91">
        <v>0.16938603691471199</v>
      </c>
      <c r="L118" s="91">
        <v>0.19751781821968223</v>
      </c>
      <c r="M118" s="91">
        <v>0.18458279598169394</v>
      </c>
      <c r="N118" s="91">
        <v>0.18942936964245025</v>
      </c>
      <c r="O118" s="91">
        <v>0.18731375690041155</v>
      </c>
      <c r="P118" s="91">
        <v>0.18537702381417262</v>
      </c>
      <c r="Q118" s="91">
        <v>0.18730893014102576</v>
      </c>
    </row>
    <row r="119" spans="1:17" x14ac:dyDescent="0.25">
      <c r="A119" s="92" t="s">
        <v>26</v>
      </c>
      <c r="B119" s="91">
        <v>0.10894991591439612</v>
      </c>
      <c r="C119" s="91">
        <v>0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0.23496276029390148</v>
      </c>
      <c r="J119" s="91">
        <v>0.21631998667276336</v>
      </c>
      <c r="K119" s="91">
        <v>0.1923594467796628</v>
      </c>
      <c r="L119" s="91">
        <v>0.22430667210777677</v>
      </c>
      <c r="M119" s="91">
        <v>0.2096173047484419</v>
      </c>
      <c r="N119" s="91">
        <v>0.21512120722553563</v>
      </c>
      <c r="O119" s="91">
        <v>0.21271865915208679</v>
      </c>
      <c r="P119" s="91">
        <v>0.2105192517403863</v>
      </c>
      <c r="Q119" s="91">
        <v>0.21271317775124585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72.806144001030063</v>
      </c>
      <c r="C122" s="206">
        <v>24.867173062797384</v>
      </c>
      <c r="D122" s="206">
        <v>4.7592466539713332</v>
      </c>
      <c r="E122" s="206">
        <v>1.1629369119812809</v>
      </c>
      <c r="F122" s="206">
        <v>30.232221164614476</v>
      </c>
      <c r="G122" s="206">
        <v>15.016033397332659</v>
      </c>
      <c r="H122" s="206">
        <v>13.79032455017065</v>
      </c>
      <c r="I122" s="206">
        <v>55.051085293181174</v>
      </c>
      <c r="J122" s="206">
        <v>27.940323113325647</v>
      </c>
      <c r="K122" s="206">
        <v>34.865806076157604</v>
      </c>
      <c r="L122" s="206">
        <v>49.65352071180989</v>
      </c>
      <c r="M122" s="206">
        <v>44.574571137692359</v>
      </c>
      <c r="N122" s="206">
        <v>31.158373081815245</v>
      </c>
      <c r="O122" s="206">
        <v>20.555364425374822</v>
      </c>
      <c r="P122" s="206">
        <v>18.662101614868991</v>
      </c>
      <c r="Q122" s="206">
        <v>31.6090743235909</v>
      </c>
    </row>
    <row r="123" spans="1:17" x14ac:dyDescent="0.25">
      <c r="A123" s="152" t="s">
        <v>159</v>
      </c>
      <c r="B123" s="151">
        <v>72.806144001030063</v>
      </c>
      <c r="C123" s="151">
        <v>24.867173062797384</v>
      </c>
      <c r="D123" s="151">
        <v>4.7592466539713332</v>
      </c>
      <c r="E123" s="151">
        <v>1.1629369119812809</v>
      </c>
      <c r="F123" s="151">
        <v>30.232221164614476</v>
      </c>
      <c r="G123" s="151">
        <v>15.016033397332659</v>
      </c>
      <c r="H123" s="151">
        <v>13.79032455017065</v>
      </c>
      <c r="I123" s="151">
        <v>55.051085293181174</v>
      </c>
      <c r="J123" s="151">
        <v>27.940323113325647</v>
      </c>
      <c r="K123" s="151">
        <v>34.865806076157604</v>
      </c>
      <c r="L123" s="151">
        <v>49.65352071180989</v>
      </c>
      <c r="M123" s="151">
        <v>44.574571137692359</v>
      </c>
      <c r="N123" s="151">
        <v>31.158373081815245</v>
      </c>
      <c r="O123" s="151">
        <v>20.555364425374822</v>
      </c>
      <c r="P123" s="151">
        <v>18.662101614868991</v>
      </c>
      <c r="Q123" s="151">
        <v>31.6090743235909</v>
      </c>
    </row>
    <row r="124" spans="1:17" x14ac:dyDescent="0.25">
      <c r="A124" s="154" t="s">
        <v>33</v>
      </c>
      <c r="B124" s="153">
        <v>26.684618400602176</v>
      </c>
      <c r="C124" s="153">
        <v>4.3382208478060722</v>
      </c>
      <c r="D124" s="153">
        <v>0</v>
      </c>
      <c r="E124" s="153">
        <v>0</v>
      </c>
      <c r="F124" s="153">
        <v>9.2838559390219881</v>
      </c>
      <c r="G124" s="153">
        <v>0</v>
      </c>
      <c r="H124" s="153">
        <v>0</v>
      </c>
      <c r="I124" s="153">
        <v>10.908915385229362</v>
      </c>
      <c r="J124" s="153">
        <v>0</v>
      </c>
      <c r="K124" s="153">
        <v>7.2489723278089464</v>
      </c>
      <c r="L124" s="153">
        <v>12.318486622514271</v>
      </c>
      <c r="M124" s="153">
        <v>10.073631452288943</v>
      </c>
      <c r="N124" s="153">
        <v>4.7818706807106715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16.436992249008643</v>
      </c>
      <c r="C125" s="153">
        <v>13.877374169523486</v>
      </c>
      <c r="D125" s="153">
        <v>4.7592466539713332</v>
      </c>
      <c r="E125" s="153">
        <v>1.1629369119812809</v>
      </c>
      <c r="F125" s="153">
        <v>18.537611932390742</v>
      </c>
      <c r="G125" s="153">
        <v>15.016033397332659</v>
      </c>
      <c r="H125" s="153">
        <v>13.79032455017065</v>
      </c>
      <c r="I125" s="153">
        <v>27.523104763094192</v>
      </c>
      <c r="J125" s="153">
        <v>27.940323113325647</v>
      </c>
      <c r="K125" s="153">
        <v>16.724717827184762</v>
      </c>
      <c r="L125" s="153">
        <v>18.497466234144643</v>
      </c>
      <c r="M125" s="153">
        <v>20.387625236765675</v>
      </c>
      <c r="N125" s="153">
        <v>20.451648863071732</v>
      </c>
      <c r="O125" s="153">
        <v>20.555364425374822</v>
      </c>
      <c r="P125" s="153">
        <v>18.662101614868991</v>
      </c>
      <c r="Q125" s="153">
        <v>31.6090743235909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29.684533351419248</v>
      </c>
      <c r="C127" s="153">
        <v>6.6515780454678275</v>
      </c>
      <c r="D127" s="153">
        <v>0</v>
      </c>
      <c r="E127" s="153">
        <v>0</v>
      </c>
      <c r="F127" s="153">
        <v>2.4107532932017479</v>
      </c>
      <c r="G127" s="153">
        <v>0</v>
      </c>
      <c r="H127" s="153">
        <v>0</v>
      </c>
      <c r="I127" s="153">
        <v>16.619065144857618</v>
      </c>
      <c r="J127" s="153">
        <v>0</v>
      </c>
      <c r="K127" s="153">
        <v>10.892115921163898</v>
      </c>
      <c r="L127" s="153">
        <v>18.837567855150976</v>
      </c>
      <c r="M127" s="153">
        <v>14.113314448637743</v>
      </c>
      <c r="N127" s="153">
        <v>5.9248535380328429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0</v>
      </c>
      <c r="E128" s="153">
        <v>0</v>
      </c>
      <c r="F128" s="153">
        <v>0</v>
      </c>
      <c r="G128" s="153">
        <v>0</v>
      </c>
      <c r="H128" s="153">
        <v>0</v>
      </c>
      <c r="I128" s="153">
        <v>0</v>
      </c>
      <c r="J128" s="153">
        <v>0</v>
      </c>
      <c r="K128" s="153">
        <v>0</v>
      </c>
      <c r="L128" s="153">
        <v>0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11.413262005866553</v>
      </c>
      <c r="C130" s="206">
        <v>7.001719453234565</v>
      </c>
      <c r="D130" s="206">
        <v>2.370533521177975</v>
      </c>
      <c r="E130" s="206">
        <v>0.57924733330777112</v>
      </c>
      <c r="F130" s="206">
        <v>11.611235881272757</v>
      </c>
      <c r="G130" s="206">
        <v>8.2170344743487309</v>
      </c>
      <c r="H130" s="206">
        <v>7.18604655081438</v>
      </c>
      <c r="I130" s="206">
        <v>24.163429131711897</v>
      </c>
      <c r="J130" s="206">
        <v>24.111201721394941</v>
      </c>
      <c r="K130" s="206">
        <v>22.640046027012183</v>
      </c>
      <c r="L130" s="206">
        <v>28.914664676757624</v>
      </c>
      <c r="M130" s="206">
        <v>27.99877542214724</v>
      </c>
      <c r="N130" s="206">
        <v>33.096506661129446</v>
      </c>
      <c r="O130" s="206">
        <v>21.749356912610658</v>
      </c>
      <c r="P130" s="206">
        <v>20.167372316500511</v>
      </c>
      <c r="Q130" s="206">
        <v>26.261960360522863</v>
      </c>
    </row>
    <row r="131" spans="1:17" x14ac:dyDescent="0.25">
      <c r="A131" s="152" t="s">
        <v>157</v>
      </c>
      <c r="B131" s="151">
        <v>11.413262005866553</v>
      </c>
      <c r="C131" s="151">
        <v>7.001719453234565</v>
      </c>
      <c r="D131" s="151">
        <v>2.370533521177975</v>
      </c>
      <c r="E131" s="151">
        <v>0.57924733330777112</v>
      </c>
      <c r="F131" s="151">
        <v>11.611235881272757</v>
      </c>
      <c r="G131" s="151">
        <v>8.2170344743487309</v>
      </c>
      <c r="H131" s="151">
        <v>7.18604655081438</v>
      </c>
      <c r="I131" s="151">
        <v>24.163429131711897</v>
      </c>
      <c r="J131" s="151">
        <v>24.111201721394941</v>
      </c>
      <c r="K131" s="151">
        <v>22.640046027012183</v>
      </c>
      <c r="L131" s="151">
        <v>28.914664676757624</v>
      </c>
      <c r="M131" s="151">
        <v>27.99877542214724</v>
      </c>
      <c r="N131" s="151">
        <v>33.096506661129446</v>
      </c>
      <c r="O131" s="151">
        <v>21.749356912610658</v>
      </c>
      <c r="P131" s="151">
        <v>20.167372316500511</v>
      </c>
      <c r="Q131" s="151">
        <v>26.261960360522863</v>
      </c>
    </row>
    <row r="132" spans="1:17" x14ac:dyDescent="0.25">
      <c r="A132" s="154" t="s">
        <v>30</v>
      </c>
      <c r="B132" s="205">
        <v>8.6608352549778509</v>
      </c>
      <c r="C132" s="205">
        <v>7.001719453234565</v>
      </c>
      <c r="D132" s="205">
        <v>2.370533521177975</v>
      </c>
      <c r="E132" s="205">
        <v>0.57924733330777112</v>
      </c>
      <c r="F132" s="205">
        <v>9.4041483383653155</v>
      </c>
      <c r="G132" s="205">
        <v>8.2170344743487309</v>
      </c>
      <c r="H132" s="205">
        <v>7.18604655081438</v>
      </c>
      <c r="I132" s="205">
        <v>13.982338248010182</v>
      </c>
      <c r="J132" s="205">
        <v>13.916797625400221</v>
      </c>
      <c r="K132" s="205">
        <v>8.4647350288008543</v>
      </c>
      <c r="L132" s="205">
        <v>9.4315053028923899</v>
      </c>
      <c r="M132" s="205">
        <v>10.364609929324104</v>
      </c>
      <c r="N132" s="205">
        <v>10.283012340523875</v>
      </c>
      <c r="O132" s="205">
        <v>10.238423001194963</v>
      </c>
      <c r="P132" s="205">
        <v>9.2954075865686452</v>
      </c>
      <c r="Q132" s="205">
        <v>15.744166189611736</v>
      </c>
    </row>
    <row r="133" spans="1:17" x14ac:dyDescent="0.25">
      <c r="A133" s="154" t="s">
        <v>125</v>
      </c>
      <c r="B133" s="205">
        <v>2.7524267508887013</v>
      </c>
      <c r="C133" s="205">
        <v>0</v>
      </c>
      <c r="D133" s="205">
        <v>0</v>
      </c>
      <c r="E133" s="205">
        <v>0</v>
      </c>
      <c r="F133" s="205">
        <v>2.2070875429074417</v>
      </c>
      <c r="G133" s="205">
        <v>0</v>
      </c>
      <c r="H133" s="205">
        <v>0</v>
      </c>
      <c r="I133" s="205">
        <v>9.9348700785067638</v>
      </c>
      <c r="J133" s="205">
        <v>10.00168426489245</v>
      </c>
      <c r="K133" s="205">
        <v>12.578396954432471</v>
      </c>
      <c r="L133" s="205">
        <v>17.459319850746212</v>
      </c>
      <c r="M133" s="205">
        <v>15.251752651042365</v>
      </c>
      <c r="N133" s="205">
        <v>20.679805183254931</v>
      </c>
      <c r="O133" s="205">
        <v>10.01845171411721</v>
      </c>
      <c r="P133" s="205">
        <v>9.5138316361226529</v>
      </c>
      <c r="Q133" s="205">
        <v>9.1616427414357933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0</v>
      </c>
      <c r="C135" s="205">
        <v>0</v>
      </c>
      <c r="D135" s="205">
        <v>0</v>
      </c>
      <c r="E135" s="205">
        <v>0</v>
      </c>
      <c r="F135" s="205">
        <v>0</v>
      </c>
      <c r="G135" s="205">
        <v>0</v>
      </c>
      <c r="H135" s="205">
        <v>0</v>
      </c>
      <c r="I135" s="205">
        <v>0.24622080519495113</v>
      </c>
      <c r="J135" s="205">
        <v>0.19271983110227112</v>
      </c>
      <c r="K135" s="205">
        <v>1.5969140437788609</v>
      </c>
      <c r="L135" s="205">
        <v>2.0238395231190225</v>
      </c>
      <c r="M135" s="205">
        <v>2.38241284178077</v>
      </c>
      <c r="N135" s="205">
        <v>2.1336891373506401</v>
      </c>
      <c r="O135" s="205">
        <v>1.4924821972984865</v>
      </c>
      <c r="P135" s="205">
        <v>1.358133093809216</v>
      </c>
      <c r="Q135" s="205">
        <v>1.3561514294753341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9.6591438967984367</v>
      </c>
      <c r="C137" s="204">
        <v>84.953785578416245</v>
      </c>
      <c r="D137" s="204">
        <v>69.689470070875984</v>
      </c>
      <c r="E137" s="204">
        <v>87.349077931377749</v>
      </c>
      <c r="F137" s="204">
        <v>33.35826826837063</v>
      </c>
      <c r="G137" s="204">
        <v>47.716784984808513</v>
      </c>
      <c r="H137" s="204">
        <v>98.591835199854387</v>
      </c>
      <c r="I137" s="204">
        <v>51.897739397543511</v>
      </c>
      <c r="J137" s="204">
        <v>80.217549346111284</v>
      </c>
      <c r="K137" s="204">
        <v>44.626686533247501</v>
      </c>
      <c r="L137" s="204">
        <v>48.046665761082735</v>
      </c>
      <c r="M137" s="204">
        <v>51.342210854173381</v>
      </c>
      <c r="N137" s="204">
        <v>56.103174291294636</v>
      </c>
      <c r="O137" s="204">
        <v>68.776100810810576</v>
      </c>
      <c r="P137" s="204">
        <v>59.968217766841498</v>
      </c>
      <c r="Q137" s="204">
        <v>58.718596365441933</v>
      </c>
    </row>
    <row r="138" spans="1:17" x14ac:dyDescent="0.25">
      <c r="A138" s="152" t="s">
        <v>155</v>
      </c>
      <c r="B138" s="151">
        <v>3.6216427527691541</v>
      </c>
      <c r="C138" s="151">
        <v>10.946798369644489</v>
      </c>
      <c r="D138" s="151">
        <v>1.6727289962976508</v>
      </c>
      <c r="E138" s="151">
        <v>0.36536692982418378</v>
      </c>
      <c r="F138" s="151">
        <v>4.1261030763390805</v>
      </c>
      <c r="G138" s="151">
        <v>0.55389950476413397</v>
      </c>
      <c r="H138" s="151">
        <v>0.54569411350073183</v>
      </c>
      <c r="I138" s="151">
        <v>9.1175857636390081</v>
      </c>
      <c r="J138" s="151">
        <v>8.3375803506568342</v>
      </c>
      <c r="K138" s="151">
        <v>7.2871432823557241</v>
      </c>
      <c r="L138" s="151">
        <v>8.6677904551755791</v>
      </c>
      <c r="M138" s="151">
        <v>8.0726159238622923</v>
      </c>
      <c r="N138" s="151">
        <v>8.5946888891429314</v>
      </c>
      <c r="O138" s="151">
        <v>7.8711948940682577</v>
      </c>
      <c r="P138" s="151">
        <v>7.760499975857023</v>
      </c>
      <c r="Q138" s="151">
        <v>8.151965003040706</v>
      </c>
    </row>
    <row r="139" spans="1:17" x14ac:dyDescent="0.25">
      <c r="A139" s="154" t="s">
        <v>30</v>
      </c>
      <c r="B139" s="153">
        <v>0.5806162600677387</v>
      </c>
      <c r="C139" s="153">
        <v>4.9136538356381116</v>
      </c>
      <c r="D139" s="153">
        <v>1.6727289962976508</v>
      </c>
      <c r="E139" s="153">
        <v>0.36536692982418378</v>
      </c>
      <c r="F139" s="153">
        <v>0.64890079483617569</v>
      </c>
      <c r="G139" s="153">
        <v>0.55389950476413397</v>
      </c>
      <c r="H139" s="153">
        <v>0.54569411350073183</v>
      </c>
      <c r="I139" s="153">
        <v>1.2863590899912065</v>
      </c>
      <c r="J139" s="153">
        <v>1.2803294278443904</v>
      </c>
      <c r="K139" s="153">
        <v>0.7787459189963839</v>
      </c>
      <c r="L139" s="153">
        <v>0.8676876759437917</v>
      </c>
      <c r="M139" s="153">
        <v>0.95353223189952252</v>
      </c>
      <c r="N139" s="153">
        <v>0.94602534727029153</v>
      </c>
      <c r="O139" s="153">
        <v>0.94192317916758406</v>
      </c>
      <c r="P139" s="153">
        <v>0.85516684205929705</v>
      </c>
      <c r="Q139" s="153">
        <v>1.4484452409253903</v>
      </c>
    </row>
    <row r="140" spans="1:17" x14ac:dyDescent="0.25">
      <c r="A140" s="154" t="s">
        <v>125</v>
      </c>
      <c r="B140" s="153">
        <v>3.0410264927014152</v>
      </c>
      <c r="C140" s="153">
        <v>6.033144534006377</v>
      </c>
      <c r="D140" s="153">
        <v>0</v>
      </c>
      <c r="E140" s="153">
        <v>0</v>
      </c>
      <c r="F140" s="153">
        <v>3.4772022815029047</v>
      </c>
      <c r="G140" s="153">
        <v>0</v>
      </c>
      <c r="H140" s="153">
        <v>0</v>
      </c>
      <c r="I140" s="153">
        <v>7.6418352853107674</v>
      </c>
      <c r="J140" s="153">
        <v>6.9238373173595207</v>
      </c>
      <c r="K140" s="153">
        <v>5.7751964372312816</v>
      </c>
      <c r="L140" s="153">
        <v>6.9898565565285962</v>
      </c>
      <c r="M140" s="153">
        <v>6.1572805141289857</v>
      </c>
      <c r="N140" s="153">
        <v>6.9333031466085533</v>
      </c>
      <c r="O140" s="153">
        <v>6.0308376908396957</v>
      </c>
      <c r="P140" s="153">
        <v>6.0427143076928358</v>
      </c>
      <c r="Q140" s="153">
        <v>5.8391761782627611</v>
      </c>
    </row>
    <row r="141" spans="1:17" x14ac:dyDescent="0.25">
      <c r="A141" s="154" t="s">
        <v>26</v>
      </c>
      <c r="B141" s="153">
        <v>0</v>
      </c>
      <c r="C141" s="153">
        <v>0</v>
      </c>
      <c r="D141" s="153">
        <v>0</v>
      </c>
      <c r="E141" s="153">
        <v>0</v>
      </c>
      <c r="F141" s="153">
        <v>0</v>
      </c>
      <c r="G141" s="153">
        <v>0</v>
      </c>
      <c r="H141" s="153">
        <v>0</v>
      </c>
      <c r="I141" s="153">
        <v>0.18939138833703351</v>
      </c>
      <c r="J141" s="153">
        <v>0.13341360545292327</v>
      </c>
      <c r="K141" s="153">
        <v>0.73320092612805898</v>
      </c>
      <c r="L141" s="153">
        <v>0.81024622270319102</v>
      </c>
      <c r="M141" s="153">
        <v>0.96180317783378366</v>
      </c>
      <c r="N141" s="153">
        <v>0.71536039526408746</v>
      </c>
      <c r="O141" s="153">
        <v>0.89843402406097783</v>
      </c>
      <c r="P141" s="153">
        <v>0.86261882610489082</v>
      </c>
      <c r="Q141" s="153">
        <v>0.86434358385255461</v>
      </c>
    </row>
    <row r="142" spans="1:17" x14ac:dyDescent="0.25">
      <c r="A142" s="152" t="s">
        <v>154</v>
      </c>
      <c r="B142" s="151">
        <v>6.0375011440292834</v>
      </c>
      <c r="C142" s="151">
        <v>74.006987208771761</v>
      </c>
      <c r="D142" s="151">
        <v>68.016741074578334</v>
      </c>
      <c r="E142" s="151">
        <v>86.983711001553559</v>
      </c>
      <c r="F142" s="151">
        <v>29.232165192031552</v>
      </c>
      <c r="G142" s="151">
        <v>47.16288548004438</v>
      </c>
      <c r="H142" s="151">
        <v>98.046141086353657</v>
      </c>
      <c r="I142" s="151">
        <v>42.780153633904504</v>
      </c>
      <c r="J142" s="151">
        <v>71.879968995454448</v>
      </c>
      <c r="K142" s="151">
        <v>37.339543250891779</v>
      </c>
      <c r="L142" s="151">
        <v>39.378875305907158</v>
      </c>
      <c r="M142" s="151">
        <v>43.269594930311087</v>
      </c>
      <c r="N142" s="151">
        <v>47.508485402151706</v>
      </c>
      <c r="O142" s="151">
        <v>60.904905916742322</v>
      </c>
      <c r="P142" s="151">
        <v>52.207717790984475</v>
      </c>
      <c r="Q142" s="151">
        <v>50.566631362401225</v>
      </c>
    </row>
    <row r="143" spans="1:17" x14ac:dyDescent="0.25">
      <c r="A143" s="150" t="s">
        <v>33</v>
      </c>
      <c r="B143" s="87">
        <v>2.8115634926674664</v>
      </c>
      <c r="C143" s="87">
        <v>25.639539682180057</v>
      </c>
      <c r="D143" s="87">
        <v>26.879476738995077</v>
      </c>
      <c r="E143" s="87">
        <v>33.107868974208181</v>
      </c>
      <c r="F143" s="87">
        <v>22.706036343139559</v>
      </c>
      <c r="G143" s="87">
        <v>26.491085385866146</v>
      </c>
      <c r="H143" s="87">
        <v>26.877234357898622</v>
      </c>
      <c r="I143" s="87">
        <v>16.250803484768547</v>
      </c>
      <c r="J143" s="87">
        <v>30.283556180385222</v>
      </c>
      <c r="K143" s="87">
        <v>14.188677505087432</v>
      </c>
      <c r="L143" s="87">
        <v>14.997968292804876</v>
      </c>
      <c r="M143" s="87">
        <v>17.235073986550319</v>
      </c>
      <c r="N143" s="87">
        <v>19.51757685470599</v>
      </c>
      <c r="O143" s="87">
        <v>27.252987451871626</v>
      </c>
      <c r="P143" s="87">
        <v>24.252723937255595</v>
      </c>
      <c r="Q143" s="87">
        <v>24.215315917621623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22.817653824933391</v>
      </c>
      <c r="E145" s="87">
        <v>32.265178054432909</v>
      </c>
      <c r="F145" s="87">
        <v>0</v>
      </c>
      <c r="G145" s="87">
        <v>1.963875396814994</v>
      </c>
      <c r="H145" s="87">
        <v>21.467329681503195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9.3373033850406278E-15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6.1396457404937221</v>
      </c>
      <c r="E146" s="87">
        <v>9.4763825164131816</v>
      </c>
      <c r="F146" s="87">
        <v>0</v>
      </c>
      <c r="G146" s="87">
        <v>6.1530137669453051</v>
      </c>
      <c r="H146" s="87">
        <v>12.475148301625595</v>
      </c>
      <c r="I146" s="87">
        <v>0</v>
      </c>
      <c r="J146" s="87">
        <v>4.5134214027922477</v>
      </c>
      <c r="K146" s="87">
        <v>0</v>
      </c>
      <c r="L146" s="87">
        <v>0</v>
      </c>
      <c r="M146" s="87">
        <v>0</v>
      </c>
      <c r="N146" s="87">
        <v>0</v>
      </c>
      <c r="O146" s="87">
        <v>2.4478960597120452</v>
      </c>
      <c r="P146" s="87">
        <v>2.8771111397538585</v>
      </c>
      <c r="Q146" s="87">
        <v>3.3036920671145134</v>
      </c>
    </row>
    <row r="147" spans="1:17" x14ac:dyDescent="0.25">
      <c r="A147" s="150" t="s">
        <v>29</v>
      </c>
      <c r="B147" s="87">
        <v>3.2259376513618165</v>
      </c>
      <c r="C147" s="87">
        <v>48.367447526591704</v>
      </c>
      <c r="D147" s="87">
        <v>12.179964770156142</v>
      </c>
      <c r="E147" s="87">
        <v>12.13428145649929</v>
      </c>
      <c r="F147" s="87">
        <v>6.5261288488919922</v>
      </c>
      <c r="G147" s="87">
        <v>11.958101303617767</v>
      </c>
      <c r="H147" s="87">
        <v>36.533331397472885</v>
      </c>
      <c r="I147" s="87">
        <v>26.529350149135961</v>
      </c>
      <c r="J147" s="87">
        <v>36.936516369477545</v>
      </c>
      <c r="K147" s="87">
        <v>23.150865745804346</v>
      </c>
      <c r="L147" s="87">
        <v>24.380907013102284</v>
      </c>
      <c r="M147" s="87">
        <v>26.034520943760771</v>
      </c>
      <c r="N147" s="87">
        <v>27.990908547445713</v>
      </c>
      <c r="O147" s="87">
        <v>30.800399712148902</v>
      </c>
      <c r="P147" s="87">
        <v>24.620750109416075</v>
      </c>
      <c r="Q147" s="87">
        <v>21.509347475225987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0.59680962680016891</v>
      </c>
      <c r="H149" s="87">
        <v>0.69309734785335531</v>
      </c>
      <c r="I149" s="87">
        <v>0</v>
      </c>
      <c r="J149" s="87">
        <v>0.14647504279943477</v>
      </c>
      <c r="K149" s="87">
        <v>0</v>
      </c>
      <c r="L149" s="87">
        <v>0</v>
      </c>
      <c r="M149" s="87">
        <v>0</v>
      </c>
      <c r="N149" s="87">
        <v>0</v>
      </c>
      <c r="O149" s="87">
        <v>0.4036226930097373</v>
      </c>
      <c r="P149" s="87">
        <v>0.45713260455894761</v>
      </c>
      <c r="Q149" s="87">
        <v>0.54472362138506769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0.99355228105402882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52" t="s">
        <v>153</v>
      </c>
      <c r="B153" s="151">
        <v>0</v>
      </c>
      <c r="C153" s="151">
        <v>0</v>
      </c>
      <c r="D153" s="151">
        <v>0</v>
      </c>
      <c r="E153" s="151">
        <v>0</v>
      </c>
      <c r="F153" s="151">
        <v>0</v>
      </c>
      <c r="G153" s="151">
        <v>0</v>
      </c>
      <c r="H153" s="151">
        <v>0</v>
      </c>
      <c r="I153" s="151">
        <v>0</v>
      </c>
      <c r="J153" s="151">
        <v>0</v>
      </c>
      <c r="K153" s="151">
        <v>0</v>
      </c>
      <c r="L153" s="151">
        <v>0</v>
      </c>
      <c r="M153" s="151">
        <v>0</v>
      </c>
      <c r="N153" s="151">
        <v>0</v>
      </c>
      <c r="O153" s="151">
        <v>0</v>
      </c>
      <c r="P153" s="151">
        <v>0</v>
      </c>
      <c r="Q153" s="151">
        <v>0</v>
      </c>
    </row>
    <row r="154" spans="1:17" x14ac:dyDescent="0.25">
      <c r="A154" s="177" t="s">
        <v>98</v>
      </c>
      <c r="B154" s="176">
        <v>12.815189999999999</v>
      </c>
      <c r="C154" s="176">
        <v>13.374169999999999</v>
      </c>
      <c r="D154" s="176">
        <v>13.48395</v>
      </c>
      <c r="E154" s="176">
        <v>13.235189999999999</v>
      </c>
      <c r="F154" s="176">
        <v>13.69913</v>
      </c>
      <c r="G154" s="176">
        <v>12.63354</v>
      </c>
      <c r="H154" s="176">
        <v>13.691369999999999</v>
      </c>
      <c r="I154" s="176">
        <v>14.72176</v>
      </c>
      <c r="J154" s="176">
        <v>15.34262</v>
      </c>
      <c r="K154" s="176">
        <v>15.7013</v>
      </c>
      <c r="L154" s="176">
        <v>16.83935</v>
      </c>
      <c r="M154" s="176">
        <v>20.425540000000002</v>
      </c>
      <c r="N154" s="176">
        <v>21.151620000000001</v>
      </c>
      <c r="O154" s="176">
        <v>21.528600000000001</v>
      </c>
      <c r="P154" s="176">
        <v>21.543279999999999</v>
      </c>
      <c r="Q154" s="176">
        <v>22.795829999999999</v>
      </c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134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SUM(B$168:B$173,B$175:B$176,B$178:B$180,B181)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2" t="s">
        <v>160</v>
      </c>
      <c r="B180" s="199">
        <f t="shared" ref="B180:Q180" si="21">IF(B$67=0,0,B$67/B$33)</f>
        <v>0</v>
      </c>
      <c r="C180" s="199">
        <f t="shared" si="21"/>
        <v>0</v>
      </c>
      <c r="D180" s="199">
        <f t="shared" si="21"/>
        <v>0</v>
      </c>
      <c r="E180" s="199">
        <f t="shared" si="21"/>
        <v>0</v>
      </c>
      <c r="F180" s="199">
        <f t="shared" si="21"/>
        <v>0</v>
      </c>
      <c r="G180" s="199">
        <f t="shared" si="21"/>
        <v>0</v>
      </c>
      <c r="H180" s="199">
        <f t="shared" si="21"/>
        <v>0</v>
      </c>
      <c r="I180" s="199">
        <f t="shared" si="21"/>
        <v>0</v>
      </c>
      <c r="J180" s="199">
        <f t="shared" si="21"/>
        <v>0</v>
      </c>
      <c r="K180" s="199">
        <f t="shared" si="21"/>
        <v>0</v>
      </c>
      <c r="L180" s="199">
        <f t="shared" si="21"/>
        <v>0</v>
      </c>
      <c r="M180" s="199">
        <f t="shared" si="21"/>
        <v>0</v>
      </c>
      <c r="N180" s="199">
        <f t="shared" si="21"/>
        <v>0</v>
      </c>
      <c r="O180" s="199">
        <f t="shared" si="21"/>
        <v>0</v>
      </c>
      <c r="P180" s="199">
        <f t="shared" si="21"/>
        <v>0</v>
      </c>
      <c r="Q180" s="199">
        <f t="shared" si="21"/>
        <v>0</v>
      </c>
    </row>
    <row r="181" spans="1:17" x14ac:dyDescent="0.25">
      <c r="A181" s="177" t="s">
        <v>98</v>
      </c>
      <c r="B181" s="209">
        <f t="shared" ref="B181:Q181" si="22">IF(B$68=0,0,B$68/B$33)</f>
        <v>0</v>
      </c>
      <c r="C181" s="209">
        <f t="shared" si="22"/>
        <v>0</v>
      </c>
      <c r="D181" s="209">
        <f t="shared" si="22"/>
        <v>0</v>
      </c>
      <c r="E181" s="209">
        <f t="shared" si="22"/>
        <v>0</v>
      </c>
      <c r="F181" s="209">
        <f t="shared" si="22"/>
        <v>0</v>
      </c>
      <c r="G181" s="209">
        <f t="shared" si="22"/>
        <v>0</v>
      </c>
      <c r="H181" s="209">
        <f t="shared" si="22"/>
        <v>0</v>
      </c>
      <c r="I181" s="209">
        <f t="shared" si="22"/>
        <v>0</v>
      </c>
      <c r="J181" s="209">
        <f t="shared" si="22"/>
        <v>0</v>
      </c>
      <c r="K181" s="209">
        <f t="shared" si="22"/>
        <v>0</v>
      </c>
      <c r="L181" s="209">
        <f t="shared" si="22"/>
        <v>0</v>
      </c>
      <c r="M181" s="209">
        <f t="shared" si="22"/>
        <v>0</v>
      </c>
      <c r="N181" s="209">
        <f t="shared" si="22"/>
        <v>0</v>
      </c>
      <c r="O181" s="209">
        <f t="shared" si="22"/>
        <v>0</v>
      </c>
      <c r="P181" s="209">
        <f t="shared" si="22"/>
        <v>0</v>
      </c>
      <c r="Q181" s="209">
        <f t="shared" si="22"/>
        <v>0</v>
      </c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3">SUM(B$184:B$189,B$193:B$194,B$196:B$198)</f>
        <v>1</v>
      </c>
      <c r="C183" s="77">
        <f t="shared" si="23"/>
        <v>1</v>
      </c>
      <c r="D183" s="77">
        <f t="shared" si="23"/>
        <v>1</v>
      </c>
      <c r="E183" s="77">
        <f t="shared" si="23"/>
        <v>0.99999999999999989</v>
      </c>
      <c r="F183" s="77">
        <f t="shared" si="23"/>
        <v>1</v>
      </c>
      <c r="G183" s="77">
        <f t="shared" si="23"/>
        <v>0.99999999999999989</v>
      </c>
      <c r="H183" s="77">
        <f t="shared" si="23"/>
        <v>1</v>
      </c>
      <c r="I183" s="77">
        <f t="shared" si="23"/>
        <v>1.0000000000000002</v>
      </c>
      <c r="J183" s="77">
        <f t="shared" si="23"/>
        <v>1</v>
      </c>
      <c r="K183" s="77">
        <f t="shared" si="23"/>
        <v>1</v>
      </c>
      <c r="L183" s="77">
        <f t="shared" si="23"/>
        <v>0.99999999999999989</v>
      </c>
      <c r="M183" s="77">
        <f t="shared" si="23"/>
        <v>1</v>
      </c>
      <c r="N183" s="77">
        <f t="shared" si="23"/>
        <v>1</v>
      </c>
      <c r="O183" s="77">
        <f t="shared" si="23"/>
        <v>0.99999999999999978</v>
      </c>
      <c r="P183" s="77">
        <f t="shared" si="23"/>
        <v>0.99999999999999989</v>
      </c>
      <c r="Q183" s="77">
        <f t="shared" si="23"/>
        <v>1</v>
      </c>
    </row>
    <row r="184" spans="1:17" x14ac:dyDescent="0.25">
      <c r="A184" s="132" t="s">
        <v>83</v>
      </c>
      <c r="B184" s="203">
        <f t="shared" ref="B184:Q184" si="24">IF(B$71=0,0,B$71/B$70)</f>
        <v>0</v>
      </c>
      <c r="C184" s="203">
        <f t="shared" si="24"/>
        <v>0</v>
      </c>
      <c r="D184" s="203">
        <f t="shared" si="24"/>
        <v>0</v>
      </c>
      <c r="E184" s="203">
        <f t="shared" si="24"/>
        <v>0</v>
      </c>
      <c r="F184" s="203">
        <f t="shared" si="24"/>
        <v>0</v>
      </c>
      <c r="G184" s="203">
        <f t="shared" si="24"/>
        <v>0</v>
      </c>
      <c r="H184" s="203">
        <f t="shared" si="24"/>
        <v>0</v>
      </c>
      <c r="I184" s="203">
        <f t="shared" si="24"/>
        <v>0</v>
      </c>
      <c r="J184" s="203">
        <f t="shared" si="24"/>
        <v>0</v>
      </c>
      <c r="K184" s="203">
        <f t="shared" si="24"/>
        <v>0</v>
      </c>
      <c r="L184" s="203">
        <f t="shared" si="24"/>
        <v>0</v>
      </c>
      <c r="M184" s="203">
        <f t="shared" si="24"/>
        <v>0</v>
      </c>
      <c r="N184" s="203">
        <f t="shared" si="24"/>
        <v>0</v>
      </c>
      <c r="O184" s="203">
        <f t="shared" si="24"/>
        <v>0</v>
      </c>
      <c r="P184" s="203">
        <f t="shared" si="24"/>
        <v>0</v>
      </c>
      <c r="Q184" s="203">
        <f t="shared" si="24"/>
        <v>0</v>
      </c>
    </row>
    <row r="185" spans="1:17" x14ac:dyDescent="0.25">
      <c r="A185" s="76" t="s">
        <v>82</v>
      </c>
      <c r="B185" s="202">
        <f t="shared" ref="B185:Q185" si="25">IF(B$72=0,0,B$72/B$70)</f>
        <v>0</v>
      </c>
      <c r="C185" s="202">
        <f t="shared" si="25"/>
        <v>0</v>
      </c>
      <c r="D185" s="202">
        <f t="shared" si="25"/>
        <v>0</v>
      </c>
      <c r="E185" s="202">
        <f t="shared" si="25"/>
        <v>0</v>
      </c>
      <c r="F185" s="202">
        <f t="shared" si="25"/>
        <v>0</v>
      </c>
      <c r="G185" s="202">
        <f t="shared" si="25"/>
        <v>0</v>
      </c>
      <c r="H185" s="202">
        <f t="shared" si="25"/>
        <v>0</v>
      </c>
      <c r="I185" s="202">
        <f t="shared" si="25"/>
        <v>0</v>
      </c>
      <c r="J185" s="202">
        <f t="shared" si="25"/>
        <v>0</v>
      </c>
      <c r="K185" s="202">
        <f t="shared" si="25"/>
        <v>0</v>
      </c>
      <c r="L185" s="202">
        <f t="shared" si="25"/>
        <v>0</v>
      </c>
      <c r="M185" s="202">
        <f t="shared" si="25"/>
        <v>0</v>
      </c>
      <c r="N185" s="202">
        <f t="shared" si="25"/>
        <v>0</v>
      </c>
      <c r="O185" s="202">
        <f t="shared" si="25"/>
        <v>0</v>
      </c>
      <c r="P185" s="202">
        <f t="shared" si="25"/>
        <v>0</v>
      </c>
      <c r="Q185" s="202">
        <f t="shared" si="25"/>
        <v>0</v>
      </c>
    </row>
    <row r="186" spans="1:17" x14ac:dyDescent="0.25">
      <c r="A186" s="76" t="s">
        <v>81</v>
      </c>
      <c r="B186" s="202">
        <f t="shared" ref="B186:Q186" si="26">IF(B$73=0,0,B$73/B$70)</f>
        <v>0</v>
      </c>
      <c r="C186" s="202">
        <f t="shared" si="26"/>
        <v>0</v>
      </c>
      <c r="D186" s="202">
        <f t="shared" si="26"/>
        <v>0</v>
      </c>
      <c r="E186" s="202">
        <f t="shared" si="26"/>
        <v>0</v>
      </c>
      <c r="F186" s="202">
        <f t="shared" si="26"/>
        <v>0</v>
      </c>
      <c r="G186" s="202">
        <f t="shared" si="26"/>
        <v>0</v>
      </c>
      <c r="H186" s="202">
        <f t="shared" si="26"/>
        <v>0</v>
      </c>
      <c r="I186" s="202">
        <f t="shared" si="26"/>
        <v>0</v>
      </c>
      <c r="J186" s="202">
        <f t="shared" si="26"/>
        <v>0</v>
      </c>
      <c r="K186" s="202">
        <f t="shared" si="26"/>
        <v>0</v>
      </c>
      <c r="L186" s="202">
        <f t="shared" si="26"/>
        <v>0</v>
      </c>
      <c r="M186" s="202">
        <f t="shared" si="26"/>
        <v>0</v>
      </c>
      <c r="N186" s="202">
        <f t="shared" si="26"/>
        <v>0</v>
      </c>
      <c r="O186" s="202">
        <f t="shared" si="26"/>
        <v>0</v>
      </c>
      <c r="P186" s="202">
        <f t="shared" si="26"/>
        <v>0</v>
      </c>
      <c r="Q186" s="202">
        <f t="shared" si="26"/>
        <v>0</v>
      </c>
    </row>
    <row r="187" spans="1:17" x14ac:dyDescent="0.25">
      <c r="A187" s="76" t="s">
        <v>80</v>
      </c>
      <c r="B187" s="202">
        <f t="shared" ref="B187:Q187" si="27">IF(B$74=0,0,B$74/B$70)</f>
        <v>0</v>
      </c>
      <c r="C187" s="202">
        <f t="shared" si="27"/>
        <v>0</v>
      </c>
      <c r="D187" s="202">
        <f t="shared" si="27"/>
        <v>0</v>
      </c>
      <c r="E187" s="202">
        <f t="shared" si="27"/>
        <v>0</v>
      </c>
      <c r="F187" s="202">
        <f t="shared" si="27"/>
        <v>0</v>
      </c>
      <c r="G187" s="202">
        <f t="shared" si="27"/>
        <v>0</v>
      </c>
      <c r="H187" s="202">
        <f t="shared" si="27"/>
        <v>0</v>
      </c>
      <c r="I187" s="202">
        <f t="shared" si="27"/>
        <v>0</v>
      </c>
      <c r="J187" s="202">
        <f t="shared" si="27"/>
        <v>0</v>
      </c>
      <c r="K187" s="202">
        <f t="shared" si="27"/>
        <v>0</v>
      </c>
      <c r="L187" s="202">
        <f t="shared" si="27"/>
        <v>0</v>
      </c>
      <c r="M187" s="202">
        <f t="shared" si="27"/>
        <v>0</v>
      </c>
      <c r="N187" s="202">
        <f t="shared" si="27"/>
        <v>0</v>
      </c>
      <c r="O187" s="202">
        <f t="shared" si="27"/>
        <v>0</v>
      </c>
      <c r="P187" s="202">
        <f t="shared" si="27"/>
        <v>0</v>
      </c>
      <c r="Q187" s="202">
        <f t="shared" si="27"/>
        <v>0</v>
      </c>
    </row>
    <row r="188" spans="1:17" x14ac:dyDescent="0.25">
      <c r="A188" s="129" t="s">
        <v>79</v>
      </c>
      <c r="B188" s="201">
        <f t="shared" ref="B188:Q188" si="28">IF(B$75=0,0,B$75/B$70)</f>
        <v>2.298713510793496E-3</v>
      </c>
      <c r="C188" s="201">
        <f t="shared" si="28"/>
        <v>1.4139558949724412E-3</v>
      </c>
      <c r="D188" s="201">
        <f t="shared" si="28"/>
        <v>0</v>
      </c>
      <c r="E188" s="201">
        <f t="shared" si="28"/>
        <v>0</v>
      </c>
      <c r="F188" s="201">
        <f t="shared" si="28"/>
        <v>1.1887893423675891E-3</v>
      </c>
      <c r="G188" s="201">
        <f t="shared" si="28"/>
        <v>0</v>
      </c>
      <c r="H188" s="201">
        <f t="shared" si="28"/>
        <v>0</v>
      </c>
      <c r="I188" s="201">
        <f t="shared" si="28"/>
        <v>4.1456330148196266E-3</v>
      </c>
      <c r="J188" s="201">
        <f t="shared" si="28"/>
        <v>3.5216979504629651E-3</v>
      </c>
      <c r="K188" s="201">
        <f t="shared" si="28"/>
        <v>4.0507521190321708E-3</v>
      </c>
      <c r="L188" s="201">
        <f t="shared" si="28"/>
        <v>3.9503302441282698E-3</v>
      </c>
      <c r="M188" s="201">
        <f t="shared" si="28"/>
        <v>3.7351121655618403E-3</v>
      </c>
      <c r="N188" s="201">
        <f t="shared" si="28"/>
        <v>3.4388028687581235E-3</v>
      </c>
      <c r="O188" s="201">
        <f t="shared" si="28"/>
        <v>3.9371607816675964E-3</v>
      </c>
      <c r="P188" s="201">
        <f t="shared" si="28"/>
        <v>4.2110786811844518E-3</v>
      </c>
      <c r="Q188" s="201">
        <f t="shared" si="28"/>
        <v>3.5917227048300475E-3</v>
      </c>
    </row>
    <row r="189" spans="1:17" x14ac:dyDescent="0.25">
      <c r="A189" s="127" t="s">
        <v>149</v>
      </c>
      <c r="B189" s="200">
        <f t="shared" ref="B189:Q189" si="29">IF(B$80=0,0,B$80/B$70)</f>
        <v>5.9696630384248696E-2</v>
      </c>
      <c r="C189" s="200">
        <f t="shared" si="29"/>
        <v>7.8798570017100361E-2</v>
      </c>
      <c r="D189" s="200">
        <f t="shared" si="29"/>
        <v>3.5364374413939935E-2</v>
      </c>
      <c r="E189" s="200">
        <f t="shared" si="29"/>
        <v>8.3845149044572322E-3</v>
      </c>
      <c r="F189" s="200">
        <f t="shared" si="29"/>
        <v>5.5932028507304936E-2</v>
      </c>
      <c r="G189" s="200">
        <f t="shared" si="29"/>
        <v>6.553703377800367E-2</v>
      </c>
      <c r="H189" s="200">
        <f t="shared" si="29"/>
        <v>6.41180058827725E-2</v>
      </c>
      <c r="I189" s="200">
        <f t="shared" si="29"/>
        <v>0.13134046391522355</v>
      </c>
      <c r="J189" s="200">
        <f t="shared" si="29"/>
        <v>0.12062065770783559</v>
      </c>
      <c r="K189" s="200">
        <f t="shared" si="29"/>
        <v>9.4899175601114105E-2</v>
      </c>
      <c r="L189" s="200">
        <f t="shared" si="29"/>
        <v>8.8429902916826675E-2</v>
      </c>
      <c r="M189" s="200">
        <f t="shared" si="29"/>
        <v>9.8323289771248351E-2</v>
      </c>
      <c r="N189" s="200">
        <f t="shared" si="29"/>
        <v>8.7512750580006016E-2</v>
      </c>
      <c r="O189" s="200">
        <f t="shared" si="29"/>
        <v>0.10088754530725533</v>
      </c>
      <c r="P189" s="200">
        <f t="shared" si="29"/>
        <v>9.899127069367937E-2</v>
      </c>
      <c r="Q189" s="200">
        <f t="shared" si="29"/>
        <v>0.14153211382160766</v>
      </c>
    </row>
    <row r="190" spans="1:17" x14ac:dyDescent="0.25">
      <c r="A190" s="142" t="s">
        <v>166</v>
      </c>
      <c r="B190" s="199">
        <f t="shared" ref="B190:Q190" si="30">IF(B$81=0,0,B$81/B$70)</f>
        <v>5.9696630384248696E-2</v>
      </c>
      <c r="C190" s="199">
        <f t="shared" si="30"/>
        <v>7.8798570017100361E-2</v>
      </c>
      <c r="D190" s="199">
        <f t="shared" si="30"/>
        <v>3.5364374413939935E-2</v>
      </c>
      <c r="E190" s="199">
        <f t="shared" si="30"/>
        <v>8.3845149044572322E-3</v>
      </c>
      <c r="F190" s="199">
        <f t="shared" si="30"/>
        <v>5.5932028507304936E-2</v>
      </c>
      <c r="G190" s="199">
        <f t="shared" si="30"/>
        <v>6.553703377800367E-2</v>
      </c>
      <c r="H190" s="199">
        <f t="shared" si="30"/>
        <v>6.41180058827725E-2</v>
      </c>
      <c r="I190" s="199">
        <f t="shared" si="30"/>
        <v>0.13134046391522355</v>
      </c>
      <c r="J190" s="199">
        <f t="shared" si="30"/>
        <v>0.12062065770783559</v>
      </c>
      <c r="K190" s="199">
        <f t="shared" si="30"/>
        <v>9.4899175601114105E-2</v>
      </c>
      <c r="L190" s="199">
        <f t="shared" si="30"/>
        <v>8.8429902916826675E-2</v>
      </c>
      <c r="M190" s="199">
        <f t="shared" si="30"/>
        <v>9.8323289771248351E-2</v>
      </c>
      <c r="N190" s="199">
        <f t="shared" si="30"/>
        <v>8.7512750580006016E-2</v>
      </c>
      <c r="O190" s="199">
        <f t="shared" si="30"/>
        <v>0.10088754530725533</v>
      </c>
      <c r="P190" s="199">
        <f t="shared" si="30"/>
        <v>9.899127069367937E-2</v>
      </c>
      <c r="Q190" s="199">
        <f t="shared" si="30"/>
        <v>0.14153211382160766</v>
      </c>
    </row>
    <row r="191" spans="1:17" x14ac:dyDescent="0.25">
      <c r="A191" s="142" t="s">
        <v>165</v>
      </c>
      <c r="B191" s="199">
        <f t="shared" ref="B191:Q191" si="31">IF(B$86=0,0,B$86/B$70)</f>
        <v>0</v>
      </c>
      <c r="C191" s="199">
        <f t="shared" si="31"/>
        <v>0</v>
      </c>
      <c r="D191" s="199">
        <f t="shared" si="31"/>
        <v>0</v>
      </c>
      <c r="E191" s="199">
        <f t="shared" si="31"/>
        <v>0</v>
      </c>
      <c r="F191" s="199">
        <f t="shared" si="31"/>
        <v>0</v>
      </c>
      <c r="G191" s="199">
        <f t="shared" si="31"/>
        <v>0</v>
      </c>
      <c r="H191" s="199">
        <f t="shared" si="31"/>
        <v>0</v>
      </c>
      <c r="I191" s="199">
        <f t="shared" si="31"/>
        <v>0</v>
      </c>
      <c r="J191" s="199">
        <f t="shared" si="31"/>
        <v>0</v>
      </c>
      <c r="K191" s="199">
        <f t="shared" si="31"/>
        <v>0</v>
      </c>
      <c r="L191" s="199">
        <f t="shared" si="31"/>
        <v>0</v>
      </c>
      <c r="M191" s="199">
        <f t="shared" si="31"/>
        <v>0</v>
      </c>
      <c r="N191" s="199">
        <f t="shared" si="31"/>
        <v>0</v>
      </c>
      <c r="O191" s="199">
        <f t="shared" si="31"/>
        <v>0</v>
      </c>
      <c r="P191" s="199">
        <f t="shared" si="31"/>
        <v>0</v>
      </c>
      <c r="Q191" s="199">
        <f t="shared" si="31"/>
        <v>0</v>
      </c>
    </row>
    <row r="192" spans="1:17" x14ac:dyDescent="0.25">
      <c r="A192" s="127" t="s">
        <v>148</v>
      </c>
      <c r="B192" s="200">
        <f t="shared" ref="B192:Q192" si="32">IF(B$87=0,0,B$87/B$70)</f>
        <v>0.13027023527695641</v>
      </c>
      <c r="C192" s="200">
        <f t="shared" si="32"/>
        <v>0.1304859363792715</v>
      </c>
      <c r="D192" s="200">
        <f t="shared" si="32"/>
        <v>5.8561386442275327E-2</v>
      </c>
      <c r="E192" s="200">
        <f t="shared" si="32"/>
        <v>1.3884278333434658E-2</v>
      </c>
      <c r="F192" s="200">
        <f t="shared" si="32"/>
        <v>0.11435756972592236</v>
      </c>
      <c r="G192" s="200">
        <f t="shared" si="32"/>
        <v>0.10852558895658802</v>
      </c>
      <c r="H192" s="200">
        <f t="shared" si="32"/>
        <v>0.10617575971961885</v>
      </c>
      <c r="I192" s="200">
        <f t="shared" si="32"/>
        <v>0.3758570311381505</v>
      </c>
      <c r="J192" s="200">
        <f t="shared" si="32"/>
        <v>0.34605617805795974</v>
      </c>
      <c r="K192" s="200">
        <f t="shared" si="32"/>
        <v>0.42031195929566961</v>
      </c>
      <c r="L192" s="200">
        <f t="shared" si="32"/>
        <v>0.44893313929472928</v>
      </c>
      <c r="M192" s="200">
        <f t="shared" si="32"/>
        <v>0.43983303594536921</v>
      </c>
      <c r="N192" s="200">
        <f t="shared" si="32"/>
        <v>0.4664214381968026</v>
      </c>
      <c r="O192" s="200">
        <f t="shared" si="32"/>
        <v>0.35489205530563722</v>
      </c>
      <c r="P192" s="200">
        <f t="shared" si="32"/>
        <v>0.35565027408253597</v>
      </c>
      <c r="Q192" s="200">
        <f t="shared" si="32"/>
        <v>0.39093795722800107</v>
      </c>
    </row>
    <row r="193" spans="1:17" x14ac:dyDescent="0.25">
      <c r="A193" s="142" t="s">
        <v>164</v>
      </c>
      <c r="B193" s="199">
        <f t="shared" ref="B193:Q193" si="33">IF(B$88=0,0,B$88/B$70)</f>
        <v>0.13027023527695641</v>
      </c>
      <c r="C193" s="199">
        <f t="shared" si="33"/>
        <v>0.1304859363792715</v>
      </c>
      <c r="D193" s="199">
        <f t="shared" si="33"/>
        <v>5.8561386442275327E-2</v>
      </c>
      <c r="E193" s="199">
        <f t="shared" si="33"/>
        <v>1.3884278333434658E-2</v>
      </c>
      <c r="F193" s="199">
        <f t="shared" si="33"/>
        <v>0.11435756972592236</v>
      </c>
      <c r="G193" s="199">
        <f t="shared" si="33"/>
        <v>0.10852558895658802</v>
      </c>
      <c r="H193" s="199">
        <f t="shared" si="33"/>
        <v>0.10617575971961885</v>
      </c>
      <c r="I193" s="199">
        <f t="shared" si="33"/>
        <v>0.3758570311381505</v>
      </c>
      <c r="J193" s="199">
        <f t="shared" si="33"/>
        <v>0.34605617805795974</v>
      </c>
      <c r="K193" s="199">
        <f t="shared" si="33"/>
        <v>0.42031195929566961</v>
      </c>
      <c r="L193" s="199">
        <f t="shared" si="33"/>
        <v>0.44893313929472928</v>
      </c>
      <c r="M193" s="199">
        <f t="shared" si="33"/>
        <v>0.43983303594536921</v>
      </c>
      <c r="N193" s="199">
        <f t="shared" si="33"/>
        <v>0.4664214381968026</v>
      </c>
      <c r="O193" s="199">
        <f t="shared" si="33"/>
        <v>0.35489205530563722</v>
      </c>
      <c r="P193" s="199">
        <f t="shared" si="33"/>
        <v>0.35565027408253597</v>
      </c>
      <c r="Q193" s="199">
        <f t="shared" si="33"/>
        <v>0.39093795722800107</v>
      </c>
    </row>
    <row r="194" spans="1:17" x14ac:dyDescent="0.25">
      <c r="A194" s="142" t="s">
        <v>163</v>
      </c>
      <c r="B194" s="199">
        <f t="shared" ref="B194:Q194" si="34">IF(B$93=0,0,B$93/B$70)</f>
        <v>0</v>
      </c>
      <c r="C194" s="199">
        <f t="shared" si="34"/>
        <v>0</v>
      </c>
      <c r="D194" s="199">
        <f t="shared" si="34"/>
        <v>0</v>
      </c>
      <c r="E194" s="199">
        <f t="shared" si="34"/>
        <v>0</v>
      </c>
      <c r="F194" s="199">
        <f t="shared" si="34"/>
        <v>0</v>
      </c>
      <c r="G194" s="199">
        <f t="shared" si="34"/>
        <v>0</v>
      </c>
      <c r="H194" s="199">
        <f t="shared" si="34"/>
        <v>0</v>
      </c>
      <c r="I194" s="199">
        <f t="shared" si="34"/>
        <v>0</v>
      </c>
      <c r="J194" s="199">
        <f t="shared" si="34"/>
        <v>0</v>
      </c>
      <c r="K194" s="199">
        <f t="shared" si="34"/>
        <v>0</v>
      </c>
      <c r="L194" s="199">
        <f t="shared" si="34"/>
        <v>0</v>
      </c>
      <c r="M194" s="199">
        <f t="shared" si="34"/>
        <v>0</v>
      </c>
      <c r="N194" s="199">
        <f t="shared" si="34"/>
        <v>0</v>
      </c>
      <c r="O194" s="199">
        <f t="shared" si="34"/>
        <v>0</v>
      </c>
      <c r="P194" s="199">
        <f t="shared" si="34"/>
        <v>0</v>
      </c>
      <c r="Q194" s="199">
        <f t="shared" si="34"/>
        <v>0</v>
      </c>
    </row>
    <row r="195" spans="1:17" x14ac:dyDescent="0.25">
      <c r="A195" s="127" t="s">
        <v>147</v>
      </c>
      <c r="B195" s="200">
        <f t="shared" ref="B195:Q195" si="35">IF(B$94=0,0,B$94/B$70)</f>
        <v>0.80773442082800151</v>
      </c>
      <c r="C195" s="200">
        <f t="shared" si="35"/>
        <v>0.78930153770865563</v>
      </c>
      <c r="D195" s="200">
        <f t="shared" si="35"/>
        <v>0.90607423914378493</v>
      </c>
      <c r="E195" s="200">
        <f t="shared" si="35"/>
        <v>0.97773120676210801</v>
      </c>
      <c r="F195" s="200">
        <f t="shared" si="35"/>
        <v>0.82852161242440525</v>
      </c>
      <c r="G195" s="200">
        <f t="shared" si="35"/>
        <v>0.82593737726540817</v>
      </c>
      <c r="H195" s="200">
        <f t="shared" si="35"/>
        <v>0.82970623439760871</v>
      </c>
      <c r="I195" s="200">
        <f t="shared" si="35"/>
        <v>0.48865687193180646</v>
      </c>
      <c r="J195" s="200">
        <f t="shared" si="35"/>
        <v>0.5298014662837417</v>
      </c>
      <c r="K195" s="200">
        <f t="shared" si="35"/>
        <v>0.48073811298418417</v>
      </c>
      <c r="L195" s="200">
        <f t="shared" si="35"/>
        <v>0.45868662754431572</v>
      </c>
      <c r="M195" s="200">
        <f t="shared" si="35"/>
        <v>0.45810856211782058</v>
      </c>
      <c r="N195" s="200">
        <f t="shared" si="35"/>
        <v>0.4426270083544333</v>
      </c>
      <c r="O195" s="200">
        <f t="shared" si="35"/>
        <v>0.5402832386054397</v>
      </c>
      <c r="P195" s="200">
        <f t="shared" si="35"/>
        <v>0.54114737654260003</v>
      </c>
      <c r="Q195" s="200">
        <f t="shared" si="35"/>
        <v>0.46393820624556126</v>
      </c>
    </row>
    <row r="196" spans="1:17" x14ac:dyDescent="0.25">
      <c r="A196" s="142" t="s">
        <v>162</v>
      </c>
      <c r="B196" s="199">
        <f t="shared" ref="B196:Q196" si="36">IF(B$95=0,0,B$95/B$70)</f>
        <v>0.12894901785440821</v>
      </c>
      <c r="C196" s="199">
        <f t="shared" si="36"/>
        <v>6.0792878069891108E-2</v>
      </c>
      <c r="D196" s="199">
        <f t="shared" si="36"/>
        <v>1.2246663545227065E-2</v>
      </c>
      <c r="E196" s="199">
        <f t="shared" si="36"/>
        <v>2.9035529321947812E-3</v>
      </c>
      <c r="F196" s="199">
        <f t="shared" si="36"/>
        <v>0.12316126585248942</v>
      </c>
      <c r="G196" s="199">
        <f t="shared" si="36"/>
        <v>2.2695439004147097E-2</v>
      </c>
      <c r="H196" s="199">
        <f t="shared" si="36"/>
        <v>2.2204030419033252E-2</v>
      </c>
      <c r="I196" s="199">
        <f t="shared" si="36"/>
        <v>0.32237992501998053</v>
      </c>
      <c r="J196" s="199">
        <f t="shared" si="36"/>
        <v>0.27201434236427163</v>
      </c>
      <c r="K196" s="199">
        <f t="shared" si="36"/>
        <v>0.30752170325547434</v>
      </c>
      <c r="L196" s="199">
        <f t="shared" si="36"/>
        <v>0.30591158867862311</v>
      </c>
      <c r="M196" s="199">
        <f t="shared" si="36"/>
        <v>0.28826181714685306</v>
      </c>
      <c r="N196" s="199">
        <f t="shared" si="36"/>
        <v>0.27532809426234944</v>
      </c>
      <c r="O196" s="199">
        <f t="shared" si="36"/>
        <v>0.29195407644430488</v>
      </c>
      <c r="P196" s="199">
        <f t="shared" si="36"/>
        <v>0.3110910768527439</v>
      </c>
      <c r="Q196" s="199">
        <f t="shared" si="36"/>
        <v>0.27584621234890494</v>
      </c>
    </row>
    <row r="197" spans="1:17" x14ac:dyDescent="0.25">
      <c r="A197" s="142" t="s">
        <v>161</v>
      </c>
      <c r="B197" s="199">
        <f t="shared" ref="B197:Q197" si="37">IF(B$99=0,0,B$99/B$70)</f>
        <v>0.67878540297359324</v>
      </c>
      <c r="C197" s="199">
        <f t="shared" si="37"/>
        <v>0.72850865963876454</v>
      </c>
      <c r="D197" s="199">
        <f t="shared" si="37"/>
        <v>0.89382757559855774</v>
      </c>
      <c r="E197" s="199">
        <f t="shared" si="37"/>
        <v>0.97482765382991321</v>
      </c>
      <c r="F197" s="199">
        <f t="shared" si="37"/>
        <v>0.70536034657191582</v>
      </c>
      <c r="G197" s="199">
        <f t="shared" si="37"/>
        <v>0.80324193826126111</v>
      </c>
      <c r="H197" s="199">
        <f t="shared" si="37"/>
        <v>0.80750220397857553</v>
      </c>
      <c r="I197" s="199">
        <f t="shared" si="37"/>
        <v>0.1662769469118259</v>
      </c>
      <c r="J197" s="199">
        <f t="shared" si="37"/>
        <v>0.25778712391947001</v>
      </c>
      <c r="K197" s="199">
        <f t="shared" si="37"/>
        <v>0.17321640972870983</v>
      </c>
      <c r="L197" s="199">
        <f t="shared" si="37"/>
        <v>0.15277503886569258</v>
      </c>
      <c r="M197" s="199">
        <f t="shared" si="37"/>
        <v>0.16984674497096758</v>
      </c>
      <c r="N197" s="199">
        <f t="shared" si="37"/>
        <v>0.16729891409208386</v>
      </c>
      <c r="O197" s="199">
        <f t="shared" si="37"/>
        <v>0.24832916216113482</v>
      </c>
      <c r="P197" s="199">
        <f t="shared" si="37"/>
        <v>0.23005629968985619</v>
      </c>
      <c r="Q197" s="199">
        <f t="shared" si="37"/>
        <v>0.18809199389665632</v>
      </c>
    </row>
    <row r="198" spans="1:17" x14ac:dyDescent="0.25">
      <c r="A198" s="140" t="s">
        <v>160</v>
      </c>
      <c r="B198" s="198">
        <f t="shared" ref="B198:Q198" si="38">IF(B$110=0,0,B$110/B$70)</f>
        <v>0</v>
      </c>
      <c r="C198" s="198">
        <f t="shared" si="38"/>
        <v>0</v>
      </c>
      <c r="D198" s="198">
        <f t="shared" si="38"/>
        <v>0</v>
      </c>
      <c r="E198" s="198">
        <f t="shared" si="38"/>
        <v>0</v>
      </c>
      <c r="F198" s="198">
        <f t="shared" si="38"/>
        <v>0</v>
      </c>
      <c r="G198" s="198">
        <f t="shared" si="38"/>
        <v>0</v>
      </c>
      <c r="H198" s="198">
        <f t="shared" si="38"/>
        <v>0</v>
      </c>
      <c r="I198" s="198">
        <f t="shared" si="38"/>
        <v>0</v>
      </c>
      <c r="J198" s="198">
        <f t="shared" si="38"/>
        <v>0</v>
      </c>
      <c r="K198" s="198">
        <f t="shared" si="38"/>
        <v>0</v>
      </c>
      <c r="L198" s="198">
        <f t="shared" si="38"/>
        <v>0</v>
      </c>
      <c r="M198" s="198">
        <f t="shared" si="38"/>
        <v>0</v>
      </c>
      <c r="N198" s="198">
        <f t="shared" si="38"/>
        <v>0</v>
      </c>
      <c r="O198" s="198">
        <f t="shared" si="38"/>
        <v>0</v>
      </c>
      <c r="P198" s="198">
        <f t="shared" si="38"/>
        <v>0</v>
      </c>
      <c r="Q198" s="198">
        <f t="shared" si="38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9">SUM(B$201:B$206,B$210:B$211,B$213:B$215,B216)</f>
        <v>0.99999999999999989</v>
      </c>
      <c r="C200" s="77">
        <f t="shared" si="39"/>
        <v>0.99999999999999989</v>
      </c>
      <c r="D200" s="77">
        <f t="shared" si="39"/>
        <v>1.0000000000000002</v>
      </c>
      <c r="E200" s="77">
        <f t="shared" si="39"/>
        <v>0.99999999999999989</v>
      </c>
      <c r="F200" s="77">
        <f t="shared" si="39"/>
        <v>1</v>
      </c>
      <c r="G200" s="77">
        <f t="shared" si="39"/>
        <v>0.99999999999999989</v>
      </c>
      <c r="H200" s="77">
        <f t="shared" si="39"/>
        <v>1.0000000000000002</v>
      </c>
      <c r="I200" s="77">
        <f t="shared" si="39"/>
        <v>1.0000000000000002</v>
      </c>
      <c r="J200" s="77">
        <f t="shared" si="39"/>
        <v>0.99999999999999989</v>
      </c>
      <c r="K200" s="77">
        <f t="shared" si="39"/>
        <v>1</v>
      </c>
      <c r="L200" s="77">
        <f t="shared" si="39"/>
        <v>1</v>
      </c>
      <c r="M200" s="77">
        <f t="shared" si="39"/>
        <v>1.0000000000000002</v>
      </c>
      <c r="N200" s="77">
        <f t="shared" si="39"/>
        <v>0.99999999999999989</v>
      </c>
      <c r="O200" s="77">
        <f t="shared" si="39"/>
        <v>0.99999999999999989</v>
      </c>
      <c r="P200" s="77">
        <f t="shared" si="39"/>
        <v>1</v>
      </c>
      <c r="Q200" s="77">
        <f t="shared" si="39"/>
        <v>1</v>
      </c>
    </row>
    <row r="201" spans="1:17" x14ac:dyDescent="0.25">
      <c r="A201" s="132" t="s">
        <v>83</v>
      </c>
      <c r="B201" s="203">
        <f t="shared" ref="B201:Q201" si="40">IF(B$113=0,0,B$113/B$112)</f>
        <v>0</v>
      </c>
      <c r="C201" s="203">
        <f t="shared" si="40"/>
        <v>0</v>
      </c>
      <c r="D201" s="203">
        <f t="shared" si="40"/>
        <v>0</v>
      </c>
      <c r="E201" s="203">
        <f t="shared" si="40"/>
        <v>0</v>
      </c>
      <c r="F201" s="203">
        <f t="shared" si="40"/>
        <v>0</v>
      </c>
      <c r="G201" s="203">
        <f t="shared" si="40"/>
        <v>0</v>
      </c>
      <c r="H201" s="203">
        <f t="shared" si="40"/>
        <v>0</v>
      </c>
      <c r="I201" s="203">
        <f t="shared" si="40"/>
        <v>0</v>
      </c>
      <c r="J201" s="203">
        <f t="shared" si="40"/>
        <v>0</v>
      </c>
      <c r="K201" s="203">
        <f t="shared" si="40"/>
        <v>0</v>
      </c>
      <c r="L201" s="203">
        <f t="shared" si="40"/>
        <v>0</v>
      </c>
      <c r="M201" s="203">
        <f t="shared" si="40"/>
        <v>0</v>
      </c>
      <c r="N201" s="203">
        <f t="shared" si="40"/>
        <v>0</v>
      </c>
      <c r="O201" s="203">
        <f t="shared" si="40"/>
        <v>0</v>
      </c>
      <c r="P201" s="203">
        <f t="shared" si="40"/>
        <v>0</v>
      </c>
      <c r="Q201" s="203">
        <f t="shared" si="40"/>
        <v>0</v>
      </c>
    </row>
    <row r="202" spans="1:17" x14ac:dyDescent="0.25">
      <c r="A202" s="76" t="s">
        <v>82</v>
      </c>
      <c r="B202" s="202">
        <f t="shared" ref="B202:Q202" si="41">IF(B$114=0,0,B$114/B$112)</f>
        <v>0</v>
      </c>
      <c r="C202" s="202">
        <f t="shared" si="41"/>
        <v>0</v>
      </c>
      <c r="D202" s="202">
        <f t="shared" si="41"/>
        <v>0</v>
      </c>
      <c r="E202" s="202">
        <f t="shared" si="41"/>
        <v>0</v>
      </c>
      <c r="F202" s="202">
        <f t="shared" si="41"/>
        <v>0</v>
      </c>
      <c r="G202" s="202">
        <f t="shared" si="41"/>
        <v>0</v>
      </c>
      <c r="H202" s="202">
        <f t="shared" si="41"/>
        <v>0</v>
      </c>
      <c r="I202" s="202">
        <f t="shared" si="41"/>
        <v>0</v>
      </c>
      <c r="J202" s="202">
        <f t="shared" si="41"/>
        <v>0</v>
      </c>
      <c r="K202" s="202">
        <f t="shared" si="41"/>
        <v>0</v>
      </c>
      <c r="L202" s="202">
        <f t="shared" si="41"/>
        <v>0</v>
      </c>
      <c r="M202" s="202">
        <f t="shared" si="41"/>
        <v>0</v>
      </c>
      <c r="N202" s="202">
        <f t="shared" si="41"/>
        <v>0</v>
      </c>
      <c r="O202" s="202">
        <f t="shared" si="41"/>
        <v>0</v>
      </c>
      <c r="P202" s="202">
        <f t="shared" si="41"/>
        <v>0</v>
      </c>
      <c r="Q202" s="202">
        <f t="shared" si="41"/>
        <v>0</v>
      </c>
    </row>
    <row r="203" spans="1:17" x14ac:dyDescent="0.25">
      <c r="A203" s="76" t="s">
        <v>81</v>
      </c>
      <c r="B203" s="202">
        <f t="shared" ref="B203:Q203" si="42">IF(B$115=0,0,B$115/B$112)</f>
        <v>0</v>
      </c>
      <c r="C203" s="202">
        <f t="shared" si="42"/>
        <v>0</v>
      </c>
      <c r="D203" s="202">
        <f t="shared" si="42"/>
        <v>0</v>
      </c>
      <c r="E203" s="202">
        <f t="shared" si="42"/>
        <v>0</v>
      </c>
      <c r="F203" s="202">
        <f t="shared" si="42"/>
        <v>0</v>
      </c>
      <c r="G203" s="202">
        <f t="shared" si="42"/>
        <v>0</v>
      </c>
      <c r="H203" s="202">
        <f t="shared" si="42"/>
        <v>0</v>
      </c>
      <c r="I203" s="202">
        <f t="shared" si="42"/>
        <v>0</v>
      </c>
      <c r="J203" s="202">
        <f t="shared" si="42"/>
        <v>0</v>
      </c>
      <c r="K203" s="202">
        <f t="shared" si="42"/>
        <v>0</v>
      </c>
      <c r="L203" s="202">
        <f t="shared" si="42"/>
        <v>0</v>
      </c>
      <c r="M203" s="202">
        <f t="shared" si="42"/>
        <v>0</v>
      </c>
      <c r="N203" s="202">
        <f t="shared" si="42"/>
        <v>0</v>
      </c>
      <c r="O203" s="202">
        <f t="shared" si="42"/>
        <v>0</v>
      </c>
      <c r="P203" s="202">
        <f t="shared" si="42"/>
        <v>0</v>
      </c>
      <c r="Q203" s="202">
        <f t="shared" si="42"/>
        <v>0</v>
      </c>
    </row>
    <row r="204" spans="1:17" x14ac:dyDescent="0.25">
      <c r="A204" s="76" t="s">
        <v>80</v>
      </c>
      <c r="B204" s="202">
        <f t="shared" ref="B204:Q204" si="43">IF(B$116=0,0,B$116/B$112)</f>
        <v>0</v>
      </c>
      <c r="C204" s="202">
        <f t="shared" si="43"/>
        <v>0</v>
      </c>
      <c r="D204" s="202">
        <f t="shared" si="43"/>
        <v>0</v>
      </c>
      <c r="E204" s="202">
        <f t="shared" si="43"/>
        <v>0</v>
      </c>
      <c r="F204" s="202">
        <f t="shared" si="43"/>
        <v>0</v>
      </c>
      <c r="G204" s="202">
        <f t="shared" si="43"/>
        <v>0</v>
      </c>
      <c r="H204" s="202">
        <f t="shared" si="43"/>
        <v>0</v>
      </c>
      <c r="I204" s="202">
        <f t="shared" si="43"/>
        <v>0</v>
      </c>
      <c r="J204" s="202">
        <f t="shared" si="43"/>
        <v>0</v>
      </c>
      <c r="K204" s="202">
        <f t="shared" si="43"/>
        <v>0</v>
      </c>
      <c r="L204" s="202">
        <f t="shared" si="43"/>
        <v>0</v>
      </c>
      <c r="M204" s="202">
        <f t="shared" si="43"/>
        <v>0</v>
      </c>
      <c r="N204" s="202">
        <f t="shared" si="43"/>
        <v>0</v>
      </c>
      <c r="O204" s="202">
        <f t="shared" si="43"/>
        <v>0</v>
      </c>
      <c r="P204" s="202">
        <f t="shared" si="43"/>
        <v>0</v>
      </c>
      <c r="Q204" s="202">
        <f t="shared" si="43"/>
        <v>0</v>
      </c>
    </row>
    <row r="205" spans="1:17" x14ac:dyDescent="0.25">
      <c r="A205" s="129" t="s">
        <v>79</v>
      </c>
      <c r="B205" s="201">
        <f t="shared" ref="B205:Q205" si="44">IF(B$117=0,0,B$117/B$112)</f>
        <v>2.2752553028200602E-3</v>
      </c>
      <c r="C205" s="201">
        <f t="shared" si="44"/>
        <v>9.6520352197724288E-4</v>
      </c>
      <c r="D205" s="201">
        <f t="shared" si="44"/>
        <v>0</v>
      </c>
      <c r="E205" s="201">
        <f t="shared" si="44"/>
        <v>0</v>
      </c>
      <c r="F205" s="201">
        <f t="shared" si="44"/>
        <v>1.6854590374064627E-3</v>
      </c>
      <c r="G205" s="201">
        <f t="shared" si="44"/>
        <v>0</v>
      </c>
      <c r="H205" s="201">
        <f t="shared" si="44"/>
        <v>0</v>
      </c>
      <c r="I205" s="201">
        <f t="shared" si="44"/>
        <v>3.0207579061610717E-3</v>
      </c>
      <c r="J205" s="201">
        <f t="shared" si="44"/>
        <v>2.7483386763767011E-3</v>
      </c>
      <c r="K205" s="201">
        <f t="shared" si="44"/>
        <v>3.0605668256333926E-3</v>
      </c>
      <c r="L205" s="201">
        <f t="shared" si="44"/>
        <v>2.9318608743265835E-3</v>
      </c>
      <c r="M205" s="201">
        <f t="shared" si="44"/>
        <v>2.7235933977334146E-3</v>
      </c>
      <c r="N205" s="201">
        <f t="shared" si="44"/>
        <v>2.8506696772405333E-3</v>
      </c>
      <c r="O205" s="201">
        <f t="shared" si="44"/>
        <v>3.0075487292331019E-3</v>
      </c>
      <c r="P205" s="201">
        <f t="shared" si="44"/>
        <v>3.279000707891327E-3</v>
      </c>
      <c r="Q205" s="201">
        <f t="shared" si="44"/>
        <v>2.8616856261225996E-3</v>
      </c>
    </row>
    <row r="206" spans="1:17" x14ac:dyDescent="0.25">
      <c r="A206" s="127" t="s">
        <v>146</v>
      </c>
      <c r="B206" s="200">
        <f t="shared" ref="B206:Q206" si="45">IF(B$122=0,0,B$122/B$112)</f>
        <v>0.68083180420314537</v>
      </c>
      <c r="C206" s="200">
        <f t="shared" si="45"/>
        <v>0.19081238557905539</v>
      </c>
      <c r="D206" s="200">
        <f t="shared" si="45"/>
        <v>5.2702967790787821E-2</v>
      </c>
      <c r="E206" s="200">
        <f t="shared" si="45"/>
        <v>1.1364968561340016E-2</v>
      </c>
      <c r="F206" s="200">
        <f t="shared" si="45"/>
        <v>0.33949353903900237</v>
      </c>
      <c r="G206" s="200">
        <f t="shared" si="45"/>
        <v>0.17965331250808067</v>
      </c>
      <c r="H206" s="200">
        <f t="shared" si="45"/>
        <v>0.10348467954782012</v>
      </c>
      <c r="I206" s="200">
        <f t="shared" si="45"/>
        <v>0.37635108472612733</v>
      </c>
      <c r="J206" s="200">
        <f t="shared" si="45"/>
        <v>0.18876237277345098</v>
      </c>
      <c r="K206" s="200">
        <f t="shared" si="45"/>
        <v>0.29498399906993639</v>
      </c>
      <c r="L206" s="200">
        <f t="shared" si="45"/>
        <v>0.34511323544659445</v>
      </c>
      <c r="M206" s="200">
        <f t="shared" si="45"/>
        <v>0.30797305082508902</v>
      </c>
      <c r="N206" s="200">
        <f t="shared" si="45"/>
        <v>0.21955778687583757</v>
      </c>
      <c r="O206" s="200">
        <f t="shared" si="45"/>
        <v>0.15454062639850225</v>
      </c>
      <c r="P206" s="200">
        <f t="shared" si="45"/>
        <v>0.15456837607319751</v>
      </c>
      <c r="Q206" s="200">
        <f t="shared" si="45"/>
        <v>0.22612558621690268</v>
      </c>
    </row>
    <row r="207" spans="1:17" x14ac:dyDescent="0.25">
      <c r="A207" s="142" t="s">
        <v>159</v>
      </c>
      <c r="B207" s="199">
        <f t="shared" ref="B207:Q207" si="46">IF(B$123=0,0,B$123/B$112)</f>
        <v>0.68083180420314537</v>
      </c>
      <c r="C207" s="199">
        <f t="shared" si="46"/>
        <v>0.19081238557905539</v>
      </c>
      <c r="D207" s="199">
        <f t="shared" si="46"/>
        <v>5.2702967790787821E-2</v>
      </c>
      <c r="E207" s="199">
        <f t="shared" si="46"/>
        <v>1.1364968561340016E-2</v>
      </c>
      <c r="F207" s="199">
        <f t="shared" si="46"/>
        <v>0.33949353903900237</v>
      </c>
      <c r="G207" s="199">
        <f t="shared" si="46"/>
        <v>0.17965331250808067</v>
      </c>
      <c r="H207" s="199">
        <f t="shared" si="46"/>
        <v>0.10348467954782012</v>
      </c>
      <c r="I207" s="199">
        <f t="shared" si="46"/>
        <v>0.37635108472612733</v>
      </c>
      <c r="J207" s="199">
        <f t="shared" si="46"/>
        <v>0.18876237277345098</v>
      </c>
      <c r="K207" s="199">
        <f t="shared" si="46"/>
        <v>0.29498399906993639</v>
      </c>
      <c r="L207" s="199">
        <f t="shared" si="46"/>
        <v>0.34511323544659445</v>
      </c>
      <c r="M207" s="199">
        <f t="shared" si="46"/>
        <v>0.30797305082508902</v>
      </c>
      <c r="N207" s="199">
        <f t="shared" si="46"/>
        <v>0.21955778687583757</v>
      </c>
      <c r="O207" s="199">
        <f t="shared" si="46"/>
        <v>0.15454062639850225</v>
      </c>
      <c r="P207" s="199">
        <f t="shared" si="46"/>
        <v>0.15456837607319751</v>
      </c>
      <c r="Q207" s="199">
        <f t="shared" si="46"/>
        <v>0.22612558621690268</v>
      </c>
    </row>
    <row r="208" spans="1:17" x14ac:dyDescent="0.25">
      <c r="A208" s="142" t="s">
        <v>158</v>
      </c>
      <c r="B208" s="199">
        <f t="shared" ref="B208:Q208" si="47">IF(B$129=0,0,B$129/B$112)</f>
        <v>0</v>
      </c>
      <c r="C208" s="199">
        <f t="shared" si="47"/>
        <v>0</v>
      </c>
      <c r="D208" s="199">
        <f t="shared" si="47"/>
        <v>0</v>
      </c>
      <c r="E208" s="199">
        <f t="shared" si="47"/>
        <v>0</v>
      </c>
      <c r="F208" s="199">
        <f t="shared" si="47"/>
        <v>0</v>
      </c>
      <c r="G208" s="199">
        <f t="shared" si="47"/>
        <v>0</v>
      </c>
      <c r="H208" s="199">
        <f t="shared" si="47"/>
        <v>0</v>
      </c>
      <c r="I208" s="199">
        <f t="shared" si="47"/>
        <v>0</v>
      </c>
      <c r="J208" s="199">
        <f t="shared" si="47"/>
        <v>0</v>
      </c>
      <c r="K208" s="199">
        <f t="shared" si="47"/>
        <v>0</v>
      </c>
      <c r="L208" s="199">
        <f t="shared" si="47"/>
        <v>0</v>
      </c>
      <c r="M208" s="199">
        <f t="shared" si="47"/>
        <v>0</v>
      </c>
      <c r="N208" s="199">
        <f t="shared" si="47"/>
        <v>0</v>
      </c>
      <c r="O208" s="199">
        <f t="shared" si="47"/>
        <v>0</v>
      </c>
      <c r="P208" s="199">
        <f t="shared" si="47"/>
        <v>0</v>
      </c>
      <c r="Q208" s="199">
        <f t="shared" si="47"/>
        <v>0</v>
      </c>
    </row>
    <row r="209" spans="1:17" x14ac:dyDescent="0.25">
      <c r="A209" s="127" t="s">
        <v>145</v>
      </c>
      <c r="B209" s="200">
        <f t="shared" ref="B209:Q209" si="48">IF(B$130=0,0,B$130/B$112)</f>
        <v>0.10672879150401644</v>
      </c>
      <c r="C209" s="200">
        <f t="shared" si="48"/>
        <v>5.3726042306984863E-2</v>
      </c>
      <c r="D209" s="200">
        <f t="shared" si="48"/>
        <v>2.6250825161451736E-2</v>
      </c>
      <c r="E209" s="200">
        <f t="shared" si="48"/>
        <v>5.6607780391691835E-3</v>
      </c>
      <c r="F209" s="200">
        <f t="shared" si="48"/>
        <v>0.13038868498897493</v>
      </c>
      <c r="G209" s="200">
        <f t="shared" si="48"/>
        <v>9.8309415226265393E-2</v>
      </c>
      <c r="H209" s="200">
        <f t="shared" si="48"/>
        <v>5.392517934014409E-2</v>
      </c>
      <c r="I209" s="200">
        <f t="shared" si="48"/>
        <v>0.16519079898228792</v>
      </c>
      <c r="J209" s="200">
        <f t="shared" si="48"/>
        <v>0.16289316443800064</v>
      </c>
      <c r="K209" s="200">
        <f t="shared" si="48"/>
        <v>0.19154730860338334</v>
      </c>
      <c r="L209" s="200">
        <f t="shared" si="48"/>
        <v>0.20096930359413079</v>
      </c>
      <c r="M209" s="200">
        <f t="shared" si="48"/>
        <v>0.193448149158606</v>
      </c>
      <c r="N209" s="200">
        <f t="shared" si="48"/>
        <v>0.23321486448469136</v>
      </c>
      <c r="O209" s="200">
        <f t="shared" si="48"/>
        <v>0.16351737539083577</v>
      </c>
      <c r="P209" s="200">
        <f t="shared" si="48"/>
        <v>0.16703574189851109</v>
      </c>
      <c r="Q209" s="200">
        <f t="shared" si="48"/>
        <v>0.18787330248694417</v>
      </c>
    </row>
    <row r="210" spans="1:17" x14ac:dyDescent="0.25">
      <c r="A210" s="142" t="s">
        <v>157</v>
      </c>
      <c r="B210" s="199">
        <f t="shared" ref="B210:Q210" si="49">IF(B$131=0,0,B$131/B$112)</f>
        <v>0.10672879150401644</v>
      </c>
      <c r="C210" s="199">
        <f t="shared" si="49"/>
        <v>5.3726042306984863E-2</v>
      </c>
      <c r="D210" s="199">
        <f t="shared" si="49"/>
        <v>2.6250825161451736E-2</v>
      </c>
      <c r="E210" s="199">
        <f t="shared" si="49"/>
        <v>5.6607780391691835E-3</v>
      </c>
      <c r="F210" s="199">
        <f t="shared" si="49"/>
        <v>0.13038868498897493</v>
      </c>
      <c r="G210" s="199">
        <f t="shared" si="49"/>
        <v>9.8309415226265393E-2</v>
      </c>
      <c r="H210" s="199">
        <f t="shared" si="49"/>
        <v>5.392517934014409E-2</v>
      </c>
      <c r="I210" s="199">
        <f t="shared" si="49"/>
        <v>0.16519079898228792</v>
      </c>
      <c r="J210" s="199">
        <f t="shared" si="49"/>
        <v>0.16289316443800064</v>
      </c>
      <c r="K210" s="199">
        <f t="shared" si="49"/>
        <v>0.19154730860338334</v>
      </c>
      <c r="L210" s="199">
        <f t="shared" si="49"/>
        <v>0.20096930359413079</v>
      </c>
      <c r="M210" s="199">
        <f t="shared" si="49"/>
        <v>0.193448149158606</v>
      </c>
      <c r="N210" s="199">
        <f t="shared" si="49"/>
        <v>0.23321486448469136</v>
      </c>
      <c r="O210" s="199">
        <f t="shared" si="49"/>
        <v>0.16351737539083577</v>
      </c>
      <c r="P210" s="199">
        <f t="shared" si="49"/>
        <v>0.16703574189851109</v>
      </c>
      <c r="Q210" s="199">
        <f t="shared" si="49"/>
        <v>0.18787330248694417</v>
      </c>
    </row>
    <row r="211" spans="1:17" x14ac:dyDescent="0.25">
      <c r="A211" s="142" t="s">
        <v>156</v>
      </c>
      <c r="B211" s="199">
        <f t="shared" ref="B211:Q211" si="50">IF(B$136=0,0,B$136/B$112)</f>
        <v>0</v>
      </c>
      <c r="C211" s="199">
        <f t="shared" si="50"/>
        <v>0</v>
      </c>
      <c r="D211" s="199">
        <f t="shared" si="50"/>
        <v>0</v>
      </c>
      <c r="E211" s="199">
        <f t="shared" si="50"/>
        <v>0</v>
      </c>
      <c r="F211" s="199">
        <f t="shared" si="50"/>
        <v>0</v>
      </c>
      <c r="G211" s="199">
        <f t="shared" si="50"/>
        <v>0</v>
      </c>
      <c r="H211" s="199">
        <f t="shared" si="50"/>
        <v>0</v>
      </c>
      <c r="I211" s="199">
        <f t="shared" si="50"/>
        <v>0</v>
      </c>
      <c r="J211" s="199">
        <f t="shared" si="50"/>
        <v>0</v>
      </c>
      <c r="K211" s="199">
        <f t="shared" si="50"/>
        <v>0</v>
      </c>
      <c r="L211" s="199">
        <f t="shared" si="50"/>
        <v>0</v>
      </c>
      <c r="M211" s="199">
        <f t="shared" si="50"/>
        <v>0</v>
      </c>
      <c r="N211" s="199">
        <f t="shared" si="50"/>
        <v>0</v>
      </c>
      <c r="O211" s="199">
        <f t="shared" si="50"/>
        <v>0</v>
      </c>
      <c r="P211" s="199">
        <f t="shared" si="50"/>
        <v>0</v>
      </c>
      <c r="Q211" s="199">
        <f t="shared" si="50"/>
        <v>0</v>
      </c>
    </row>
    <row r="212" spans="1:17" x14ac:dyDescent="0.25">
      <c r="A212" s="127" t="s">
        <v>144</v>
      </c>
      <c r="B212" s="200">
        <f t="shared" ref="B212:Q212" si="51">IF(B$137=0,0,B$137/B$112)</f>
        <v>9.0325513822322998E-2</v>
      </c>
      <c r="C212" s="200">
        <f t="shared" si="51"/>
        <v>0.65187283046823397</v>
      </c>
      <c r="D212" s="200">
        <f t="shared" si="51"/>
        <v>0.77172757865736197</v>
      </c>
      <c r="E212" s="200">
        <f t="shared" si="51"/>
        <v>0.85363145182214861</v>
      </c>
      <c r="F212" s="200">
        <f t="shared" si="51"/>
        <v>0.37459756889768092</v>
      </c>
      <c r="G212" s="200">
        <f t="shared" si="51"/>
        <v>0.57088834700377322</v>
      </c>
      <c r="H212" s="200">
        <f t="shared" si="51"/>
        <v>0.7398480314636372</v>
      </c>
      <c r="I212" s="200">
        <f t="shared" si="51"/>
        <v>0.35479355971059573</v>
      </c>
      <c r="J212" s="200">
        <f t="shared" si="51"/>
        <v>0.54194272883772132</v>
      </c>
      <c r="K212" s="200">
        <f t="shared" si="51"/>
        <v>0.37756644518882676</v>
      </c>
      <c r="L212" s="200">
        <f t="shared" si="51"/>
        <v>0.33394490532641169</v>
      </c>
      <c r="M212" s="200">
        <f t="shared" si="51"/>
        <v>0.35473178786220777</v>
      </c>
      <c r="N212" s="200">
        <f t="shared" si="51"/>
        <v>0.39533157754295728</v>
      </c>
      <c r="O212" s="200">
        <f t="shared" si="51"/>
        <v>0.51707678251758327</v>
      </c>
      <c r="P212" s="200">
        <f t="shared" si="51"/>
        <v>0.49668521946313665</v>
      </c>
      <c r="Q212" s="200">
        <f t="shared" si="51"/>
        <v>0.42006219128851879</v>
      </c>
    </row>
    <row r="213" spans="1:17" x14ac:dyDescent="0.25">
      <c r="A213" s="142" t="s">
        <v>155</v>
      </c>
      <c r="B213" s="199">
        <f t="shared" ref="B213:Q213" si="52">IF(B$138=0,0,B$138/B$112)</f>
        <v>3.3867053438679351E-2</v>
      </c>
      <c r="C213" s="199">
        <f t="shared" si="52"/>
        <v>8.3997674608607284E-2</v>
      </c>
      <c r="D213" s="199">
        <f t="shared" si="52"/>
        <v>1.8523474159724215E-2</v>
      </c>
      <c r="E213" s="199">
        <f t="shared" si="52"/>
        <v>3.5706009741584424E-3</v>
      </c>
      <c r="F213" s="199">
        <f t="shared" si="52"/>
        <v>4.6334185245562737E-2</v>
      </c>
      <c r="G213" s="199">
        <f t="shared" si="52"/>
        <v>6.6269085979216253E-3</v>
      </c>
      <c r="H213" s="199">
        <f t="shared" si="52"/>
        <v>4.0949710981280866E-3</v>
      </c>
      <c r="I213" s="199">
        <f t="shared" si="52"/>
        <v>6.2331437681103517E-2</v>
      </c>
      <c r="J213" s="199">
        <f t="shared" si="52"/>
        <v>5.63279616987922E-2</v>
      </c>
      <c r="K213" s="199">
        <f t="shared" si="52"/>
        <v>6.1653261723808972E-2</v>
      </c>
      <c r="L213" s="199">
        <f t="shared" si="52"/>
        <v>6.024485606007126E-2</v>
      </c>
      <c r="M213" s="199">
        <f t="shared" si="52"/>
        <v>5.5775032507464149E-2</v>
      </c>
      <c r="N213" s="199">
        <f t="shared" si="52"/>
        <v>6.0562561030758313E-2</v>
      </c>
      <c r="O213" s="199">
        <f t="shared" si="52"/>
        <v>5.9177709733639033E-2</v>
      </c>
      <c r="P213" s="199">
        <f t="shared" si="52"/>
        <v>6.4276141215981117E-2</v>
      </c>
      <c r="Q213" s="199">
        <f t="shared" si="52"/>
        <v>5.8317679482201353E-2</v>
      </c>
    </row>
    <row r="214" spans="1:17" x14ac:dyDescent="0.25">
      <c r="A214" s="142" t="s">
        <v>154</v>
      </c>
      <c r="B214" s="199">
        <f t="shared" ref="B214:Q214" si="53">IF(B$142=0,0,B$142/B$112)</f>
        <v>5.645846038364366E-2</v>
      </c>
      <c r="C214" s="199">
        <f t="shared" si="53"/>
        <v>0.56787515585962678</v>
      </c>
      <c r="D214" s="199">
        <f t="shared" si="53"/>
        <v>0.75320410449763775</v>
      </c>
      <c r="E214" s="199">
        <f t="shared" si="53"/>
        <v>0.8500608508479901</v>
      </c>
      <c r="F214" s="199">
        <f t="shared" si="53"/>
        <v>0.32826338365211821</v>
      </c>
      <c r="G214" s="199">
        <f t="shared" si="53"/>
        <v>0.56426143840585163</v>
      </c>
      <c r="H214" s="199">
        <f t="shared" si="53"/>
        <v>0.73575306036550914</v>
      </c>
      <c r="I214" s="199">
        <f t="shared" si="53"/>
        <v>0.29246212202949223</v>
      </c>
      <c r="J214" s="199">
        <f t="shared" si="53"/>
        <v>0.48561476713892904</v>
      </c>
      <c r="K214" s="199">
        <f t="shared" si="53"/>
        <v>0.31591318346501779</v>
      </c>
      <c r="L214" s="199">
        <f t="shared" si="53"/>
        <v>0.27370004926634045</v>
      </c>
      <c r="M214" s="199">
        <f t="shared" si="53"/>
        <v>0.29895675535474359</v>
      </c>
      <c r="N214" s="199">
        <f t="shared" si="53"/>
        <v>0.33476901651219898</v>
      </c>
      <c r="O214" s="199">
        <f t="shared" si="53"/>
        <v>0.45789907278394426</v>
      </c>
      <c r="P214" s="199">
        <f t="shared" si="53"/>
        <v>0.43240907824715552</v>
      </c>
      <c r="Q214" s="199">
        <f t="shared" si="53"/>
        <v>0.36174451180631745</v>
      </c>
    </row>
    <row r="215" spans="1:17" x14ac:dyDescent="0.25">
      <c r="A215" s="142" t="s">
        <v>153</v>
      </c>
      <c r="B215" s="199">
        <f t="shared" ref="B215:Q215" si="54">IF(B$153=0,0,B$153/B$112)</f>
        <v>0</v>
      </c>
      <c r="C215" s="199">
        <f t="shared" si="54"/>
        <v>0</v>
      </c>
      <c r="D215" s="199">
        <f t="shared" si="54"/>
        <v>0</v>
      </c>
      <c r="E215" s="199">
        <f t="shared" si="54"/>
        <v>0</v>
      </c>
      <c r="F215" s="199">
        <f t="shared" si="54"/>
        <v>0</v>
      </c>
      <c r="G215" s="199">
        <f t="shared" si="54"/>
        <v>0</v>
      </c>
      <c r="H215" s="199">
        <f t="shared" si="54"/>
        <v>0</v>
      </c>
      <c r="I215" s="199">
        <f t="shared" si="54"/>
        <v>0</v>
      </c>
      <c r="J215" s="199">
        <f t="shared" si="54"/>
        <v>0</v>
      </c>
      <c r="K215" s="199">
        <f t="shared" si="54"/>
        <v>0</v>
      </c>
      <c r="L215" s="199">
        <f t="shared" si="54"/>
        <v>0</v>
      </c>
      <c r="M215" s="199">
        <f t="shared" si="54"/>
        <v>0</v>
      </c>
      <c r="N215" s="199">
        <f t="shared" si="54"/>
        <v>0</v>
      </c>
      <c r="O215" s="199">
        <f t="shared" si="54"/>
        <v>0</v>
      </c>
      <c r="P215" s="199">
        <f t="shared" si="54"/>
        <v>0</v>
      </c>
      <c r="Q215" s="199">
        <f t="shared" si="54"/>
        <v>0</v>
      </c>
    </row>
    <row r="216" spans="1:17" x14ac:dyDescent="0.25">
      <c r="A216" s="177" t="s">
        <v>98</v>
      </c>
      <c r="B216" s="209">
        <f t="shared" ref="B216:Q216" si="55">IF(B$154=0,0,B$154/B$112)</f>
        <v>0.11983863516769498</v>
      </c>
      <c r="C216" s="209">
        <f t="shared" si="55"/>
        <v>0.10262353812374833</v>
      </c>
      <c r="D216" s="209">
        <f t="shared" si="55"/>
        <v>0.14931862839039858</v>
      </c>
      <c r="E216" s="209">
        <f t="shared" si="55"/>
        <v>0.1293428015773421</v>
      </c>
      <c r="F216" s="209">
        <f t="shared" si="55"/>
        <v>0.15383474803693525</v>
      </c>
      <c r="G216" s="209">
        <f t="shared" si="55"/>
        <v>0.15114892526188062</v>
      </c>
      <c r="H216" s="209">
        <f t="shared" si="55"/>
        <v>0.10274210964839874</v>
      </c>
      <c r="I216" s="209">
        <f t="shared" si="55"/>
        <v>0.10064379867482803</v>
      </c>
      <c r="J216" s="209">
        <f t="shared" si="55"/>
        <v>0.10365339527445035</v>
      </c>
      <c r="K216" s="209">
        <f t="shared" si="55"/>
        <v>0.13284168031222016</v>
      </c>
      <c r="L216" s="209">
        <f t="shared" si="55"/>
        <v>0.11704069475853648</v>
      </c>
      <c r="M216" s="209">
        <f t="shared" si="55"/>
        <v>0.14112341875636386</v>
      </c>
      <c r="N216" s="209">
        <f t="shared" si="55"/>
        <v>0.14904510141927316</v>
      </c>
      <c r="O216" s="209">
        <f t="shared" si="55"/>
        <v>0.16185766696384551</v>
      </c>
      <c r="P216" s="209">
        <f t="shared" si="55"/>
        <v>0.17843166185726347</v>
      </c>
      <c r="Q216" s="209">
        <f t="shared" si="55"/>
        <v>0.1630772343815117</v>
      </c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137" t="s">
        <v>133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>IF(B$5=0,0,B$5/NFM_fec!B$5)</f>
        <v>0</v>
      </c>
      <c r="C220" s="133">
        <f>IF(C$5=0,0,C$5/NFM_fec!C$5)</f>
        <v>0</v>
      </c>
      <c r="D220" s="133">
        <f>IF(D$5=0,0,D$5/NFM_fec!D$5)</f>
        <v>0</v>
      </c>
      <c r="E220" s="133">
        <f>IF(E$5=0,0,E$5/NFM_fec!E$5)</f>
        <v>0</v>
      </c>
      <c r="F220" s="133">
        <f>IF(F$5=0,0,F$5/NFM_fec!F$5)</f>
        <v>0</v>
      </c>
      <c r="G220" s="133">
        <f>IF(G$5=0,0,G$5/NFM_fec!G$5)</f>
        <v>0</v>
      </c>
      <c r="H220" s="133">
        <f>IF(H$5=0,0,H$5/NFM_fec!H$5)</f>
        <v>0</v>
      </c>
      <c r="I220" s="133">
        <f>IF(I$5=0,0,I$5/NFM_fec!I$5)</f>
        <v>0</v>
      </c>
      <c r="J220" s="133">
        <f>IF(J$5=0,0,J$5/NFM_fec!J$5)</f>
        <v>0</v>
      </c>
      <c r="K220" s="133">
        <f>IF(K$5=0,0,K$5/NFM_fec!K$5)</f>
        <v>0</v>
      </c>
      <c r="L220" s="133">
        <f>IF(L$5=0,0,L$5/NFM_fec!L$5)</f>
        <v>0</v>
      </c>
      <c r="M220" s="133">
        <f>IF(M$5=0,0,M$5/NFM_fec!M$5)</f>
        <v>0</v>
      </c>
      <c r="N220" s="133">
        <f>IF(N$5=0,0,N$5/NFM_fec!N$5)</f>
        <v>0</v>
      </c>
      <c r="O220" s="133">
        <f>IF(O$5=0,0,O$5/NFM_fec!O$5)</f>
        <v>0</v>
      </c>
      <c r="P220" s="133">
        <f>IF(P$5=0,0,P$5/NFM_fec!P$5)</f>
        <v>0</v>
      </c>
      <c r="Q220" s="133">
        <f>IF(Q$5=0,0,Q$5/NFM_fec!Q$5)</f>
        <v>0</v>
      </c>
    </row>
    <row r="221" spans="1:17" x14ac:dyDescent="0.25">
      <c r="A221" s="132" t="s">
        <v>83</v>
      </c>
      <c r="B221" s="131">
        <f>IF(B$6=0,0,B$6/NFM_fec!B$6)</f>
        <v>0</v>
      </c>
      <c r="C221" s="131">
        <f>IF(C$6=0,0,C$6/NFM_fec!C$6)</f>
        <v>0</v>
      </c>
      <c r="D221" s="131">
        <f>IF(D$6=0,0,D$6/NFM_fec!D$6)</f>
        <v>0</v>
      </c>
      <c r="E221" s="131">
        <f>IF(E$6=0,0,E$6/NFM_fec!E$6)</f>
        <v>0</v>
      </c>
      <c r="F221" s="131">
        <f>IF(F$6=0,0,F$6/NFM_fec!F$6)</f>
        <v>0</v>
      </c>
      <c r="G221" s="131">
        <f>IF(G$6=0,0,G$6/NFM_fec!G$6)</f>
        <v>0</v>
      </c>
      <c r="H221" s="131">
        <f>IF(H$6=0,0,H$6/NFM_fec!H$6)</f>
        <v>0</v>
      </c>
      <c r="I221" s="131">
        <f>IF(I$6=0,0,I$6/NFM_fec!I$6)</f>
        <v>0</v>
      </c>
      <c r="J221" s="131">
        <f>IF(J$6=0,0,J$6/NFM_fec!J$6)</f>
        <v>0</v>
      </c>
      <c r="K221" s="131">
        <f>IF(K$6=0,0,K$6/NFM_fec!K$6)</f>
        <v>0</v>
      </c>
      <c r="L221" s="131">
        <f>IF(L$6=0,0,L$6/NFM_fec!L$6)</f>
        <v>0</v>
      </c>
      <c r="M221" s="131">
        <f>IF(M$6=0,0,M$6/NFM_fec!M$6)</f>
        <v>0</v>
      </c>
      <c r="N221" s="131">
        <f>IF(N$6=0,0,N$6/NFM_fec!N$6)</f>
        <v>0</v>
      </c>
      <c r="O221" s="131">
        <f>IF(O$6=0,0,O$6/NFM_fec!O$6)</f>
        <v>0</v>
      </c>
      <c r="P221" s="131">
        <f>IF(P$6=0,0,P$6/NFM_fec!P$6)</f>
        <v>0</v>
      </c>
      <c r="Q221" s="131">
        <f>IF(Q$6=0,0,Q$6/NFM_fec!Q$6)</f>
        <v>0</v>
      </c>
    </row>
    <row r="222" spans="1:17" x14ac:dyDescent="0.25">
      <c r="A222" s="76" t="s">
        <v>82</v>
      </c>
      <c r="B222" s="130">
        <f>IF(B$7=0,0,B$7/NFM_fec!B$7)</f>
        <v>0</v>
      </c>
      <c r="C222" s="130">
        <f>IF(C$7=0,0,C$7/NFM_fec!C$7)</f>
        <v>0</v>
      </c>
      <c r="D222" s="130">
        <f>IF(D$7=0,0,D$7/NFM_fec!D$7)</f>
        <v>0</v>
      </c>
      <c r="E222" s="130">
        <f>IF(E$7=0,0,E$7/NFM_fec!E$7)</f>
        <v>0</v>
      </c>
      <c r="F222" s="130">
        <f>IF(F$7=0,0,F$7/NFM_fec!F$7)</f>
        <v>0</v>
      </c>
      <c r="G222" s="130">
        <f>IF(G$7=0,0,G$7/NFM_fec!G$7)</f>
        <v>0</v>
      </c>
      <c r="H222" s="130">
        <f>IF(H$7=0,0,H$7/NFM_fec!H$7)</f>
        <v>0</v>
      </c>
      <c r="I222" s="130">
        <f>IF(I$7=0,0,I$7/NFM_fec!I$7)</f>
        <v>0</v>
      </c>
      <c r="J222" s="130">
        <f>IF(J$7=0,0,J$7/NFM_fec!J$7)</f>
        <v>0</v>
      </c>
      <c r="K222" s="130">
        <f>IF(K$7=0,0,K$7/NFM_fec!K$7)</f>
        <v>0</v>
      </c>
      <c r="L222" s="130">
        <f>IF(L$7=0,0,L$7/NFM_fec!L$7)</f>
        <v>0</v>
      </c>
      <c r="M222" s="130">
        <f>IF(M$7=0,0,M$7/NFM_fec!M$7)</f>
        <v>0</v>
      </c>
      <c r="N222" s="130">
        <f>IF(N$7=0,0,N$7/NFM_fec!N$7)</f>
        <v>0</v>
      </c>
      <c r="O222" s="130">
        <f>IF(O$7=0,0,O$7/NFM_fec!O$7)</f>
        <v>0</v>
      </c>
      <c r="P222" s="130">
        <f>IF(P$7=0,0,P$7/NFM_fec!P$7)</f>
        <v>0</v>
      </c>
      <c r="Q222" s="130">
        <f>IF(Q$7=0,0,Q$7/NFM_fec!Q$7)</f>
        <v>0</v>
      </c>
    </row>
    <row r="223" spans="1:17" x14ac:dyDescent="0.25">
      <c r="A223" s="76" t="s">
        <v>81</v>
      </c>
      <c r="B223" s="130">
        <f>IF(B$8=0,0,B$8/NFM_fec!B$8)</f>
        <v>0</v>
      </c>
      <c r="C223" s="130">
        <f>IF(C$8=0,0,C$8/NFM_fec!C$8)</f>
        <v>0</v>
      </c>
      <c r="D223" s="130">
        <f>IF(D$8=0,0,D$8/NFM_fec!D$8)</f>
        <v>0</v>
      </c>
      <c r="E223" s="130">
        <f>IF(E$8=0,0,E$8/NFM_fec!E$8)</f>
        <v>0</v>
      </c>
      <c r="F223" s="130">
        <f>IF(F$8=0,0,F$8/NFM_fec!F$8)</f>
        <v>0</v>
      </c>
      <c r="G223" s="130">
        <f>IF(G$8=0,0,G$8/NFM_fec!G$8)</f>
        <v>0</v>
      </c>
      <c r="H223" s="130">
        <f>IF(H$8=0,0,H$8/NFM_fec!H$8)</f>
        <v>0</v>
      </c>
      <c r="I223" s="130">
        <f>IF(I$8=0,0,I$8/NFM_fec!I$8)</f>
        <v>0</v>
      </c>
      <c r="J223" s="130">
        <f>IF(J$8=0,0,J$8/NFM_fec!J$8)</f>
        <v>0</v>
      </c>
      <c r="K223" s="130">
        <f>IF(K$8=0,0,K$8/NFM_fec!K$8)</f>
        <v>0</v>
      </c>
      <c r="L223" s="130">
        <f>IF(L$8=0,0,L$8/NFM_fec!L$8)</f>
        <v>0</v>
      </c>
      <c r="M223" s="130">
        <f>IF(M$8=0,0,M$8/NFM_fec!M$8)</f>
        <v>0</v>
      </c>
      <c r="N223" s="130">
        <f>IF(N$8=0,0,N$8/NFM_fec!N$8)</f>
        <v>0</v>
      </c>
      <c r="O223" s="130">
        <f>IF(O$8=0,0,O$8/NFM_fec!O$8)</f>
        <v>0</v>
      </c>
      <c r="P223" s="130">
        <f>IF(P$8=0,0,P$8/NFM_fec!P$8)</f>
        <v>0</v>
      </c>
      <c r="Q223" s="130">
        <f>IF(Q$8=0,0,Q$8/NFM_fec!Q$8)</f>
        <v>0</v>
      </c>
    </row>
    <row r="224" spans="1:17" x14ac:dyDescent="0.25">
      <c r="A224" s="76" t="s">
        <v>80</v>
      </c>
      <c r="B224" s="130">
        <f>IF(B$9=0,0,B$9/NFM_fec!B$9)</f>
        <v>0</v>
      </c>
      <c r="C224" s="130">
        <f>IF(C$9=0,0,C$9/NFM_fec!C$9)</f>
        <v>0</v>
      </c>
      <c r="D224" s="130">
        <f>IF(D$9=0,0,D$9/NFM_fec!D$9)</f>
        <v>0</v>
      </c>
      <c r="E224" s="130">
        <f>IF(E$9=0,0,E$9/NFM_fec!E$9)</f>
        <v>0</v>
      </c>
      <c r="F224" s="130">
        <f>IF(F$9=0,0,F$9/NFM_fec!F$9)</f>
        <v>0</v>
      </c>
      <c r="G224" s="130">
        <f>IF(G$9=0,0,G$9/NFM_fec!G$9)</f>
        <v>0</v>
      </c>
      <c r="H224" s="130">
        <f>IF(H$9=0,0,H$9/NFM_fec!H$9)</f>
        <v>0</v>
      </c>
      <c r="I224" s="130">
        <f>IF(I$9=0,0,I$9/NFM_fec!I$9)</f>
        <v>0</v>
      </c>
      <c r="J224" s="130">
        <f>IF(J$9=0,0,J$9/NFM_fec!J$9)</f>
        <v>0</v>
      </c>
      <c r="K224" s="130">
        <f>IF(K$9=0,0,K$9/NFM_fec!K$9)</f>
        <v>0</v>
      </c>
      <c r="L224" s="130">
        <f>IF(L$9=0,0,L$9/NFM_fec!L$9)</f>
        <v>0</v>
      </c>
      <c r="M224" s="130">
        <f>IF(M$9=0,0,M$9/NFM_fec!M$9)</f>
        <v>0</v>
      </c>
      <c r="N224" s="130">
        <f>IF(N$9=0,0,N$9/NFM_fec!N$9)</f>
        <v>0</v>
      </c>
      <c r="O224" s="130">
        <f>IF(O$9=0,0,O$9/NFM_fec!O$9)</f>
        <v>0</v>
      </c>
      <c r="P224" s="130">
        <f>IF(P$9=0,0,P$9/NFM_fec!P$9)</f>
        <v>0</v>
      </c>
      <c r="Q224" s="130">
        <f>IF(Q$9=0,0,Q$9/NFM_fec!Q$9)</f>
        <v>0</v>
      </c>
    </row>
    <row r="225" spans="1:17" x14ac:dyDescent="0.25">
      <c r="A225" s="129" t="s">
        <v>79</v>
      </c>
      <c r="B225" s="128">
        <f>IF(B$10=0,0,B$10/NFM_fec!B$10)</f>
        <v>0</v>
      </c>
      <c r="C225" s="128">
        <f>IF(C$10=0,0,C$10/NFM_fec!C$10)</f>
        <v>0</v>
      </c>
      <c r="D225" s="128">
        <f>IF(D$10=0,0,D$10/NFM_fec!D$10)</f>
        <v>0</v>
      </c>
      <c r="E225" s="128">
        <f>IF(E$10=0,0,E$10/NFM_fec!E$10)</f>
        <v>0</v>
      </c>
      <c r="F225" s="128">
        <f>IF(F$10=0,0,F$10/NFM_fec!F$10)</f>
        <v>0</v>
      </c>
      <c r="G225" s="128">
        <f>IF(G$10=0,0,G$10/NFM_fec!G$10)</f>
        <v>0</v>
      </c>
      <c r="H225" s="128">
        <f>IF(H$10=0,0,H$10/NFM_fec!H$10)</f>
        <v>0</v>
      </c>
      <c r="I225" s="128">
        <f>IF(I$10=0,0,I$10/NFM_fec!I$10)</f>
        <v>0</v>
      </c>
      <c r="J225" s="128">
        <f>IF(J$10=0,0,J$10/NFM_fec!J$10)</f>
        <v>0</v>
      </c>
      <c r="K225" s="128">
        <f>IF(K$10=0,0,K$10/NFM_fec!K$10)</f>
        <v>0</v>
      </c>
      <c r="L225" s="128">
        <f>IF(L$10=0,0,L$10/NFM_fec!L$10)</f>
        <v>0</v>
      </c>
      <c r="M225" s="128">
        <f>IF(M$10=0,0,M$10/NFM_fec!M$10)</f>
        <v>0</v>
      </c>
      <c r="N225" s="128">
        <f>IF(N$10=0,0,N$10/NFM_fec!N$10)</f>
        <v>0</v>
      </c>
      <c r="O225" s="128">
        <f>IF(O$10=0,0,O$10/NFM_fec!O$10)</f>
        <v>0</v>
      </c>
      <c r="P225" s="128">
        <f>IF(P$10=0,0,P$10/NFM_fec!P$10)</f>
        <v>0</v>
      </c>
      <c r="Q225" s="128">
        <f>IF(Q$10=0,0,Q$10/NFM_fec!Q$10)</f>
        <v>0</v>
      </c>
    </row>
    <row r="226" spans="1:17" x14ac:dyDescent="0.25">
      <c r="A226" s="127" t="s">
        <v>152</v>
      </c>
      <c r="B226" s="126">
        <f>IF(B$15=0,0,B$15/NFM_fec!B$15)</f>
        <v>0</v>
      </c>
      <c r="C226" s="126">
        <f>IF(C$15=0,0,C$15/NFM_fec!C$15)</f>
        <v>0</v>
      </c>
      <c r="D226" s="126">
        <f>IF(D$15=0,0,D$15/NFM_fec!D$15)</f>
        <v>0</v>
      </c>
      <c r="E226" s="126">
        <f>IF(E$15=0,0,E$15/NFM_fec!E$15)</f>
        <v>0</v>
      </c>
      <c r="F226" s="126">
        <f>IF(F$15=0,0,F$15/NFM_fec!F$15)</f>
        <v>0</v>
      </c>
      <c r="G226" s="126">
        <f>IF(G$15=0,0,G$15/NFM_fec!G$15)</f>
        <v>0</v>
      </c>
      <c r="H226" s="126">
        <f>IF(H$15=0,0,H$15/NFM_fec!H$15)</f>
        <v>0</v>
      </c>
      <c r="I226" s="126">
        <f>IF(I$15=0,0,I$15/NFM_fec!I$15)</f>
        <v>0</v>
      </c>
      <c r="J226" s="126">
        <f>IF(J$15=0,0,J$15/NFM_fec!J$15)</f>
        <v>0</v>
      </c>
      <c r="K226" s="126">
        <f>IF(K$15=0,0,K$15/NFM_fec!K$15)</f>
        <v>0</v>
      </c>
      <c r="L226" s="126">
        <f>IF(L$15=0,0,L$15/NFM_fec!L$15)</f>
        <v>0</v>
      </c>
      <c r="M226" s="126">
        <f>IF(M$15=0,0,M$15/NFM_fec!M$15)</f>
        <v>0</v>
      </c>
      <c r="N226" s="126">
        <f>IF(N$15=0,0,N$15/NFM_fec!N$15)</f>
        <v>0</v>
      </c>
      <c r="O226" s="126">
        <f>IF(O$15=0,0,O$15/NFM_fec!O$15)</f>
        <v>0</v>
      </c>
      <c r="P226" s="126">
        <f>IF(P$15=0,0,P$15/NFM_fec!P$15)</f>
        <v>0</v>
      </c>
      <c r="Q226" s="126">
        <f>IF(Q$15=0,0,Q$15/NFM_fec!Q$15)</f>
        <v>0</v>
      </c>
    </row>
    <row r="227" spans="1:17" x14ac:dyDescent="0.25">
      <c r="A227" s="72" t="s">
        <v>151</v>
      </c>
      <c r="B227" s="125">
        <f>IF(B$26=0,0,B$26/NFM_fec!B$26)</f>
        <v>0</v>
      </c>
      <c r="C227" s="125">
        <f>IF(C$26=0,0,C$26/NFM_fec!C$26)</f>
        <v>0</v>
      </c>
      <c r="D227" s="125">
        <f>IF(D$26=0,0,D$26/NFM_fec!D$26)</f>
        <v>0</v>
      </c>
      <c r="E227" s="125">
        <f>IF(E$26=0,0,E$26/NFM_fec!E$26)</f>
        <v>0</v>
      </c>
      <c r="F227" s="125">
        <f>IF(F$26=0,0,F$26/NFM_fec!F$26)</f>
        <v>0</v>
      </c>
      <c r="G227" s="125">
        <f>IF(G$26=0,0,G$26/NFM_fec!G$26)</f>
        <v>0</v>
      </c>
      <c r="H227" s="125">
        <f>IF(H$26=0,0,H$26/NFM_fec!H$26)</f>
        <v>0</v>
      </c>
      <c r="I227" s="125">
        <f>IF(I$26=0,0,I$26/NFM_fec!I$26)</f>
        <v>0</v>
      </c>
      <c r="J227" s="125">
        <f>IF(J$26=0,0,J$26/NFM_fec!J$26)</f>
        <v>0</v>
      </c>
      <c r="K227" s="125">
        <f>IF(K$26=0,0,K$26/NFM_fec!K$26)</f>
        <v>0</v>
      </c>
      <c r="L227" s="125">
        <f>IF(L$26=0,0,L$26/NFM_fec!L$26)</f>
        <v>0</v>
      </c>
      <c r="M227" s="125">
        <f>IF(M$26=0,0,M$26/NFM_fec!M$26)</f>
        <v>0</v>
      </c>
      <c r="N227" s="125">
        <f>IF(N$26=0,0,N$26/NFM_fec!N$26)</f>
        <v>0</v>
      </c>
      <c r="O227" s="125">
        <f>IF(O$26=0,0,O$26/NFM_fec!O$26)</f>
        <v>0</v>
      </c>
      <c r="P227" s="125">
        <f>IF(P$26=0,0,P$26/NFM_fec!P$26)</f>
        <v>0</v>
      </c>
      <c r="Q227" s="12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168</v>
      </c>
      <c r="B229" s="133">
        <f>IF(B$33=0,0,(B$33-B$68)/NFM_fec!B$33)</f>
        <v>0</v>
      </c>
      <c r="C229" s="133">
        <f>IF(C$33=0,0,(C$33-C$68)/NFM_fec!C$33)</f>
        <v>0</v>
      </c>
      <c r="D229" s="133">
        <f>IF(D$33=0,0,(D$33-D$68)/NFM_fec!D$33)</f>
        <v>0</v>
      </c>
      <c r="E229" s="133">
        <f>IF(E$33=0,0,(E$33-E$68)/NFM_fec!E$33)</f>
        <v>0</v>
      </c>
      <c r="F229" s="133">
        <f>IF(F$33=0,0,(F$33-F$68)/NFM_fec!F$33)</f>
        <v>0</v>
      </c>
      <c r="G229" s="133">
        <f>IF(G$33=0,0,(G$33-G$68)/NFM_fec!G$33)</f>
        <v>0</v>
      </c>
      <c r="H229" s="133">
        <f>IF(H$33=0,0,(H$33-H$68)/NFM_fec!H$33)</f>
        <v>0</v>
      </c>
      <c r="I229" s="133">
        <f>IF(I$33=0,0,(I$33-I$68)/NFM_fec!I$33)</f>
        <v>0</v>
      </c>
      <c r="J229" s="133">
        <f>IF(J$33=0,0,(J$33-J$68)/NFM_fec!J$33)</f>
        <v>0</v>
      </c>
      <c r="K229" s="133">
        <f>IF(K$33=0,0,(K$33-K$68)/NFM_fec!K$33)</f>
        <v>0</v>
      </c>
      <c r="L229" s="133">
        <f>IF(L$33=0,0,(L$33-L$68)/NFM_fec!L$33)</f>
        <v>0</v>
      </c>
      <c r="M229" s="133">
        <f>IF(M$33=0,0,(M$33-M$68)/NFM_fec!M$33)</f>
        <v>0</v>
      </c>
      <c r="N229" s="133">
        <f>IF(N$33=0,0,(N$33-N$68)/NFM_fec!N$33)</f>
        <v>0</v>
      </c>
      <c r="O229" s="133">
        <f>IF(O$33=0,0,(O$33-O$68)/NFM_fec!O$33)</f>
        <v>0</v>
      </c>
      <c r="P229" s="133">
        <f>IF(P$33=0,0,(P$33-P$68)/NFM_fec!P$33)</f>
        <v>0</v>
      </c>
      <c r="Q229" s="133">
        <f>IF(Q$33=0,0,(Q$33-Q$68)/NFM_fec!Q$33)</f>
        <v>0</v>
      </c>
    </row>
    <row r="230" spans="1:17" x14ac:dyDescent="0.25">
      <c r="A230" s="132" t="s">
        <v>83</v>
      </c>
      <c r="B230" s="131">
        <f>IF(B$34=0,0,B$34/NFM_fec!B$34)</f>
        <v>0</v>
      </c>
      <c r="C230" s="131">
        <f>IF(C$34=0,0,C$34/NFM_fec!C$34)</f>
        <v>0</v>
      </c>
      <c r="D230" s="131">
        <f>IF(D$34=0,0,D$34/NFM_fec!D$34)</f>
        <v>0</v>
      </c>
      <c r="E230" s="131">
        <f>IF(E$34=0,0,E$34/NFM_fec!E$34)</f>
        <v>0</v>
      </c>
      <c r="F230" s="131">
        <f>IF(F$34=0,0,F$34/NFM_fec!F$34)</f>
        <v>0</v>
      </c>
      <c r="G230" s="131">
        <f>IF(G$34=0,0,G$34/NFM_fec!G$34)</f>
        <v>0</v>
      </c>
      <c r="H230" s="131">
        <f>IF(H$34=0,0,H$34/NFM_fec!H$34)</f>
        <v>0</v>
      </c>
      <c r="I230" s="131">
        <f>IF(I$34=0,0,I$34/NFM_fec!I$34)</f>
        <v>0</v>
      </c>
      <c r="J230" s="131">
        <f>IF(J$34=0,0,J$34/NFM_fec!J$34)</f>
        <v>0</v>
      </c>
      <c r="K230" s="131">
        <f>IF(K$34=0,0,K$34/NFM_fec!K$34)</f>
        <v>0</v>
      </c>
      <c r="L230" s="131">
        <f>IF(L$34=0,0,L$34/NFM_fec!L$34)</f>
        <v>0</v>
      </c>
      <c r="M230" s="131">
        <f>IF(M$34=0,0,M$34/NFM_fec!M$34)</f>
        <v>0</v>
      </c>
      <c r="N230" s="131">
        <f>IF(N$34=0,0,N$34/NFM_fec!N$34)</f>
        <v>0</v>
      </c>
      <c r="O230" s="131">
        <f>IF(O$34=0,0,O$34/NFM_fec!O$34)</f>
        <v>0</v>
      </c>
      <c r="P230" s="131">
        <f>IF(P$34=0,0,P$34/NFM_fec!P$34)</f>
        <v>0</v>
      </c>
      <c r="Q230" s="131">
        <f>IF(Q$34=0,0,Q$34/NFM_fec!Q$34)</f>
        <v>0</v>
      </c>
    </row>
    <row r="231" spans="1:17" x14ac:dyDescent="0.25">
      <c r="A231" s="76" t="s">
        <v>82</v>
      </c>
      <c r="B231" s="130">
        <f>IF(B$35=0,0,B$35/NFM_fec!B$35)</f>
        <v>0</v>
      </c>
      <c r="C231" s="130">
        <f>IF(C$35=0,0,C$35/NFM_fec!C$35)</f>
        <v>0</v>
      </c>
      <c r="D231" s="130">
        <f>IF(D$35=0,0,D$35/NFM_fec!D$35)</f>
        <v>0</v>
      </c>
      <c r="E231" s="130">
        <f>IF(E$35=0,0,E$35/NFM_fec!E$35)</f>
        <v>0</v>
      </c>
      <c r="F231" s="130">
        <f>IF(F$35=0,0,F$35/NFM_fec!F$35)</f>
        <v>0</v>
      </c>
      <c r="G231" s="130">
        <f>IF(G$35=0,0,G$35/NFM_fec!G$35)</f>
        <v>0</v>
      </c>
      <c r="H231" s="130">
        <f>IF(H$35=0,0,H$35/NFM_fec!H$35)</f>
        <v>0</v>
      </c>
      <c r="I231" s="130">
        <f>IF(I$35=0,0,I$35/NFM_fec!I$35)</f>
        <v>0</v>
      </c>
      <c r="J231" s="130">
        <f>IF(J$35=0,0,J$35/NFM_fec!J$35)</f>
        <v>0</v>
      </c>
      <c r="K231" s="130">
        <f>IF(K$35=0,0,K$35/NFM_fec!K$35)</f>
        <v>0</v>
      </c>
      <c r="L231" s="130">
        <f>IF(L$35=0,0,L$35/NFM_fec!L$35)</f>
        <v>0</v>
      </c>
      <c r="M231" s="130">
        <f>IF(M$35=0,0,M$35/NFM_fec!M$35)</f>
        <v>0</v>
      </c>
      <c r="N231" s="130">
        <f>IF(N$35=0,0,N$35/NFM_fec!N$35)</f>
        <v>0</v>
      </c>
      <c r="O231" s="130">
        <f>IF(O$35=0,0,O$35/NFM_fec!O$35)</f>
        <v>0</v>
      </c>
      <c r="P231" s="130">
        <f>IF(P$35=0,0,P$35/NFM_fec!P$35)</f>
        <v>0</v>
      </c>
      <c r="Q231" s="130">
        <f>IF(Q$35=0,0,Q$35/NFM_fec!Q$35)</f>
        <v>0</v>
      </c>
    </row>
    <row r="232" spans="1:17" x14ac:dyDescent="0.25">
      <c r="A232" s="76" t="s">
        <v>81</v>
      </c>
      <c r="B232" s="130">
        <f>IF(B$36=0,0,B$36/NFM_fec!B$36)</f>
        <v>0</v>
      </c>
      <c r="C232" s="130">
        <f>IF(C$36=0,0,C$36/NFM_fec!C$36)</f>
        <v>0</v>
      </c>
      <c r="D232" s="130">
        <f>IF(D$36=0,0,D$36/NFM_fec!D$36)</f>
        <v>0</v>
      </c>
      <c r="E232" s="130">
        <f>IF(E$36=0,0,E$36/NFM_fec!E$36)</f>
        <v>0</v>
      </c>
      <c r="F232" s="130">
        <f>IF(F$36=0,0,F$36/NFM_fec!F$36)</f>
        <v>0</v>
      </c>
      <c r="G232" s="130">
        <f>IF(G$36=0,0,G$36/NFM_fec!G$36)</f>
        <v>0</v>
      </c>
      <c r="H232" s="130">
        <f>IF(H$36=0,0,H$36/NFM_fec!H$36)</f>
        <v>0</v>
      </c>
      <c r="I232" s="130">
        <f>IF(I$36=0,0,I$36/NFM_fec!I$36)</f>
        <v>0</v>
      </c>
      <c r="J232" s="130">
        <f>IF(J$36=0,0,J$36/NFM_fec!J$36)</f>
        <v>0</v>
      </c>
      <c r="K232" s="130">
        <f>IF(K$36=0,0,K$36/NFM_fec!K$36)</f>
        <v>0</v>
      </c>
      <c r="L232" s="130">
        <f>IF(L$36=0,0,L$36/NFM_fec!L$36)</f>
        <v>0</v>
      </c>
      <c r="M232" s="130">
        <f>IF(M$36=0,0,M$36/NFM_fec!M$36)</f>
        <v>0</v>
      </c>
      <c r="N232" s="130">
        <f>IF(N$36=0,0,N$36/NFM_fec!N$36)</f>
        <v>0</v>
      </c>
      <c r="O232" s="130">
        <f>IF(O$36=0,0,O$36/NFM_fec!O$36)</f>
        <v>0</v>
      </c>
      <c r="P232" s="130">
        <f>IF(P$36=0,0,P$36/NFM_fec!P$36)</f>
        <v>0</v>
      </c>
      <c r="Q232" s="130">
        <f>IF(Q$36=0,0,Q$36/NFM_fec!Q$36)</f>
        <v>0</v>
      </c>
    </row>
    <row r="233" spans="1:17" x14ac:dyDescent="0.25">
      <c r="A233" s="76" t="s">
        <v>80</v>
      </c>
      <c r="B233" s="130">
        <f>IF(B$37=0,0,B$37/NFM_fec!B$37)</f>
        <v>0</v>
      </c>
      <c r="C233" s="130">
        <f>IF(C$37=0,0,C$37/NFM_fec!C$37)</f>
        <v>0</v>
      </c>
      <c r="D233" s="130">
        <f>IF(D$37=0,0,D$37/NFM_fec!D$37)</f>
        <v>0</v>
      </c>
      <c r="E233" s="130">
        <f>IF(E$37=0,0,E$37/NFM_fec!E$37)</f>
        <v>0</v>
      </c>
      <c r="F233" s="130">
        <f>IF(F$37=0,0,F$37/NFM_fec!F$37)</f>
        <v>0</v>
      </c>
      <c r="G233" s="130">
        <f>IF(G$37=0,0,G$37/NFM_fec!G$37)</f>
        <v>0</v>
      </c>
      <c r="H233" s="130">
        <f>IF(H$37=0,0,H$37/NFM_fec!H$37)</f>
        <v>0</v>
      </c>
      <c r="I233" s="130">
        <f>IF(I$37=0,0,I$37/NFM_fec!I$37)</f>
        <v>0</v>
      </c>
      <c r="J233" s="130">
        <f>IF(J$37=0,0,J$37/NFM_fec!J$37)</f>
        <v>0</v>
      </c>
      <c r="K233" s="130">
        <f>IF(K$37=0,0,K$37/NFM_fec!K$37)</f>
        <v>0</v>
      </c>
      <c r="L233" s="130">
        <f>IF(L$37=0,0,L$37/NFM_fec!L$37)</f>
        <v>0</v>
      </c>
      <c r="M233" s="130">
        <f>IF(M$37=0,0,M$37/NFM_fec!M$37)</f>
        <v>0</v>
      </c>
      <c r="N233" s="130">
        <f>IF(N$37=0,0,N$37/NFM_fec!N$37)</f>
        <v>0</v>
      </c>
      <c r="O233" s="130">
        <f>IF(O$37=0,0,O$37/NFM_fec!O$37)</f>
        <v>0</v>
      </c>
      <c r="P233" s="130">
        <f>IF(P$37=0,0,P$37/NFM_fec!P$37)</f>
        <v>0</v>
      </c>
      <c r="Q233" s="130">
        <f>IF(Q$37=0,0,Q$37/NFM_fec!Q$37)</f>
        <v>0</v>
      </c>
    </row>
    <row r="234" spans="1:17" x14ac:dyDescent="0.25">
      <c r="A234" s="129" t="s">
        <v>79</v>
      </c>
      <c r="B234" s="128">
        <f>IF(B$38=0,0,B$38/NFM_fec!B$38)</f>
        <v>0</v>
      </c>
      <c r="C234" s="128">
        <f>IF(C$38=0,0,C$38/NFM_fec!C$38)</f>
        <v>0</v>
      </c>
      <c r="D234" s="128">
        <f>IF(D$38=0,0,D$38/NFM_fec!D$38)</f>
        <v>0</v>
      </c>
      <c r="E234" s="128">
        <f>IF(E$38=0,0,E$38/NFM_fec!E$38)</f>
        <v>0</v>
      </c>
      <c r="F234" s="128">
        <f>IF(F$38=0,0,F$38/NFM_fec!F$38)</f>
        <v>0</v>
      </c>
      <c r="G234" s="128">
        <f>IF(G$38=0,0,G$38/NFM_fec!G$38)</f>
        <v>0</v>
      </c>
      <c r="H234" s="128">
        <f>IF(H$38=0,0,H$38/NFM_fec!H$38)</f>
        <v>0</v>
      </c>
      <c r="I234" s="128">
        <f>IF(I$38=0,0,I$38/NFM_fec!I$38)</f>
        <v>0</v>
      </c>
      <c r="J234" s="128">
        <f>IF(J$38=0,0,J$38/NFM_fec!J$38)</f>
        <v>0</v>
      </c>
      <c r="K234" s="128">
        <f>IF(K$38=0,0,K$38/NFM_fec!K$38)</f>
        <v>0</v>
      </c>
      <c r="L234" s="128">
        <f>IF(L$38=0,0,L$38/NFM_fec!L$38)</f>
        <v>0</v>
      </c>
      <c r="M234" s="128">
        <f>IF(M$38=0,0,M$38/NFM_fec!M$38)</f>
        <v>0</v>
      </c>
      <c r="N234" s="128">
        <f>IF(N$38=0,0,N$38/NFM_fec!N$38)</f>
        <v>0</v>
      </c>
      <c r="O234" s="128">
        <f>IF(O$38=0,0,O$38/NFM_fec!O$38)</f>
        <v>0</v>
      </c>
      <c r="P234" s="128">
        <f>IF(P$38=0,0,P$38/NFM_fec!P$38)</f>
        <v>0</v>
      </c>
      <c r="Q234" s="128">
        <f>IF(Q$38=0,0,Q$38/NFM_fec!Q$38)</f>
        <v>0</v>
      </c>
    </row>
    <row r="235" spans="1:17" x14ac:dyDescent="0.25">
      <c r="A235" s="127" t="s">
        <v>150</v>
      </c>
      <c r="B235" s="126">
        <f>IF(B$43=0,0,B$43/NFM_fec!B$43)</f>
        <v>0</v>
      </c>
      <c r="C235" s="126">
        <f>IF(C$43=0,0,C$43/NFM_fec!C$43)</f>
        <v>0</v>
      </c>
      <c r="D235" s="126">
        <f>IF(D$43=0,0,D$43/NFM_fec!D$43)</f>
        <v>0</v>
      </c>
      <c r="E235" s="126">
        <f>IF(E$43=0,0,E$43/NFM_fec!E$43)</f>
        <v>0</v>
      </c>
      <c r="F235" s="126">
        <f>IF(F$43=0,0,F$43/NFM_fec!F$43)</f>
        <v>0</v>
      </c>
      <c r="G235" s="126">
        <f>IF(G$43=0,0,G$43/NFM_fec!G$43)</f>
        <v>0</v>
      </c>
      <c r="H235" s="126">
        <f>IF(H$43=0,0,H$43/NFM_fec!H$43)</f>
        <v>0</v>
      </c>
      <c r="I235" s="126">
        <f>IF(I$43=0,0,I$43/NFM_fec!I$43)</f>
        <v>0</v>
      </c>
      <c r="J235" s="126">
        <f>IF(J$43=0,0,J$43/NFM_fec!J$43)</f>
        <v>0</v>
      </c>
      <c r="K235" s="126">
        <f>IF(K$43=0,0,K$43/NFM_fec!K$43)</f>
        <v>0</v>
      </c>
      <c r="L235" s="126">
        <f>IF(L$43=0,0,L$43/NFM_fec!L$43)</f>
        <v>0</v>
      </c>
      <c r="M235" s="126">
        <f>IF(M$43=0,0,M$43/NFM_fec!M$43)</f>
        <v>0</v>
      </c>
      <c r="N235" s="126">
        <f>IF(N$43=0,0,N$43/NFM_fec!N$43)</f>
        <v>0</v>
      </c>
      <c r="O235" s="126">
        <f>IF(O$43=0,0,O$43/NFM_fec!O$43)</f>
        <v>0</v>
      </c>
      <c r="P235" s="126">
        <f>IF(P$43=0,0,P$43/NFM_fec!P$43)</f>
        <v>0</v>
      </c>
      <c r="Q235" s="126">
        <f>IF(Q$43=0,0,Q$43/NFM_fec!Q$43)</f>
        <v>0</v>
      </c>
    </row>
    <row r="236" spans="1:17" x14ac:dyDescent="0.25">
      <c r="A236" s="127" t="s">
        <v>148</v>
      </c>
      <c r="B236" s="126">
        <f>IF(B$44=0,0,B$44/NFM_fec!B$44)</f>
        <v>0</v>
      </c>
      <c r="C236" s="126">
        <f>IF(C$44=0,0,C$44/NFM_fec!C$44)</f>
        <v>0</v>
      </c>
      <c r="D236" s="126">
        <f>IF(D$44=0,0,D$44/NFM_fec!D$44)</f>
        <v>0</v>
      </c>
      <c r="E236" s="126">
        <f>IF(E$44=0,0,E$44/NFM_fec!E$44)</f>
        <v>0</v>
      </c>
      <c r="F236" s="126">
        <f>IF(F$44=0,0,F$44/NFM_fec!F$44)</f>
        <v>0</v>
      </c>
      <c r="G236" s="126">
        <f>IF(G$44=0,0,G$44/NFM_fec!G$44)</f>
        <v>0</v>
      </c>
      <c r="H236" s="126">
        <f>IF(H$44=0,0,H$44/NFM_fec!H$44)</f>
        <v>0</v>
      </c>
      <c r="I236" s="126">
        <f>IF(I$44=0,0,I$44/NFM_fec!I$44)</f>
        <v>0</v>
      </c>
      <c r="J236" s="126">
        <f>IF(J$44=0,0,J$44/NFM_fec!J$44)</f>
        <v>0</v>
      </c>
      <c r="K236" s="126">
        <f>IF(K$44=0,0,K$44/NFM_fec!K$44)</f>
        <v>0</v>
      </c>
      <c r="L236" s="126">
        <f>IF(L$44=0,0,L$44/NFM_fec!L$44)</f>
        <v>0</v>
      </c>
      <c r="M236" s="126">
        <f>IF(M$44=0,0,M$44/NFM_fec!M$44)</f>
        <v>0</v>
      </c>
      <c r="N236" s="126">
        <f>IF(N$44=0,0,N$44/NFM_fec!N$44)</f>
        <v>0</v>
      </c>
      <c r="O236" s="126">
        <f>IF(O$44=0,0,O$44/NFM_fec!O$44)</f>
        <v>0</v>
      </c>
      <c r="P236" s="126">
        <f>IF(P$44=0,0,P$44/NFM_fec!P$44)</f>
        <v>0</v>
      </c>
      <c r="Q236" s="126">
        <f>IF(Q$44=0,0,Q$44/NFM_fec!Q$44)</f>
        <v>0</v>
      </c>
    </row>
    <row r="237" spans="1:17" x14ac:dyDescent="0.25">
      <c r="A237" s="72" t="s">
        <v>147</v>
      </c>
      <c r="B237" s="125">
        <f>IF(B$51=0,0,B$51/NFM_fec!B$51)</f>
        <v>0</v>
      </c>
      <c r="C237" s="125">
        <f>IF(C$51=0,0,C$51/NFM_fec!C$51)</f>
        <v>0</v>
      </c>
      <c r="D237" s="125">
        <f>IF(D$51=0,0,D$51/NFM_fec!D$51)</f>
        <v>0</v>
      </c>
      <c r="E237" s="125">
        <f>IF(E$51=0,0,E$51/NFM_fec!E$51)</f>
        <v>0</v>
      </c>
      <c r="F237" s="125">
        <f>IF(F$51=0,0,F$51/NFM_fec!F$51)</f>
        <v>0</v>
      </c>
      <c r="G237" s="125">
        <f>IF(G$51=0,0,G$51/NFM_fec!G$51)</f>
        <v>0</v>
      </c>
      <c r="H237" s="125">
        <f>IF(H$51=0,0,H$51/NFM_fec!H$51)</f>
        <v>0</v>
      </c>
      <c r="I237" s="125">
        <f>IF(I$51=0,0,I$51/NFM_fec!I$51)</f>
        <v>0</v>
      </c>
      <c r="J237" s="125">
        <f>IF(J$51=0,0,J$51/NFM_fec!J$51)</f>
        <v>0</v>
      </c>
      <c r="K237" s="125">
        <f>IF(K$51=0,0,K$51/NFM_fec!K$51)</f>
        <v>0</v>
      </c>
      <c r="L237" s="125">
        <f>IF(L$51=0,0,L$51/NFM_fec!L$51)</f>
        <v>0</v>
      </c>
      <c r="M237" s="125">
        <f>IF(M$51=0,0,M$51/NFM_fec!M$51)</f>
        <v>0</v>
      </c>
      <c r="N237" s="125">
        <f>IF(N$51=0,0,N$51/NFM_fec!N$51)</f>
        <v>0</v>
      </c>
      <c r="O237" s="125">
        <f>IF(O$51=0,0,O$51/NFM_fec!O$51)</f>
        <v>0</v>
      </c>
      <c r="P237" s="125">
        <f>IF(P$51=0,0,P$51/NFM_fec!P$51)</f>
        <v>0</v>
      </c>
      <c r="Q237" s="12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>IF(B$70=0,0,B$70/NFM_fec!B$70)</f>
        <v>0.72894613478852754</v>
      </c>
      <c r="C239" s="133">
        <f>IF(C$70=0,0,C$70/NFM_fec!C$70)</f>
        <v>0.65441524950042629</v>
      </c>
      <c r="D239" s="133">
        <f>IF(D$70=0,0,D$70/NFM_fec!D$70)</f>
        <v>0.49680354563124129</v>
      </c>
      <c r="E239" s="133">
        <f>IF(E$70=0,0,E$70/NFM_fec!E$70)</f>
        <v>0.44954994961651823</v>
      </c>
      <c r="F239" s="133">
        <f>IF(F$70=0,0,F$70/NFM_fec!F$70)</f>
        <v>0.77836692070954683</v>
      </c>
      <c r="G239" s="133">
        <f>IF(G$70=0,0,G$70/NFM_fec!G$70)</f>
        <v>0.62063793451135441</v>
      </c>
      <c r="H239" s="133">
        <f>IF(H$70=0,0,H$70/NFM_fec!H$70)</f>
        <v>0.54352309639102159</v>
      </c>
      <c r="I239" s="133">
        <f>IF(I$70=0,0,I$70/NFM_fec!I$70)</f>
        <v>0.47667670674401152</v>
      </c>
      <c r="J239" s="133">
        <f>IF(J$70=0,0,J$70/NFM_fec!J$70)</f>
        <v>0.56112895559759302</v>
      </c>
      <c r="K239" s="133">
        <f>IF(K$70=0,0,K$70/NFM_fec!K$70)</f>
        <v>0.48784192041492142</v>
      </c>
      <c r="L239" s="133">
        <f>IF(L$70=0,0,L$70/NFM_fec!L$70)</f>
        <v>0.50024341529692684</v>
      </c>
      <c r="M239" s="133">
        <f>IF(M$70=0,0,M$70/NFM_fec!M$70)</f>
        <v>0.52906756351083117</v>
      </c>
      <c r="N239" s="133">
        <f>IF(N$70=0,0,N$70/NFM_fec!N$70)</f>
        <v>0.57465541593755809</v>
      </c>
      <c r="O239" s="133">
        <f>IF(O$70=0,0,O$70/NFM_fec!O$70)</f>
        <v>0.50191668627677255</v>
      </c>
      <c r="P239" s="133">
        <f>IF(P$70=0,0,P$70/NFM_fec!P$70)</f>
        <v>0.46926852772972694</v>
      </c>
      <c r="Q239" s="133">
        <f>IF(Q$70=0,0,Q$70/NFM_fec!Q$70)</f>
        <v>0.55018910291042977</v>
      </c>
    </row>
    <row r="240" spans="1:17" x14ac:dyDescent="0.25">
      <c r="A240" s="132" t="s">
        <v>83</v>
      </c>
      <c r="B240" s="131">
        <f>IF(B$71=0,0,B$71/NFM_fec!B$71)</f>
        <v>0</v>
      </c>
      <c r="C240" s="131">
        <f>IF(C$71=0,0,C$71/NFM_fec!C$71)</f>
        <v>0</v>
      </c>
      <c r="D240" s="131">
        <f>IF(D$71=0,0,D$71/NFM_fec!D$71)</f>
        <v>0</v>
      </c>
      <c r="E240" s="131">
        <f>IF(E$71=0,0,E$71/NFM_fec!E$71)</f>
        <v>0</v>
      </c>
      <c r="F240" s="131">
        <f>IF(F$71=0,0,F$71/NFM_fec!F$71)</f>
        <v>0</v>
      </c>
      <c r="G240" s="131">
        <f>IF(G$71=0,0,G$71/NFM_fec!G$71)</f>
        <v>0</v>
      </c>
      <c r="H240" s="131">
        <f>IF(H$71=0,0,H$71/NFM_fec!H$71)</f>
        <v>0</v>
      </c>
      <c r="I240" s="131">
        <f>IF(I$71=0,0,I$71/NFM_fec!I$71)</f>
        <v>0</v>
      </c>
      <c r="J240" s="131">
        <f>IF(J$71=0,0,J$71/NFM_fec!J$71)</f>
        <v>0</v>
      </c>
      <c r="K240" s="131">
        <f>IF(K$71=0,0,K$71/NFM_fec!K$71)</f>
        <v>0</v>
      </c>
      <c r="L240" s="131">
        <f>IF(L$71=0,0,L$71/NFM_fec!L$71)</f>
        <v>0</v>
      </c>
      <c r="M240" s="131">
        <f>IF(M$71=0,0,M$71/NFM_fec!M$71)</f>
        <v>0</v>
      </c>
      <c r="N240" s="131">
        <f>IF(N$71=0,0,N$71/NFM_fec!N$71)</f>
        <v>0</v>
      </c>
      <c r="O240" s="131">
        <f>IF(O$71=0,0,O$71/NFM_fec!O$71)</f>
        <v>0</v>
      </c>
      <c r="P240" s="131">
        <f>IF(P$71=0,0,P$71/NFM_fec!P$71)</f>
        <v>0</v>
      </c>
      <c r="Q240" s="131">
        <f>IF(Q$71=0,0,Q$71/NFM_fec!Q$71)</f>
        <v>0</v>
      </c>
    </row>
    <row r="241" spans="1:17" x14ac:dyDescent="0.25">
      <c r="A241" s="76" t="s">
        <v>82</v>
      </c>
      <c r="B241" s="130">
        <f>IF(B$72=0,0,B$72/NFM_fec!B$72)</f>
        <v>0</v>
      </c>
      <c r="C241" s="130">
        <f>IF(C$72=0,0,C$72/NFM_fec!C$72)</f>
        <v>0</v>
      </c>
      <c r="D241" s="130">
        <f>IF(D$72=0,0,D$72/NFM_fec!D$72)</f>
        <v>0</v>
      </c>
      <c r="E241" s="130">
        <f>IF(E$72=0,0,E$72/NFM_fec!E$72)</f>
        <v>0</v>
      </c>
      <c r="F241" s="130">
        <f>IF(F$72=0,0,F$72/NFM_fec!F$72)</f>
        <v>0</v>
      </c>
      <c r="G241" s="130">
        <f>IF(G$72=0,0,G$72/NFM_fec!G$72)</f>
        <v>0</v>
      </c>
      <c r="H241" s="130">
        <f>IF(H$72=0,0,H$72/NFM_fec!H$72)</f>
        <v>0</v>
      </c>
      <c r="I241" s="130">
        <f>IF(I$72=0,0,I$72/NFM_fec!I$72)</f>
        <v>0</v>
      </c>
      <c r="J241" s="130">
        <f>IF(J$72=0,0,J$72/NFM_fec!J$72)</f>
        <v>0</v>
      </c>
      <c r="K241" s="130">
        <f>IF(K$72=0,0,K$72/NFM_fec!K$72)</f>
        <v>0</v>
      </c>
      <c r="L241" s="130">
        <f>IF(L$72=0,0,L$72/NFM_fec!L$72)</f>
        <v>0</v>
      </c>
      <c r="M241" s="130">
        <f>IF(M$72=0,0,M$72/NFM_fec!M$72)</f>
        <v>0</v>
      </c>
      <c r="N241" s="130">
        <f>IF(N$72=0,0,N$72/NFM_fec!N$72)</f>
        <v>0</v>
      </c>
      <c r="O241" s="130">
        <f>IF(O$72=0,0,O$72/NFM_fec!O$72)</f>
        <v>0</v>
      </c>
      <c r="P241" s="130">
        <f>IF(P$72=0,0,P$72/NFM_fec!P$72)</f>
        <v>0</v>
      </c>
      <c r="Q241" s="130">
        <f>IF(Q$72=0,0,Q$72/NFM_fec!Q$72)</f>
        <v>0</v>
      </c>
    </row>
    <row r="242" spans="1:17" x14ac:dyDescent="0.25">
      <c r="A242" s="76" t="s">
        <v>81</v>
      </c>
      <c r="B242" s="130">
        <f>IF(B$73=0,0,B$73/NFM_fec!B$73)</f>
        <v>0</v>
      </c>
      <c r="C242" s="130">
        <f>IF(C$73=0,0,C$73/NFM_fec!C$73)</f>
        <v>0</v>
      </c>
      <c r="D242" s="130">
        <f>IF(D$73=0,0,D$73/NFM_fec!D$73)</f>
        <v>0</v>
      </c>
      <c r="E242" s="130">
        <f>IF(E$73=0,0,E$73/NFM_fec!E$73)</f>
        <v>0</v>
      </c>
      <c r="F242" s="130">
        <f>IF(F$73=0,0,F$73/NFM_fec!F$73)</f>
        <v>0</v>
      </c>
      <c r="G242" s="130">
        <f>IF(G$73=0,0,G$73/NFM_fec!G$73)</f>
        <v>0</v>
      </c>
      <c r="H242" s="130">
        <f>IF(H$73=0,0,H$73/NFM_fec!H$73)</f>
        <v>0</v>
      </c>
      <c r="I242" s="130">
        <f>IF(I$73=0,0,I$73/NFM_fec!I$73)</f>
        <v>0</v>
      </c>
      <c r="J242" s="130">
        <f>IF(J$73=0,0,J$73/NFM_fec!J$73)</f>
        <v>0</v>
      </c>
      <c r="K242" s="130">
        <f>IF(K$73=0,0,K$73/NFM_fec!K$73)</f>
        <v>0</v>
      </c>
      <c r="L242" s="130">
        <f>IF(L$73=0,0,L$73/NFM_fec!L$73)</f>
        <v>0</v>
      </c>
      <c r="M242" s="130">
        <f>IF(M$73=0,0,M$73/NFM_fec!M$73)</f>
        <v>0</v>
      </c>
      <c r="N242" s="130">
        <f>IF(N$73=0,0,N$73/NFM_fec!N$73)</f>
        <v>0</v>
      </c>
      <c r="O242" s="130">
        <f>IF(O$73=0,0,O$73/NFM_fec!O$73)</f>
        <v>0</v>
      </c>
      <c r="P242" s="130">
        <f>IF(P$73=0,0,P$73/NFM_fec!P$73)</f>
        <v>0</v>
      </c>
      <c r="Q242" s="130">
        <f>IF(Q$73=0,0,Q$73/NFM_fec!Q$73)</f>
        <v>0</v>
      </c>
    </row>
    <row r="243" spans="1:17" x14ac:dyDescent="0.25">
      <c r="A243" s="76" t="s">
        <v>80</v>
      </c>
      <c r="B243" s="130">
        <f>IF(B$74=0,0,B$74/NFM_fec!B$74)</f>
        <v>0</v>
      </c>
      <c r="C243" s="130">
        <f>IF(C$74=0,0,C$74/NFM_fec!C$74)</f>
        <v>0</v>
      </c>
      <c r="D243" s="130">
        <f>IF(D$74=0,0,D$74/NFM_fec!D$74)</f>
        <v>0</v>
      </c>
      <c r="E243" s="130">
        <f>IF(E$74=0,0,E$74/NFM_fec!E$74)</f>
        <v>0</v>
      </c>
      <c r="F243" s="130">
        <f>IF(F$74=0,0,F$74/NFM_fec!F$74)</f>
        <v>0</v>
      </c>
      <c r="G243" s="130">
        <f>IF(G$74=0,0,G$74/NFM_fec!G$74)</f>
        <v>0</v>
      </c>
      <c r="H243" s="130">
        <f>IF(H$74=0,0,H$74/NFM_fec!H$74)</f>
        <v>0</v>
      </c>
      <c r="I243" s="130">
        <f>IF(I$74=0,0,I$74/NFM_fec!I$74)</f>
        <v>0</v>
      </c>
      <c r="J243" s="130">
        <f>IF(J$74=0,0,J$74/NFM_fec!J$74)</f>
        <v>0</v>
      </c>
      <c r="K243" s="130">
        <f>IF(K$74=0,0,K$74/NFM_fec!K$74)</f>
        <v>0</v>
      </c>
      <c r="L243" s="130">
        <f>IF(L$74=0,0,L$74/NFM_fec!L$74)</f>
        <v>0</v>
      </c>
      <c r="M243" s="130">
        <f>IF(M$74=0,0,M$74/NFM_fec!M$74)</f>
        <v>0</v>
      </c>
      <c r="N243" s="130">
        <f>IF(N$74=0,0,N$74/NFM_fec!N$74)</f>
        <v>0</v>
      </c>
      <c r="O243" s="130">
        <f>IF(O$74=0,0,O$74/NFM_fec!O$74)</f>
        <v>0</v>
      </c>
      <c r="P243" s="130">
        <f>IF(P$74=0,0,P$74/NFM_fec!P$74)</f>
        <v>0</v>
      </c>
      <c r="Q243" s="130">
        <f>IF(Q$74=0,0,Q$74/NFM_fec!Q$74)</f>
        <v>0</v>
      </c>
    </row>
    <row r="244" spans="1:17" x14ac:dyDescent="0.25">
      <c r="A244" s="129" t="s">
        <v>79</v>
      </c>
      <c r="B244" s="128">
        <f>IF(B$75=0,0,B$75/NFM_fec!B$75)</f>
        <v>1.1236250977789548</v>
      </c>
      <c r="C244" s="128">
        <f>IF(C$75=0,0,C$75/NFM_fec!C$75)</f>
        <v>0.62048376000000005</v>
      </c>
      <c r="D244" s="128">
        <f>IF(D$75=0,0,D$75/NFM_fec!D$75)</f>
        <v>0</v>
      </c>
      <c r="E244" s="128">
        <f>IF(E$75=0,0,E$75/NFM_fec!E$75)</f>
        <v>0</v>
      </c>
      <c r="F244" s="128">
        <f>IF(F$75=0,0,F$75/NFM_fec!F$75)</f>
        <v>0.62048376000000005</v>
      </c>
      <c r="G244" s="128">
        <f>IF(G$75=0,0,G$75/NFM_fec!G$75)</f>
        <v>0</v>
      </c>
      <c r="H244" s="128">
        <f>IF(H$75=0,0,H$75/NFM_fec!H$75)</f>
        <v>0</v>
      </c>
      <c r="I244" s="128">
        <f>IF(I$75=0,0,I$75/NFM_fec!I$75)</f>
        <v>1.3251222000000002</v>
      </c>
      <c r="J244" s="128">
        <f>IF(J$75=0,0,J$75/NFM_fec!J$75)</f>
        <v>1.3251222</v>
      </c>
      <c r="K244" s="128">
        <f>IF(K$75=0,0,K$75/NFM_fec!K$75)</f>
        <v>1.3251221999999998</v>
      </c>
      <c r="L244" s="128">
        <f>IF(L$75=0,0,L$75/NFM_fec!L$75)</f>
        <v>1.3251222000000002</v>
      </c>
      <c r="M244" s="128">
        <f>IF(M$75=0,0,M$75/NFM_fec!M$75)</f>
        <v>1.3251222</v>
      </c>
      <c r="N244" s="128">
        <f>IF(N$75=0,0,N$75/NFM_fec!N$75)</f>
        <v>1.3251222000000002</v>
      </c>
      <c r="O244" s="128">
        <f>IF(O$75=0,0,O$75/NFM_fec!O$75)</f>
        <v>1.3251221999999998</v>
      </c>
      <c r="P244" s="128">
        <f>IF(P$75=0,0,P$75/NFM_fec!P$75)</f>
        <v>1.3251222</v>
      </c>
      <c r="Q244" s="128">
        <f>IF(Q$75=0,0,Q$75/NFM_fec!Q$75)</f>
        <v>1.3251222000000002</v>
      </c>
    </row>
    <row r="245" spans="1:17" x14ac:dyDescent="0.25">
      <c r="A245" s="127" t="s">
        <v>149</v>
      </c>
      <c r="B245" s="126">
        <f>IF(B$80=0,0,B$80/NFM_fec!B$80)</f>
        <v>0.15664735402491659</v>
      </c>
      <c r="C245" s="126">
        <f>IF(C$80=0,0,C$80/NFM_fec!C$80)</f>
        <v>0.18563059445425611</v>
      </c>
      <c r="D245" s="126">
        <f>IF(D$80=0,0,D$80/NFM_fec!D$80)</f>
        <v>6.3245331732155949E-2</v>
      </c>
      <c r="E245" s="126">
        <f>IF(E$80=0,0,E$80/NFM_fec!E$80)</f>
        <v>1.3568558225529841E-2</v>
      </c>
      <c r="F245" s="126">
        <f>IF(F$80=0,0,F$80/NFM_fec!F$80)</f>
        <v>0.15671939607990956</v>
      </c>
      <c r="G245" s="126">
        <f>IF(G$80=0,0,G$80/NFM_fec!G$80)</f>
        <v>0.14642084416472445</v>
      </c>
      <c r="H245" s="126">
        <f>IF(H$80=0,0,H$80/NFM_fec!H$80)</f>
        <v>0.12545148857585114</v>
      </c>
      <c r="I245" s="126">
        <f>IF(I$80=0,0,I$80/NFM_fec!I$80)</f>
        <v>0.22537216901300694</v>
      </c>
      <c r="J245" s="126">
        <f>IF(J$80=0,0,J$80/NFM_fec!J$80)</f>
        <v>0.24364762387655653</v>
      </c>
      <c r="K245" s="126">
        <f>IF(K$80=0,0,K$80/NFM_fec!K$80)</f>
        <v>0.16665539011844477</v>
      </c>
      <c r="L245" s="126">
        <f>IF(L$80=0,0,L$80/NFM_fec!L$80)</f>
        <v>0.15924226169852304</v>
      </c>
      <c r="M245" s="126">
        <f>IF(M$80=0,0,M$80/NFM_fec!M$80)</f>
        <v>0.18726014079252362</v>
      </c>
      <c r="N245" s="126">
        <f>IF(N$80=0,0,N$80/NFM_fec!N$80)</f>
        <v>0.18103254070659333</v>
      </c>
      <c r="O245" s="126">
        <f>IF(O$80=0,0,O$80/NFM_fec!O$80)</f>
        <v>0.18228334842198948</v>
      </c>
      <c r="P245" s="126">
        <f>IF(P$80=0,0,P$80/NFM_fec!P$80)</f>
        <v>0.16722304827010251</v>
      </c>
      <c r="Q245" s="126">
        <f>IF(Q$80=0,0,Q$80/NFM_fec!Q$80)</f>
        <v>0.28031399808228763</v>
      </c>
    </row>
    <row r="246" spans="1:17" x14ac:dyDescent="0.25">
      <c r="A246" s="127" t="s">
        <v>148</v>
      </c>
      <c r="B246" s="126">
        <f>IF(B$87=0,0,B$87/NFM_fec!B$87)</f>
        <v>0.20643012381335038</v>
      </c>
      <c r="C246" s="126">
        <f>IF(C$87=0,0,C$87/NFM_fec!C$87)</f>
        <v>0.18563059445425609</v>
      </c>
      <c r="D246" s="126">
        <f>IF(D$87=0,0,D$87/NFM_fec!D$87)</f>
        <v>6.3245331732155963E-2</v>
      </c>
      <c r="E246" s="126">
        <f>IF(E$87=0,0,E$87/NFM_fec!E$87)</f>
        <v>1.3568558225529841E-2</v>
      </c>
      <c r="F246" s="126">
        <f>IF(F$87=0,0,F$87/NFM_fec!F$87)</f>
        <v>0.19350033725337376</v>
      </c>
      <c r="G246" s="126">
        <f>IF(G$87=0,0,G$87/NFM_fec!G$87)</f>
        <v>0.14642084416472445</v>
      </c>
      <c r="H246" s="126">
        <f>IF(H$87=0,0,H$87/NFM_fec!H$87)</f>
        <v>0.12545148857585117</v>
      </c>
      <c r="I246" s="126">
        <f>IF(I$87=0,0,I$87/NFM_fec!I$87)</f>
        <v>0.38947451689498153</v>
      </c>
      <c r="J246" s="126">
        <f>IF(J$87=0,0,J$87/NFM_fec!J$87)</f>
        <v>0.4221256330913466</v>
      </c>
      <c r="K246" s="126">
        <f>IF(K$87=0,0,K$87/NFM_fec!K$87)</f>
        <v>0.44574173793905164</v>
      </c>
      <c r="L246" s="126">
        <f>IF(L$87=0,0,L$87/NFM_fec!L$87)</f>
        <v>0.48819742464325622</v>
      </c>
      <c r="M246" s="126">
        <f>IF(M$87=0,0,M$87/NFM_fec!M$87)</f>
        <v>0.50586125896890843</v>
      </c>
      <c r="N246" s="126">
        <f>IF(N$87=0,0,N$87/NFM_fec!N$87)</f>
        <v>0.58266434882754503</v>
      </c>
      <c r="O246" s="126">
        <f>IF(O$87=0,0,O$87/NFM_fec!O$87)</f>
        <v>0.38722229034616928</v>
      </c>
      <c r="P246" s="126">
        <f>IF(P$87=0,0,P$87/NFM_fec!P$87)</f>
        <v>0.36280813325886851</v>
      </c>
      <c r="Q246" s="126">
        <f>IF(Q$87=0,0,Q$87/NFM_fec!Q$87)</f>
        <v>0.46757605436063182</v>
      </c>
    </row>
    <row r="247" spans="1:17" x14ac:dyDescent="0.25">
      <c r="A247" s="72" t="s">
        <v>147</v>
      </c>
      <c r="B247" s="125">
        <f>IF(B$94=0,0,B$94/NFM_fec!B$94)</f>
        <v>2.5687141261508875</v>
      </c>
      <c r="C247" s="125">
        <f>IF(C$94=0,0,C$94/NFM_fec!C$94)</f>
        <v>2.2534509327778434</v>
      </c>
      <c r="D247" s="125">
        <f>IF(D$94=0,0,D$94/NFM_fec!D$94)</f>
        <v>1.9638133859038789</v>
      </c>
      <c r="E247" s="125">
        <f>IF(E$94=0,0,E$94/NFM_fec!E$94)</f>
        <v>1.9175609483665097</v>
      </c>
      <c r="F247" s="125">
        <f>IF(F$94=0,0,F$94/NFM_fec!F$94)</f>
        <v>2.8134549069142469</v>
      </c>
      <c r="G247" s="125">
        <f>IF(G$94=0,0,G$94/NFM_fec!G$94)</f>
        <v>2.2363366613411526</v>
      </c>
      <c r="H247" s="125">
        <f>IF(H$94=0,0,H$94/NFM_fec!H$94)</f>
        <v>1.9674065063612756</v>
      </c>
      <c r="I247" s="125">
        <f>IF(I$94=0,0,I$94/NFM_fec!I$94)</f>
        <v>1.0162011617678017</v>
      </c>
      <c r="J247" s="125">
        <f>IF(J$94=0,0,J$94/NFM_fec!J$94)</f>
        <v>1.2969629864552377</v>
      </c>
      <c r="K247" s="125">
        <f>IF(K$94=0,0,K$94/NFM_fec!K$94)</f>
        <v>1.0231502561689181</v>
      </c>
      <c r="L247" s="125">
        <f>IF(L$94=0,0,L$94/NFM_fec!L$94)</f>
        <v>1.0010348700737906</v>
      </c>
      <c r="M247" s="125">
        <f>IF(M$94=0,0,M$94/NFM_fec!M$94)</f>
        <v>1.0573804864786576</v>
      </c>
      <c r="N247" s="125">
        <f>IF(N$94=0,0,N$94/NFM_fec!N$94)</f>
        <v>1.1096784720039479</v>
      </c>
      <c r="O247" s="125">
        <f>IF(O$94=0,0,O$94/NFM_fec!O$94)</f>
        <v>1.1830548350866672</v>
      </c>
      <c r="P247" s="125">
        <f>IF(P$94=0,0,P$94/NFM_fec!P$94)</f>
        <v>1.1078698210247384</v>
      </c>
      <c r="Q247" s="125">
        <f>IF(Q$94=0,0,Q$94/NFM_fec!Q$94)</f>
        <v>1.1135862753540162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167</v>
      </c>
      <c r="B249" s="133">
        <f>IF(B$112=0,0,(B$112-B$154)/NFM_fec!B$112)</f>
        <v>0.53343997194252346</v>
      </c>
      <c r="C249" s="133">
        <f>IF(C$112=0,0,(C$112-C$154)/NFM_fec!C$112)</f>
        <v>0.70797537674369693</v>
      </c>
      <c r="D249" s="133">
        <f>IF(D$112=0,0,(D$112-D$154)/NFM_fec!D$112)</f>
        <v>0.46798422266901857</v>
      </c>
      <c r="E249" s="133">
        <f>IF(E$112=0,0,(E$112-E$154)/NFM_fec!E$112)</f>
        <v>0.47652264640285108</v>
      </c>
      <c r="F249" s="133">
        <f>IF(F$112=0,0,(F$112-F$154)/NFM_fec!F$112)</f>
        <v>0.38229565514795633</v>
      </c>
      <c r="G249" s="133">
        <f>IF(G$112=0,0,(G$112-G$154)/NFM_fec!G$112)</f>
        <v>0.39398947309090859</v>
      </c>
      <c r="H249" s="133">
        <f>IF(H$112=0,0,(H$112-H$154)/NFM_fec!H$112)</f>
        <v>0.57743546469825113</v>
      </c>
      <c r="I249" s="133">
        <f>IF(I$112=0,0,(I$112-I$154)/NFM_fec!I$112)</f>
        <v>0.48417649350872072</v>
      </c>
      <c r="J249" s="133">
        <f>IF(J$112=0,0,(J$112-J$154)/NFM_fec!J$112)</f>
        <v>0.53038791044323896</v>
      </c>
      <c r="K249" s="133">
        <f>IF(K$112=0,0,(K$112-K$154)/NFM_fec!K$112)</f>
        <v>0.46077023516276733</v>
      </c>
      <c r="L249" s="133">
        <f>IF(L$112=0,0,(L$112-L$154)/NFM_fec!L$112)</f>
        <v>0.48976214920011985</v>
      </c>
      <c r="M249" s="133">
        <f>IF(M$112=0,0,(M$112-M$154)/NFM_fec!M$112)</f>
        <v>0.51283348757371094</v>
      </c>
      <c r="N249" s="133">
        <f>IF(N$112=0,0,(N$112-N$154)/NFM_fec!N$112)</f>
        <v>0.48545338604088878</v>
      </c>
      <c r="O249" s="133">
        <f>IF(O$112=0,0,(O$112-O$154)/NFM_fec!O$112)</f>
        <v>0.45320322546342912</v>
      </c>
      <c r="P249" s="133">
        <f>IF(P$112=0,0,(P$112-P$154)/NFM_fec!P$112)</f>
        <v>0.40746477623826266</v>
      </c>
      <c r="Q249" s="133">
        <f>IF(Q$112=0,0,(Q$112-Q$154)/NFM_fec!Q$112)</f>
        <v>0.47561040536657295</v>
      </c>
    </row>
    <row r="250" spans="1:17" x14ac:dyDescent="0.25">
      <c r="A250" s="132" t="s">
        <v>83</v>
      </c>
      <c r="B250" s="131">
        <f>IF(B$113=0,0,B$113/NFM_fec!B$113)</f>
        <v>0</v>
      </c>
      <c r="C250" s="131">
        <f>IF(C$113=0,0,C$113/NFM_fec!C$113)</f>
        <v>0</v>
      </c>
      <c r="D250" s="131">
        <f>IF(D$113=0,0,D$113/NFM_fec!D$113)</f>
        <v>0</v>
      </c>
      <c r="E250" s="131">
        <f>IF(E$113=0,0,E$113/NFM_fec!E$113)</f>
        <v>0</v>
      </c>
      <c r="F250" s="131">
        <f>IF(F$113=0,0,F$113/NFM_fec!F$113)</f>
        <v>0</v>
      </c>
      <c r="G250" s="131">
        <f>IF(G$113=0,0,G$113/NFM_fec!G$113)</f>
        <v>0</v>
      </c>
      <c r="H250" s="131">
        <f>IF(H$113=0,0,H$113/NFM_fec!H$113)</f>
        <v>0</v>
      </c>
      <c r="I250" s="131">
        <f>IF(I$113=0,0,I$113/NFM_fec!I$113)</f>
        <v>0</v>
      </c>
      <c r="J250" s="131">
        <f>IF(J$113=0,0,J$113/NFM_fec!J$113)</f>
        <v>0</v>
      </c>
      <c r="K250" s="131">
        <f>IF(K$113=0,0,K$113/NFM_fec!K$113)</f>
        <v>0</v>
      </c>
      <c r="L250" s="131">
        <f>IF(L$113=0,0,L$113/NFM_fec!L$113)</f>
        <v>0</v>
      </c>
      <c r="M250" s="131">
        <f>IF(M$113=0,0,M$113/NFM_fec!M$113)</f>
        <v>0</v>
      </c>
      <c r="N250" s="131">
        <f>IF(N$113=0,0,N$113/NFM_fec!N$113)</f>
        <v>0</v>
      </c>
      <c r="O250" s="131">
        <f>IF(O$113=0,0,O$113/NFM_fec!O$113)</f>
        <v>0</v>
      </c>
      <c r="P250" s="131">
        <f>IF(P$113=0,0,P$113/NFM_fec!P$113)</f>
        <v>0</v>
      </c>
      <c r="Q250" s="131">
        <f>IF(Q$113=0,0,Q$113/NFM_fec!Q$113)</f>
        <v>0</v>
      </c>
    </row>
    <row r="251" spans="1:17" x14ac:dyDescent="0.25">
      <c r="A251" s="76" t="s">
        <v>82</v>
      </c>
      <c r="B251" s="130">
        <f>IF(B$114=0,0,B$114/NFM_fec!B$114)</f>
        <v>0</v>
      </c>
      <c r="C251" s="130">
        <f>IF(C$114=0,0,C$114/NFM_fec!C$114)</f>
        <v>0</v>
      </c>
      <c r="D251" s="130">
        <f>IF(D$114=0,0,D$114/NFM_fec!D$114)</f>
        <v>0</v>
      </c>
      <c r="E251" s="130">
        <f>IF(E$114=0,0,E$114/NFM_fec!E$114)</f>
        <v>0</v>
      </c>
      <c r="F251" s="130">
        <f>IF(F$114=0,0,F$114/NFM_fec!F$114)</f>
        <v>0</v>
      </c>
      <c r="G251" s="130">
        <f>IF(G$114=0,0,G$114/NFM_fec!G$114)</f>
        <v>0</v>
      </c>
      <c r="H251" s="130">
        <f>IF(H$114=0,0,H$114/NFM_fec!H$114)</f>
        <v>0</v>
      </c>
      <c r="I251" s="130">
        <f>IF(I$114=0,0,I$114/NFM_fec!I$114)</f>
        <v>0</v>
      </c>
      <c r="J251" s="130">
        <f>IF(J$114=0,0,J$114/NFM_fec!J$114)</f>
        <v>0</v>
      </c>
      <c r="K251" s="130">
        <f>IF(K$114=0,0,K$114/NFM_fec!K$114)</f>
        <v>0</v>
      </c>
      <c r="L251" s="130">
        <f>IF(L$114=0,0,L$114/NFM_fec!L$114)</f>
        <v>0</v>
      </c>
      <c r="M251" s="130">
        <f>IF(M$114=0,0,M$114/NFM_fec!M$114)</f>
        <v>0</v>
      </c>
      <c r="N251" s="130">
        <f>IF(N$114=0,0,N$114/NFM_fec!N$114)</f>
        <v>0</v>
      </c>
      <c r="O251" s="130">
        <f>IF(O$114=0,0,O$114/NFM_fec!O$114)</f>
        <v>0</v>
      </c>
      <c r="P251" s="130">
        <f>IF(P$114=0,0,P$114/NFM_fec!P$114)</f>
        <v>0</v>
      </c>
      <c r="Q251" s="130">
        <f>IF(Q$114=0,0,Q$114/NFM_fec!Q$114)</f>
        <v>0</v>
      </c>
    </row>
    <row r="252" spans="1:17" x14ac:dyDescent="0.25">
      <c r="A252" s="76" t="s">
        <v>81</v>
      </c>
      <c r="B252" s="130">
        <f>IF(B$115=0,0,B$115/NFM_fec!B$115)</f>
        <v>0</v>
      </c>
      <c r="C252" s="130">
        <f>IF(C$115=0,0,C$115/NFM_fec!C$115)</f>
        <v>0</v>
      </c>
      <c r="D252" s="130">
        <f>IF(D$115=0,0,D$115/NFM_fec!D$115)</f>
        <v>0</v>
      </c>
      <c r="E252" s="130">
        <f>IF(E$115=0,0,E$115/NFM_fec!E$115)</f>
        <v>0</v>
      </c>
      <c r="F252" s="130">
        <f>IF(F$115=0,0,F$115/NFM_fec!F$115)</f>
        <v>0</v>
      </c>
      <c r="G252" s="130">
        <f>IF(G$115=0,0,G$115/NFM_fec!G$115)</f>
        <v>0</v>
      </c>
      <c r="H252" s="130">
        <f>IF(H$115=0,0,H$115/NFM_fec!H$115)</f>
        <v>0</v>
      </c>
      <c r="I252" s="130">
        <f>IF(I$115=0,0,I$115/NFM_fec!I$115)</f>
        <v>0</v>
      </c>
      <c r="J252" s="130">
        <f>IF(J$115=0,0,J$115/NFM_fec!J$115)</f>
        <v>0</v>
      </c>
      <c r="K252" s="130">
        <f>IF(K$115=0,0,K$115/NFM_fec!K$115)</f>
        <v>0</v>
      </c>
      <c r="L252" s="130">
        <f>IF(L$115=0,0,L$115/NFM_fec!L$115)</f>
        <v>0</v>
      </c>
      <c r="M252" s="130">
        <f>IF(M$115=0,0,M$115/NFM_fec!M$115)</f>
        <v>0</v>
      </c>
      <c r="N252" s="130">
        <f>IF(N$115=0,0,N$115/NFM_fec!N$115)</f>
        <v>0</v>
      </c>
      <c r="O252" s="130">
        <f>IF(O$115=0,0,O$115/NFM_fec!O$115)</f>
        <v>0</v>
      </c>
      <c r="P252" s="130">
        <f>IF(P$115=0,0,P$115/NFM_fec!P$115)</f>
        <v>0</v>
      </c>
      <c r="Q252" s="130">
        <f>IF(Q$115=0,0,Q$115/NFM_fec!Q$115)</f>
        <v>0</v>
      </c>
    </row>
    <row r="253" spans="1:17" x14ac:dyDescent="0.25">
      <c r="A253" s="76" t="s">
        <v>80</v>
      </c>
      <c r="B253" s="130">
        <f>IF(B$116=0,0,B$116/NFM_fec!B$116)</f>
        <v>0</v>
      </c>
      <c r="C253" s="130">
        <f>IF(C$116=0,0,C$116/NFM_fec!C$116)</f>
        <v>0</v>
      </c>
      <c r="D253" s="130">
        <f>IF(D$116=0,0,D$116/NFM_fec!D$116)</f>
        <v>0</v>
      </c>
      <c r="E253" s="130">
        <f>IF(E$116=0,0,E$116/NFM_fec!E$116)</f>
        <v>0</v>
      </c>
      <c r="F253" s="130">
        <f>IF(F$116=0,0,F$116/NFM_fec!F$116)</f>
        <v>0</v>
      </c>
      <c r="G253" s="130">
        <f>IF(G$116=0,0,G$116/NFM_fec!G$116)</f>
        <v>0</v>
      </c>
      <c r="H253" s="130">
        <f>IF(H$116=0,0,H$116/NFM_fec!H$116)</f>
        <v>0</v>
      </c>
      <c r="I253" s="130">
        <f>IF(I$116=0,0,I$116/NFM_fec!I$116)</f>
        <v>0</v>
      </c>
      <c r="J253" s="130">
        <f>IF(J$116=0,0,J$116/NFM_fec!J$116)</f>
        <v>0</v>
      </c>
      <c r="K253" s="130">
        <f>IF(K$116=0,0,K$116/NFM_fec!K$116)</f>
        <v>0</v>
      </c>
      <c r="L253" s="130">
        <f>IF(L$116=0,0,L$116/NFM_fec!L$116)</f>
        <v>0</v>
      </c>
      <c r="M253" s="130">
        <f>IF(M$116=0,0,M$116/NFM_fec!M$116)</f>
        <v>0</v>
      </c>
      <c r="N253" s="130">
        <f>IF(N$116=0,0,N$116/NFM_fec!N$116)</f>
        <v>0</v>
      </c>
      <c r="O253" s="130">
        <f>IF(O$116=0,0,O$116/NFM_fec!O$116)</f>
        <v>0</v>
      </c>
      <c r="P253" s="130">
        <f>IF(P$116=0,0,P$116/NFM_fec!P$116)</f>
        <v>0</v>
      </c>
      <c r="Q253" s="130">
        <f>IF(Q$116=0,0,Q$116/NFM_fec!Q$116)</f>
        <v>0</v>
      </c>
    </row>
    <row r="254" spans="1:17" x14ac:dyDescent="0.25">
      <c r="A254" s="129" t="s">
        <v>79</v>
      </c>
      <c r="B254" s="128">
        <f>IF(B$117=0,0,B$117/NFM_fec!B$117)</f>
        <v>1.123625097778955</v>
      </c>
      <c r="C254" s="128">
        <f>IF(C$117=0,0,C$117/NFM_fec!C$117)</f>
        <v>0.62048376000000016</v>
      </c>
      <c r="D254" s="128">
        <f>IF(D$117=0,0,D$117/NFM_fec!D$117)</f>
        <v>0</v>
      </c>
      <c r="E254" s="128">
        <f>IF(E$117=0,0,E$117/NFM_fec!E$117)</f>
        <v>0</v>
      </c>
      <c r="F254" s="128">
        <f>IF(F$117=0,0,F$117/NFM_fec!F$117)</f>
        <v>0.62048376000000005</v>
      </c>
      <c r="G254" s="128">
        <f>IF(G$117=0,0,G$117/NFM_fec!G$117)</f>
        <v>0</v>
      </c>
      <c r="H254" s="128">
        <f>IF(H$117=0,0,H$117/NFM_fec!H$117)</f>
        <v>0</v>
      </c>
      <c r="I254" s="128">
        <f>IF(I$117=0,0,I$117/NFM_fec!I$117)</f>
        <v>1.3251222000000002</v>
      </c>
      <c r="J254" s="128">
        <f>IF(J$117=0,0,J$117/NFM_fec!J$117)</f>
        <v>1.3251222</v>
      </c>
      <c r="K254" s="128">
        <f>IF(K$117=0,0,K$117/NFM_fec!K$117)</f>
        <v>1.3251222</v>
      </c>
      <c r="L254" s="128">
        <f>IF(L$117=0,0,L$117/NFM_fec!L$117)</f>
        <v>1.3251222000000002</v>
      </c>
      <c r="M254" s="128">
        <f>IF(M$117=0,0,M$117/NFM_fec!M$117)</f>
        <v>1.3251222000000002</v>
      </c>
      <c r="N254" s="128">
        <f>IF(N$117=0,0,N$117/NFM_fec!N$117)</f>
        <v>1.3251222000000002</v>
      </c>
      <c r="O254" s="128">
        <f>IF(O$117=0,0,O$117/NFM_fec!O$117)</f>
        <v>1.3251222</v>
      </c>
      <c r="P254" s="128">
        <f>IF(P$117=0,0,P$117/NFM_fec!P$117)</f>
        <v>1.3251222000000002</v>
      </c>
      <c r="Q254" s="128">
        <f>IF(Q$117=0,0,Q$117/NFM_fec!Q$117)</f>
        <v>1.3251222000000002</v>
      </c>
    </row>
    <row r="255" spans="1:17" x14ac:dyDescent="0.25">
      <c r="A255" s="127" t="s">
        <v>146</v>
      </c>
      <c r="B255" s="126">
        <f>IF(B$122=0,0,B$122/NFM_fec!B$122)</f>
        <v>0.65658281663832052</v>
      </c>
      <c r="C255" s="126">
        <f>IF(C$122=0,0,C$122/NFM_fec!C$122)</f>
        <v>0.32838185712649853</v>
      </c>
      <c r="D255" s="126">
        <f>IF(D$122=0,0,D$122/NFM_fec!D$122)</f>
        <v>6.3245331732155949E-2</v>
      </c>
      <c r="E255" s="126">
        <f>IF(E$122=0,0,E$122/NFM_fec!E$122)</f>
        <v>1.3568558225529839E-2</v>
      </c>
      <c r="F255" s="126">
        <f>IF(F$122=0,0,F$122/NFM_fec!F$122)</f>
        <v>0.25118639436456902</v>
      </c>
      <c r="G255" s="126">
        <f>IF(G$122=0,0,G$122/NFM_fec!G$122)</f>
        <v>0.14642084416472445</v>
      </c>
      <c r="H255" s="126">
        <f>IF(H$122=0,0,H$122/NFM_fec!H$122)</f>
        <v>0.12545148857585112</v>
      </c>
      <c r="I255" s="126">
        <f>IF(I$122=0,0,I$122/NFM_fec!I$122)</f>
        <v>0.44197148785692258</v>
      </c>
      <c r="J255" s="126">
        <f>IF(J$122=0,0,J$122/NFM_fec!J$122)</f>
        <v>0.24364762387655656</v>
      </c>
      <c r="K255" s="126">
        <f>IF(K$122=0,0,K$122/NFM_fec!K$122)</f>
        <v>0.34191141049640861</v>
      </c>
      <c r="L255" s="126">
        <f>IF(L$122=0,0,L$122/NFM_fec!L$122)</f>
        <v>0.41757574004985781</v>
      </c>
      <c r="M255" s="126">
        <f>IF(M$122=0,0,M$122/NFM_fec!M$122)</f>
        <v>0.40113212534882786</v>
      </c>
      <c r="N255" s="126">
        <f>IF(N$122=0,0,N$122/NFM_fec!N$122)</f>
        <v>0.27322406625327339</v>
      </c>
      <c r="O255" s="126">
        <f>IF(O$122=0,0,O$122/NFM_fec!O$122)</f>
        <v>0.18228334842198946</v>
      </c>
      <c r="P255" s="126">
        <f>IF(P$122=0,0,P$122/NFM_fec!P$122)</f>
        <v>0.16722304827010251</v>
      </c>
      <c r="Q255" s="126">
        <f>IF(Q$122=0,0,Q$122/NFM_fec!Q$122)</f>
        <v>0.28031399808228769</v>
      </c>
    </row>
    <row r="256" spans="1:17" x14ac:dyDescent="0.25">
      <c r="A256" s="127" t="s">
        <v>145</v>
      </c>
      <c r="B256" s="126">
        <f>IF(B$130=0,0,B$130/NFM_fec!B$130)</f>
        <v>0.20643012381335041</v>
      </c>
      <c r="C256" s="126">
        <f>IF(C$130=0,0,C$130/NFM_fec!C$130)</f>
        <v>0.18563059445425606</v>
      </c>
      <c r="D256" s="126">
        <f>IF(D$130=0,0,D$130/NFM_fec!D$130)</f>
        <v>6.3245331732155949E-2</v>
      </c>
      <c r="E256" s="126">
        <f>IF(E$130=0,0,E$130/NFM_fec!E$130)</f>
        <v>1.3568558225529843E-2</v>
      </c>
      <c r="F256" s="126">
        <f>IF(F$130=0,0,F$130/NFM_fec!F$130)</f>
        <v>0.19350033725337371</v>
      </c>
      <c r="G256" s="126">
        <f>IF(G$130=0,0,G$130/NFM_fec!G$130)</f>
        <v>0.14642084416472445</v>
      </c>
      <c r="H256" s="126">
        <f>IF(H$130=0,0,H$130/NFM_fec!H$130)</f>
        <v>0.12545148857585117</v>
      </c>
      <c r="I256" s="126">
        <f>IF(I$130=0,0,I$130/NFM_fec!I$130)</f>
        <v>0.38947451689498153</v>
      </c>
      <c r="J256" s="126">
        <f>IF(J$130=0,0,J$130/NFM_fec!J$130)</f>
        <v>0.42212563309134654</v>
      </c>
      <c r="K256" s="126">
        <f>IF(K$130=0,0,K$130/NFM_fec!K$130)</f>
        <v>0.44574173793905153</v>
      </c>
      <c r="L256" s="126">
        <f>IF(L$130=0,0,L$130/NFM_fec!L$130)</f>
        <v>0.48819742464325622</v>
      </c>
      <c r="M256" s="126">
        <f>IF(M$130=0,0,M$130/NFM_fec!M$130)</f>
        <v>0.50586125896890866</v>
      </c>
      <c r="N256" s="126">
        <f>IF(N$130=0,0,N$130/NFM_fec!N$130)</f>
        <v>0.58266434882754492</v>
      </c>
      <c r="O256" s="126">
        <f>IF(O$130=0,0,O$130/NFM_fec!O$130)</f>
        <v>0.38722229034616923</v>
      </c>
      <c r="P256" s="126">
        <f>IF(P$130=0,0,P$130/NFM_fec!P$130)</f>
        <v>0.36280813325886851</v>
      </c>
      <c r="Q256" s="126">
        <f>IF(Q$130=0,0,Q$130/NFM_fec!Q$130)</f>
        <v>0.46757605436063188</v>
      </c>
    </row>
    <row r="257" spans="1:17" x14ac:dyDescent="0.25">
      <c r="A257" s="72" t="s">
        <v>144</v>
      </c>
      <c r="B257" s="125">
        <f>IF(B$137=0,0,B$137/NFM_fec!B$137)</f>
        <v>1.8123590715021509</v>
      </c>
      <c r="C257" s="125">
        <f>IF(C$137=0,0,C$137/NFM_fec!C$137)</f>
        <v>1.8029672823805165</v>
      </c>
      <c r="D257" s="125">
        <f>IF(D$137=0,0,D$137/NFM_fec!D$137)</f>
        <v>1.4883661893908906</v>
      </c>
      <c r="E257" s="125">
        <f>IF(E$137=0,0,E$137/NFM_fec!E$137)</f>
        <v>1.6379032482199021</v>
      </c>
      <c r="F257" s="125">
        <f>IF(F$137=0,0,F$137/NFM_fec!F$137)</f>
        <v>2.9723518425378632</v>
      </c>
      <c r="G257" s="125">
        <f>IF(G$137=0,0,G$137/NFM_fec!G$137)</f>
        <v>2.9154013399996455</v>
      </c>
      <c r="H257" s="125">
        <f>IF(H$137=0,0,H$137/NFM_fec!H$137)</f>
        <v>2.8942202356587776</v>
      </c>
      <c r="I257" s="125">
        <f>IF(I$137=0,0,I$137/NFM_fec!I$137)</f>
        <v>0.66962117889000616</v>
      </c>
      <c r="J257" s="125">
        <f>IF(J$137=0,0,J$137/NFM_fec!J$137)</f>
        <v>1.1242231353259386</v>
      </c>
      <c r="K257" s="125">
        <f>IF(K$137=0,0,K$137/NFM_fec!K$137)</f>
        <v>0.70333284442004773</v>
      </c>
      <c r="L257" s="125">
        <f>IF(L$137=0,0,L$137/NFM_fec!L$137)</f>
        <v>0.64938288537266919</v>
      </c>
      <c r="M257" s="125">
        <f>IF(M$137=0,0,M$137/NFM_fec!M$137)</f>
        <v>0.74255257623034621</v>
      </c>
      <c r="N257" s="125">
        <f>IF(N$137=0,0,N$137/NFM_fec!N$137)</f>
        <v>0.79064946878964648</v>
      </c>
      <c r="O257" s="125">
        <f>IF(O$137=0,0,O$137/NFM_fec!O$137)</f>
        <v>0.98019332179332541</v>
      </c>
      <c r="P257" s="125">
        <f>IF(P$137=0,0,P$137/NFM_fec!P$137)</f>
        <v>0.86359297332282192</v>
      </c>
      <c r="Q257" s="125">
        <f>IF(Q$137=0,0,Q$137/NFM_fec!Q$137)</f>
        <v>0.83687586955660387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Q10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SUM(B4,B7)</f>
        <v>2153.3909449558519</v>
      </c>
      <c r="C3" s="46">
        <f t="shared" ref="C3:Q3" si="0">SUM(C4,C7)</f>
        <v>2368.5907224541043</v>
      </c>
      <c r="D3" s="46">
        <f t="shared" si="0"/>
        <v>2247.6442313079142</v>
      </c>
      <c r="E3" s="46">
        <f t="shared" si="0"/>
        <v>2191.3838265618906</v>
      </c>
      <c r="F3" s="46">
        <f t="shared" si="0"/>
        <v>2465.9226256120692</v>
      </c>
      <c r="G3" s="46">
        <f t="shared" si="0"/>
        <v>2496.8570647717956</v>
      </c>
      <c r="H3" s="46">
        <f t="shared" si="0"/>
        <v>2575.7165303137022</v>
      </c>
      <c r="I3" s="46">
        <f t="shared" si="0"/>
        <v>2806.4992614475627</v>
      </c>
      <c r="J3" s="46">
        <f t="shared" si="0"/>
        <v>2731.2126911440018</v>
      </c>
      <c r="K3" s="46">
        <f t="shared" si="0"/>
        <v>2469.8662281141578</v>
      </c>
      <c r="L3" s="46">
        <f t="shared" si="0"/>
        <v>2675</v>
      </c>
      <c r="M3" s="46">
        <f t="shared" si="0"/>
        <v>2984.9869834993833</v>
      </c>
      <c r="N3" s="46">
        <f t="shared" si="0"/>
        <v>2706.8568012979249</v>
      </c>
      <c r="O3" s="46">
        <f t="shared" si="0"/>
        <v>2733.0251345667461</v>
      </c>
      <c r="P3" s="46">
        <f t="shared" si="0"/>
        <v>2814.9780136743111</v>
      </c>
      <c r="Q3" s="46">
        <f t="shared" si="0"/>
        <v>2973.649738457837</v>
      </c>
    </row>
    <row r="4" spans="1:17" x14ac:dyDescent="0.25">
      <c r="A4" s="110" t="s">
        <v>178</v>
      </c>
      <c r="B4" s="120">
        <f>SUM(B5:B6)</f>
        <v>1632.0683824910764</v>
      </c>
      <c r="C4" s="120">
        <f t="shared" ref="C4:Q4" si="1">SUM(C5:C6)</f>
        <v>1755.5170970624499</v>
      </c>
      <c r="D4" s="120">
        <f t="shared" si="1"/>
        <v>1621.3066813073538</v>
      </c>
      <c r="E4" s="120">
        <f t="shared" si="1"/>
        <v>1598.39491723792</v>
      </c>
      <c r="F4" s="120">
        <f t="shared" si="1"/>
        <v>1811.9458291058272</v>
      </c>
      <c r="G4" s="120">
        <f t="shared" si="1"/>
        <v>1752.3913637605904</v>
      </c>
      <c r="H4" s="120">
        <f t="shared" si="1"/>
        <v>1754.3479438695347</v>
      </c>
      <c r="I4" s="120">
        <f t="shared" si="1"/>
        <v>1962.4393331926567</v>
      </c>
      <c r="J4" s="120">
        <f t="shared" si="1"/>
        <v>1843.9774306975223</v>
      </c>
      <c r="K4" s="120">
        <f t="shared" si="1"/>
        <v>1549.3070736647883</v>
      </c>
      <c r="L4" s="120">
        <f t="shared" si="1"/>
        <v>1692</v>
      </c>
      <c r="M4" s="120">
        <f t="shared" si="1"/>
        <v>1979.8782516784436</v>
      </c>
      <c r="N4" s="120">
        <f t="shared" si="1"/>
        <v>1538.9140314424235</v>
      </c>
      <c r="O4" s="120">
        <f t="shared" si="1"/>
        <v>1664.8292090903196</v>
      </c>
      <c r="P4" s="120">
        <f t="shared" si="1"/>
        <v>1615.9721779663332</v>
      </c>
      <c r="Q4" s="120">
        <f t="shared" si="1"/>
        <v>1801.8339140430767</v>
      </c>
    </row>
    <row r="5" spans="1:17" x14ac:dyDescent="0.25">
      <c r="A5" s="179" t="s">
        <v>61</v>
      </c>
      <c r="B5" s="189">
        <v>780.45898909872005</v>
      </c>
      <c r="C5" s="189">
        <v>899.37525335833982</v>
      </c>
      <c r="D5" s="189">
        <v>785.7389876066851</v>
      </c>
      <c r="E5" s="189">
        <v>780.16733301549959</v>
      </c>
      <c r="F5" s="189">
        <v>830.65048229053411</v>
      </c>
      <c r="G5" s="189">
        <v>816.88565347442898</v>
      </c>
      <c r="H5" s="189">
        <v>817.34156086152188</v>
      </c>
      <c r="I5" s="189">
        <v>864.45787838957574</v>
      </c>
      <c r="J5" s="189">
        <v>985.83581454700106</v>
      </c>
      <c r="K5" s="189">
        <v>784.66144533984391</v>
      </c>
      <c r="L5" s="189">
        <v>980.32665907787361</v>
      </c>
      <c r="M5" s="189">
        <v>1219.7594730175729</v>
      </c>
      <c r="N5" s="189">
        <v>988.15883648079375</v>
      </c>
      <c r="O5" s="189">
        <v>941.06254197001829</v>
      </c>
      <c r="P5" s="189">
        <v>839.80122235200849</v>
      </c>
      <c r="Q5" s="189">
        <v>824.98392996609255</v>
      </c>
    </row>
    <row r="6" spans="1:17" x14ac:dyDescent="0.25">
      <c r="A6" s="179" t="s">
        <v>40</v>
      </c>
      <c r="B6" s="189">
        <v>851.60939339235631</v>
      </c>
      <c r="C6" s="189">
        <v>856.1418437041101</v>
      </c>
      <c r="D6" s="189">
        <v>835.56769370066866</v>
      </c>
      <c r="E6" s="189">
        <v>818.22758422242043</v>
      </c>
      <c r="F6" s="189">
        <v>981.2953468152931</v>
      </c>
      <c r="G6" s="189">
        <v>935.50571028616139</v>
      </c>
      <c r="H6" s="189">
        <v>937.00638300801279</v>
      </c>
      <c r="I6" s="189">
        <v>1097.9814548030809</v>
      </c>
      <c r="J6" s="189">
        <v>858.14161615052126</v>
      </c>
      <c r="K6" s="189">
        <v>764.64562832494437</v>
      </c>
      <c r="L6" s="189">
        <v>711.67334092212639</v>
      </c>
      <c r="M6" s="189">
        <v>760.1187786608707</v>
      </c>
      <c r="N6" s="189">
        <v>550.75519496162974</v>
      </c>
      <c r="O6" s="189">
        <v>723.76666712030135</v>
      </c>
      <c r="P6" s="189">
        <v>776.17095561432473</v>
      </c>
      <c r="Q6" s="189">
        <v>976.84998407698413</v>
      </c>
    </row>
    <row r="7" spans="1:17" x14ac:dyDescent="0.25">
      <c r="A7" s="223" t="s">
        <v>39</v>
      </c>
      <c r="B7" s="118">
        <v>521.3225624647755</v>
      </c>
      <c r="C7" s="118">
        <v>613.07362539165456</v>
      </c>
      <c r="D7" s="118">
        <v>626.33755000056021</v>
      </c>
      <c r="E7" s="118">
        <v>592.98890932397035</v>
      </c>
      <c r="F7" s="118">
        <v>653.97679650624195</v>
      </c>
      <c r="G7" s="118">
        <v>744.46570101120528</v>
      </c>
      <c r="H7" s="118">
        <v>821.36858644416759</v>
      </c>
      <c r="I7" s="118">
        <v>844.05992825490614</v>
      </c>
      <c r="J7" s="118">
        <v>887.23526044647974</v>
      </c>
      <c r="K7" s="118">
        <v>920.55915444936932</v>
      </c>
      <c r="L7" s="118">
        <v>983</v>
      </c>
      <c r="M7" s="118">
        <v>1005.10873182094</v>
      </c>
      <c r="N7" s="118">
        <v>1167.9427698555014</v>
      </c>
      <c r="O7" s="118">
        <v>1068.1959254764265</v>
      </c>
      <c r="P7" s="118">
        <v>1199.0058357079779</v>
      </c>
      <c r="Q7" s="118">
        <v>1171.8158244147605</v>
      </c>
    </row>
    <row r="8" spans="1:17" x14ac:dyDescent="0.25">
      <c r="B8" s="13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177</v>
      </c>
      <c r="B10" s="215">
        <v>727.92130533824525</v>
      </c>
      <c r="C10" s="215">
        <v>775.89788741109624</v>
      </c>
      <c r="D10" s="215">
        <v>745.03268016357993</v>
      </c>
      <c r="E10" s="215">
        <v>821.62525462190888</v>
      </c>
      <c r="F10" s="215">
        <v>834.48522204729113</v>
      </c>
      <c r="G10" s="215">
        <v>847.36625069184822</v>
      </c>
      <c r="H10" s="215">
        <v>774.13657755697068</v>
      </c>
      <c r="I10" s="215">
        <v>1101.4871931771036</v>
      </c>
      <c r="J10" s="215">
        <v>1315.7738544770191</v>
      </c>
      <c r="K10" s="215">
        <v>1151.2445611924147</v>
      </c>
      <c r="L10" s="215">
        <v>1388.1955702111832</v>
      </c>
      <c r="M10" s="215">
        <v>1432.5492117735835</v>
      </c>
      <c r="N10" s="215">
        <v>1377.4417160744065</v>
      </c>
      <c r="O10" s="215">
        <v>1588.0343223424024</v>
      </c>
      <c r="P10" s="215">
        <v>1433.6862392945097</v>
      </c>
      <c r="Q10" s="215">
        <v>1373.8169477082372</v>
      </c>
    </row>
    <row r="11" spans="1:17" x14ac:dyDescent="0.25">
      <c r="A11" s="222" t="s">
        <v>176</v>
      </c>
      <c r="B11" s="214">
        <v>433.19299398560571</v>
      </c>
      <c r="C11" s="214">
        <v>402.82461125128606</v>
      </c>
      <c r="D11" s="214">
        <v>432.10102602351918</v>
      </c>
      <c r="E11" s="214">
        <v>469.9663594319299</v>
      </c>
      <c r="F11" s="214">
        <v>537.65873429597616</v>
      </c>
      <c r="G11" s="214">
        <v>529.25256797024849</v>
      </c>
      <c r="H11" s="214">
        <v>484.01987140595452</v>
      </c>
      <c r="I11" s="214">
        <v>763.02234691427179</v>
      </c>
      <c r="J11" s="214">
        <v>624.65793602927886</v>
      </c>
      <c r="K11" s="214">
        <v>624.06572892813927</v>
      </c>
      <c r="L11" s="214">
        <v>540.98688688152492</v>
      </c>
      <c r="M11" s="214">
        <v>620.079548253805</v>
      </c>
      <c r="N11" s="214">
        <v>632.38008674566652</v>
      </c>
      <c r="O11" s="214">
        <v>590.31592755398106</v>
      </c>
      <c r="P11" s="214">
        <v>595.37410893409026</v>
      </c>
      <c r="Q11" s="214">
        <v>730.91385985551221</v>
      </c>
    </row>
    <row r="12" spans="1:17" x14ac:dyDescent="0.25">
      <c r="A12" s="221" t="s">
        <v>175</v>
      </c>
      <c r="B12" s="213">
        <v>8.0654367841429497</v>
      </c>
      <c r="C12" s="213">
        <v>8.7020053413659628</v>
      </c>
      <c r="D12" s="213">
        <v>9.8195897350574821</v>
      </c>
      <c r="E12" s="213">
        <v>10.433559358987686</v>
      </c>
      <c r="F12" s="213">
        <v>10.867038871894257</v>
      </c>
      <c r="G12" s="213">
        <v>12.757540912267569</v>
      </c>
      <c r="H12" s="213">
        <v>12.688416443975226</v>
      </c>
      <c r="I12" s="213">
        <v>18.021776311993911</v>
      </c>
      <c r="J12" s="213">
        <v>19.914062138209985</v>
      </c>
      <c r="K12" s="213">
        <v>27.674959335336393</v>
      </c>
      <c r="L12" s="213">
        <v>30.818031309474691</v>
      </c>
      <c r="M12" s="213">
        <v>21.879566525859332</v>
      </c>
      <c r="N12" s="213">
        <v>32.34958783384257</v>
      </c>
      <c r="O12" s="213">
        <v>35.71512784239156</v>
      </c>
      <c r="P12" s="213">
        <v>40.504048136494802</v>
      </c>
      <c r="Q12" s="213">
        <v>38.406428827017386</v>
      </c>
    </row>
    <row r="13" spans="1:17" x14ac:dyDescent="0.25">
      <c r="B13" s="13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177</v>
      </c>
      <c r="B15" s="120">
        <v>864.35700593138347</v>
      </c>
      <c r="C15" s="120">
        <v>864.3570059313837</v>
      </c>
      <c r="D15" s="120">
        <v>793.94136214675325</v>
      </c>
      <c r="E15" s="120">
        <v>934.77264971601392</v>
      </c>
      <c r="F15" s="120">
        <v>934.77264971601392</v>
      </c>
      <c r="G15" s="120">
        <v>934.77264971601392</v>
      </c>
      <c r="H15" s="120">
        <v>864.35700593138358</v>
      </c>
      <c r="I15" s="120">
        <v>1216.4352248545354</v>
      </c>
      <c r="J15" s="120">
        <v>1427.6821562084265</v>
      </c>
      <c r="K15" s="120">
        <v>1357.266512423796</v>
      </c>
      <c r="L15" s="120">
        <v>1498.0977999930567</v>
      </c>
      <c r="M15" s="120">
        <v>1568.5134437776871</v>
      </c>
      <c r="N15" s="120">
        <v>1498.0977999930567</v>
      </c>
      <c r="O15" s="120">
        <v>1709.3447313469478</v>
      </c>
      <c r="P15" s="120">
        <v>1638.9290875623174</v>
      </c>
      <c r="Q15" s="120">
        <v>1568.5134437776871</v>
      </c>
    </row>
    <row r="16" spans="1:17" x14ac:dyDescent="0.25">
      <c r="A16" s="180" t="s">
        <v>176</v>
      </c>
      <c r="B16" s="189">
        <v>481.3255488728953</v>
      </c>
      <c r="C16" s="189">
        <v>481.32554887289524</v>
      </c>
      <c r="D16" s="189">
        <v>481.32554887289524</v>
      </c>
      <c r="E16" s="189">
        <v>531.42166628579719</v>
      </c>
      <c r="F16" s="189">
        <v>581.51778369869908</v>
      </c>
      <c r="G16" s="189">
        <v>581.51778369869908</v>
      </c>
      <c r="H16" s="189">
        <v>531.42166628579719</v>
      </c>
      <c r="I16" s="189">
        <v>831.99837076320887</v>
      </c>
      <c r="J16" s="189">
        <v>781.90225335030698</v>
      </c>
      <c r="K16" s="189">
        <v>781.90225335030698</v>
      </c>
      <c r="L16" s="189">
        <v>781.90225335030698</v>
      </c>
      <c r="M16" s="189">
        <v>731.80613593740509</v>
      </c>
      <c r="N16" s="189">
        <v>731.80613593740509</v>
      </c>
      <c r="O16" s="189">
        <v>681.7100185245032</v>
      </c>
      <c r="P16" s="189">
        <v>681.7100185245032</v>
      </c>
      <c r="Q16" s="189">
        <v>781.90225335030709</v>
      </c>
    </row>
    <row r="17" spans="1:17" x14ac:dyDescent="0.25">
      <c r="A17" s="108" t="s">
        <v>175</v>
      </c>
      <c r="B17" s="118">
        <v>8.9615964268254995</v>
      </c>
      <c r="C17" s="118">
        <v>9.7040815114054961</v>
      </c>
      <c r="D17" s="118">
        <v>10.446566595985493</v>
      </c>
      <c r="E17" s="118">
        <v>11.189051680565489</v>
      </c>
      <c r="F17" s="118">
        <v>11.931536765145486</v>
      </c>
      <c r="G17" s="118">
        <v>14.158992018885474</v>
      </c>
      <c r="H17" s="118">
        <v>14.158992018885474</v>
      </c>
      <c r="I17" s="118">
        <v>19.356387610945447</v>
      </c>
      <c r="J17" s="118">
        <v>21.583842864685437</v>
      </c>
      <c r="K17" s="118">
        <v>29.751178795065396</v>
      </c>
      <c r="L17" s="118">
        <v>32.721119133385379</v>
      </c>
      <c r="M17" s="118">
        <v>32.721119133385379</v>
      </c>
      <c r="N17" s="118">
        <v>34.206089302545372</v>
      </c>
      <c r="O17" s="118">
        <v>37.918514725445355</v>
      </c>
      <c r="P17" s="118">
        <v>43.115910317505332</v>
      </c>
      <c r="Q17" s="118">
        <v>42.373425232925335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177</v>
      </c>
      <c r="B19" s="120"/>
      <c r="C19" s="120">
        <v>70.415643784630362</v>
      </c>
      <c r="D19" s="120">
        <v>0</v>
      </c>
      <c r="E19" s="120">
        <v>140.8312875692607</v>
      </c>
      <c r="F19" s="120">
        <v>70.415643784630348</v>
      </c>
      <c r="G19" s="120">
        <v>0</v>
      </c>
      <c r="H19" s="120">
        <v>0</v>
      </c>
      <c r="I19" s="120">
        <v>422.49386270778206</v>
      </c>
      <c r="J19" s="120">
        <v>211.24693135389111</v>
      </c>
      <c r="K19" s="120">
        <v>0</v>
      </c>
      <c r="L19" s="120">
        <v>140.8312875692607</v>
      </c>
      <c r="M19" s="120">
        <v>140.8312875692607</v>
      </c>
      <c r="N19" s="120">
        <v>0</v>
      </c>
      <c r="O19" s="120">
        <v>211.24693135389111</v>
      </c>
      <c r="P19" s="120">
        <v>0</v>
      </c>
      <c r="Q19" s="120">
        <v>0</v>
      </c>
    </row>
    <row r="20" spans="1:17" x14ac:dyDescent="0.25">
      <c r="A20" s="179" t="s">
        <v>176</v>
      </c>
      <c r="B20" s="189"/>
      <c r="C20" s="189">
        <v>0</v>
      </c>
      <c r="D20" s="189">
        <v>50.09611741290194</v>
      </c>
      <c r="E20" s="189">
        <v>50.096117412901947</v>
      </c>
      <c r="F20" s="189">
        <v>100.19223482580388</v>
      </c>
      <c r="G20" s="189">
        <v>0</v>
      </c>
      <c r="H20" s="189">
        <v>0</v>
      </c>
      <c r="I20" s="189">
        <v>300.57670447741168</v>
      </c>
      <c r="J20" s="189">
        <v>0</v>
      </c>
      <c r="K20" s="189">
        <v>0</v>
      </c>
      <c r="L20" s="189">
        <v>0</v>
      </c>
      <c r="M20" s="189">
        <v>0</v>
      </c>
      <c r="N20" s="189">
        <v>0</v>
      </c>
      <c r="O20" s="189">
        <v>0</v>
      </c>
      <c r="P20" s="189">
        <v>0</v>
      </c>
      <c r="Q20" s="189">
        <v>150.28835223870581</v>
      </c>
    </row>
    <row r="21" spans="1:17" x14ac:dyDescent="0.25">
      <c r="A21" s="119" t="s">
        <v>175</v>
      </c>
      <c r="B21" s="118"/>
      <c r="C21" s="118">
        <v>0.74248508457999662</v>
      </c>
      <c r="D21" s="118">
        <v>1.4849701691599926</v>
      </c>
      <c r="E21" s="118">
        <v>1.4849701691599926</v>
      </c>
      <c r="F21" s="118">
        <v>0.74248508457999662</v>
      </c>
      <c r="G21" s="118">
        <v>2.9699403383199852</v>
      </c>
      <c r="H21" s="118">
        <v>0</v>
      </c>
      <c r="I21" s="118">
        <v>5.9398806766399703</v>
      </c>
      <c r="J21" s="118">
        <v>2.9699403383199852</v>
      </c>
      <c r="K21" s="118">
        <v>8.1673359303799593</v>
      </c>
      <c r="L21" s="118">
        <v>3.7124254228999813</v>
      </c>
      <c r="M21" s="118">
        <v>0</v>
      </c>
      <c r="N21" s="118">
        <v>2.227455253739989</v>
      </c>
      <c r="O21" s="118">
        <v>4.454910507479978</v>
      </c>
      <c r="P21" s="118">
        <v>5.1973955920599764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177</v>
      </c>
      <c r="B23" s="120"/>
      <c r="C23" s="120">
        <f>B15+C19-C15</f>
        <v>70.415643784630106</v>
      </c>
      <c r="D23" s="120">
        <f t="shared" ref="D23:Q23" si="2">C15+D19-D15</f>
        <v>70.415643784630447</v>
      </c>
      <c r="E23" s="120">
        <f t="shared" si="2"/>
        <v>0</v>
      </c>
      <c r="F23" s="120">
        <f t="shared" si="2"/>
        <v>70.415643784630333</v>
      </c>
      <c r="G23" s="120">
        <f t="shared" si="2"/>
        <v>0</v>
      </c>
      <c r="H23" s="120">
        <f t="shared" si="2"/>
        <v>70.415643784630333</v>
      </c>
      <c r="I23" s="120">
        <f t="shared" si="2"/>
        <v>70.41564378463022</v>
      </c>
      <c r="J23" s="120">
        <f t="shared" si="2"/>
        <v>0</v>
      </c>
      <c r="K23" s="120">
        <f t="shared" si="2"/>
        <v>70.415643784630447</v>
      </c>
      <c r="L23" s="120">
        <f t="shared" si="2"/>
        <v>0</v>
      </c>
      <c r="M23" s="120">
        <f t="shared" si="2"/>
        <v>70.41564378463022</v>
      </c>
      <c r="N23" s="120">
        <f t="shared" si="2"/>
        <v>70.415643784630447</v>
      </c>
      <c r="O23" s="120">
        <f t="shared" si="2"/>
        <v>0</v>
      </c>
      <c r="P23" s="120">
        <f t="shared" si="2"/>
        <v>70.415643784630447</v>
      </c>
      <c r="Q23" s="120">
        <f t="shared" si="2"/>
        <v>70.41564378463022</v>
      </c>
    </row>
    <row r="24" spans="1:17" x14ac:dyDescent="0.25">
      <c r="A24" s="179" t="s">
        <v>176</v>
      </c>
      <c r="B24" s="189"/>
      <c r="C24" s="189">
        <f t="shared" ref="C24:Q24" si="3">B16+C20-C16</f>
        <v>0</v>
      </c>
      <c r="D24" s="189">
        <f t="shared" si="3"/>
        <v>50.096117412901947</v>
      </c>
      <c r="E24" s="189">
        <f t="shared" si="3"/>
        <v>0</v>
      </c>
      <c r="F24" s="189">
        <f t="shared" si="3"/>
        <v>50.096117412902004</v>
      </c>
      <c r="G24" s="189">
        <f t="shared" si="3"/>
        <v>0</v>
      </c>
      <c r="H24" s="189">
        <f t="shared" si="3"/>
        <v>50.09611741290189</v>
      </c>
      <c r="I24" s="189">
        <f t="shared" si="3"/>
        <v>0</v>
      </c>
      <c r="J24" s="189">
        <f t="shared" si="3"/>
        <v>50.09611741290189</v>
      </c>
      <c r="K24" s="189">
        <f t="shared" si="3"/>
        <v>0</v>
      </c>
      <c r="L24" s="189">
        <f t="shared" si="3"/>
        <v>0</v>
      </c>
      <c r="M24" s="189">
        <f t="shared" si="3"/>
        <v>50.09611741290189</v>
      </c>
      <c r="N24" s="189">
        <f t="shared" si="3"/>
        <v>0</v>
      </c>
      <c r="O24" s="189">
        <f t="shared" si="3"/>
        <v>50.09611741290189</v>
      </c>
      <c r="P24" s="189">
        <f t="shared" si="3"/>
        <v>0</v>
      </c>
      <c r="Q24" s="189">
        <f t="shared" si="3"/>
        <v>50.09611741290189</v>
      </c>
    </row>
    <row r="25" spans="1:17" x14ac:dyDescent="0.25">
      <c r="A25" s="119" t="s">
        <v>175</v>
      </c>
      <c r="B25" s="118"/>
      <c r="C25" s="118">
        <f t="shared" ref="C25:Q25" si="4">B17+C21-C17</f>
        <v>0</v>
      </c>
      <c r="D25" s="118">
        <f t="shared" si="4"/>
        <v>0.74248508457999662</v>
      </c>
      <c r="E25" s="118">
        <f t="shared" si="4"/>
        <v>0.74248508457999662</v>
      </c>
      <c r="F25" s="118">
        <f t="shared" si="4"/>
        <v>0</v>
      </c>
      <c r="G25" s="118">
        <f t="shared" si="4"/>
        <v>0.74248508457999662</v>
      </c>
      <c r="H25" s="118">
        <f t="shared" si="4"/>
        <v>0</v>
      </c>
      <c r="I25" s="118">
        <f t="shared" si="4"/>
        <v>0.74248508457999662</v>
      </c>
      <c r="J25" s="118">
        <f t="shared" si="4"/>
        <v>0.74248508457999662</v>
      </c>
      <c r="K25" s="118">
        <f t="shared" si="4"/>
        <v>0</v>
      </c>
      <c r="L25" s="118">
        <f t="shared" si="4"/>
        <v>0.74248508457999662</v>
      </c>
      <c r="M25" s="118">
        <f t="shared" si="4"/>
        <v>0</v>
      </c>
      <c r="N25" s="118">
        <f t="shared" si="4"/>
        <v>0.74248508457999662</v>
      </c>
      <c r="O25" s="118">
        <f t="shared" si="4"/>
        <v>0.74248508457999662</v>
      </c>
      <c r="P25" s="118">
        <f t="shared" si="4"/>
        <v>0</v>
      </c>
      <c r="Q25" s="118">
        <f t="shared" si="4"/>
        <v>0.74248508457999662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177</v>
      </c>
      <c r="B27" s="120">
        <f>B15-B10</f>
        <v>136.43570059313822</v>
      </c>
      <c r="C27" s="120">
        <f t="shared" ref="C27:Q27" si="5">C15-C10</f>
        <v>88.459118520287461</v>
      </c>
      <c r="D27" s="120">
        <f t="shared" si="5"/>
        <v>48.908681983173324</v>
      </c>
      <c r="E27" s="120">
        <f t="shared" si="5"/>
        <v>113.14739509410504</v>
      </c>
      <c r="F27" s="120">
        <f t="shared" si="5"/>
        <v>100.28742766872278</v>
      </c>
      <c r="G27" s="120">
        <f t="shared" si="5"/>
        <v>87.406399024165694</v>
      </c>
      <c r="H27" s="120">
        <f t="shared" si="5"/>
        <v>90.220428374412904</v>
      </c>
      <c r="I27" s="120">
        <f t="shared" si="5"/>
        <v>114.9480316774318</v>
      </c>
      <c r="J27" s="120">
        <f t="shared" si="5"/>
        <v>111.90830173140739</v>
      </c>
      <c r="K27" s="120">
        <f t="shared" si="5"/>
        <v>206.02195123138131</v>
      </c>
      <c r="L27" s="120">
        <f t="shared" si="5"/>
        <v>109.90222978187353</v>
      </c>
      <c r="M27" s="120">
        <f t="shared" si="5"/>
        <v>135.96423200410368</v>
      </c>
      <c r="N27" s="120">
        <f t="shared" si="5"/>
        <v>120.65608391865021</v>
      </c>
      <c r="O27" s="120">
        <f t="shared" si="5"/>
        <v>121.31040900454536</v>
      </c>
      <c r="P27" s="120">
        <f t="shared" si="5"/>
        <v>205.24284826780763</v>
      </c>
      <c r="Q27" s="120">
        <f t="shared" si="5"/>
        <v>194.69649606944995</v>
      </c>
    </row>
    <row r="28" spans="1:17" x14ac:dyDescent="0.25">
      <c r="A28" s="180" t="s">
        <v>176</v>
      </c>
      <c r="B28" s="189">
        <f t="shared" ref="B28:Q28" si="6">B16-B11</f>
        <v>48.132554887289587</v>
      </c>
      <c r="C28" s="189">
        <f t="shared" si="6"/>
        <v>78.500937621609182</v>
      </c>
      <c r="D28" s="189">
        <f t="shared" si="6"/>
        <v>49.224522849376058</v>
      </c>
      <c r="E28" s="189">
        <f t="shared" si="6"/>
        <v>61.455306853867285</v>
      </c>
      <c r="F28" s="189">
        <f t="shared" si="6"/>
        <v>43.859049402722917</v>
      </c>
      <c r="G28" s="189">
        <f t="shared" si="6"/>
        <v>52.265215728450585</v>
      </c>
      <c r="H28" s="189">
        <f t="shared" si="6"/>
        <v>47.401794879842669</v>
      </c>
      <c r="I28" s="189">
        <f t="shared" si="6"/>
        <v>68.976023848937075</v>
      </c>
      <c r="J28" s="189">
        <f t="shared" si="6"/>
        <v>157.24431732102812</v>
      </c>
      <c r="K28" s="189">
        <f t="shared" si="6"/>
        <v>157.83652442216771</v>
      </c>
      <c r="L28" s="189">
        <f t="shared" si="6"/>
        <v>240.91536646878205</v>
      </c>
      <c r="M28" s="189">
        <f t="shared" si="6"/>
        <v>111.72658768360009</v>
      </c>
      <c r="N28" s="189">
        <f t="shared" si="6"/>
        <v>99.426049191738571</v>
      </c>
      <c r="O28" s="189">
        <f t="shared" si="6"/>
        <v>91.394090970522143</v>
      </c>
      <c r="P28" s="189">
        <f t="shared" si="6"/>
        <v>86.335909590412939</v>
      </c>
      <c r="Q28" s="189">
        <f t="shared" si="6"/>
        <v>50.988393494794877</v>
      </c>
    </row>
    <row r="29" spans="1:17" x14ac:dyDescent="0.25">
      <c r="A29" s="108" t="s">
        <v>175</v>
      </c>
      <c r="B29" s="118">
        <f t="shared" ref="B29:Q29" si="7">B17-B12</f>
        <v>0.89615964268254977</v>
      </c>
      <c r="C29" s="118">
        <f t="shared" si="7"/>
        <v>1.0020761700395333</v>
      </c>
      <c r="D29" s="118">
        <f t="shared" si="7"/>
        <v>0.62697686092801064</v>
      </c>
      <c r="E29" s="118">
        <f t="shared" si="7"/>
        <v>0.75549232157780288</v>
      </c>
      <c r="F29" s="118">
        <f t="shared" si="7"/>
        <v>1.0644978932512288</v>
      </c>
      <c r="G29" s="118">
        <f t="shared" si="7"/>
        <v>1.4014511066179054</v>
      </c>
      <c r="H29" s="118">
        <f t="shared" si="7"/>
        <v>1.4705755749102476</v>
      </c>
      <c r="I29" s="118">
        <f t="shared" si="7"/>
        <v>1.3346112989515362</v>
      </c>
      <c r="J29" s="118">
        <f t="shared" si="7"/>
        <v>1.6697807264754516</v>
      </c>
      <c r="K29" s="118">
        <f t="shared" si="7"/>
        <v>2.0762194597290033</v>
      </c>
      <c r="L29" s="118">
        <f t="shared" si="7"/>
        <v>1.9030878239106883</v>
      </c>
      <c r="M29" s="118">
        <f t="shared" si="7"/>
        <v>10.841552607526047</v>
      </c>
      <c r="N29" s="118">
        <f t="shared" si="7"/>
        <v>1.8565014687028025</v>
      </c>
      <c r="O29" s="118">
        <f t="shared" si="7"/>
        <v>2.2033868830537955</v>
      </c>
      <c r="P29" s="118">
        <f t="shared" si="7"/>
        <v>2.6118621810105296</v>
      </c>
      <c r="Q29" s="118">
        <f t="shared" si="7"/>
        <v>3.966996405907949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717.26255811178748</v>
      </c>
      <c r="C32" s="38">
        <v>727.11952000000008</v>
      </c>
      <c r="D32" s="38">
        <v>724.92206999999985</v>
      </c>
      <c r="E32" s="38">
        <v>784.15602999999942</v>
      </c>
      <c r="F32" s="38">
        <v>798.27031999999963</v>
      </c>
      <c r="G32" s="38">
        <v>798.36688595593762</v>
      </c>
      <c r="H32" s="38">
        <v>724.66347999999982</v>
      </c>
      <c r="I32" s="38">
        <v>1034.5152900000003</v>
      </c>
      <c r="J32" s="38">
        <v>1043.4810700000005</v>
      </c>
      <c r="K32" s="38">
        <v>947.7814700000007</v>
      </c>
      <c r="L32" s="38">
        <v>998.92094950549972</v>
      </c>
      <c r="M32" s="38">
        <v>1041.661996195118</v>
      </c>
      <c r="N32" s="38">
        <v>1018.7987825557408</v>
      </c>
      <c r="O32" s="38">
        <v>1071.9789281629373</v>
      </c>
      <c r="P32" s="38">
        <v>995.9997125564413</v>
      </c>
      <c r="Q32" s="38">
        <v>1000.5830539077222</v>
      </c>
    </row>
    <row r="33" spans="1:17" x14ac:dyDescent="0.25">
      <c r="A33" s="55" t="s">
        <v>33</v>
      </c>
      <c r="B33" s="54">
        <v>65.231886987405119</v>
      </c>
      <c r="C33" s="54">
        <v>76.061580000000021</v>
      </c>
      <c r="D33" s="54">
        <v>78.609150000000042</v>
      </c>
      <c r="E33" s="54">
        <v>91.08929000000002</v>
      </c>
      <c r="F33" s="54">
        <v>84.221670000000017</v>
      </c>
      <c r="G33" s="54">
        <v>92.069452653427177</v>
      </c>
      <c r="H33" s="54">
        <v>25.908349999999999</v>
      </c>
      <c r="I33" s="54">
        <v>21.105110000000025</v>
      </c>
      <c r="J33" s="54">
        <v>23.307450000000017</v>
      </c>
      <c r="K33" s="54">
        <v>0</v>
      </c>
      <c r="L33" s="54">
        <v>0</v>
      </c>
      <c r="M33" s="54">
        <v>6.71033420313222</v>
      </c>
      <c r="N33" s="54">
        <v>0</v>
      </c>
      <c r="O33" s="54">
        <v>0</v>
      </c>
      <c r="P33" s="54">
        <v>0</v>
      </c>
      <c r="Q33" s="54">
        <v>0</v>
      </c>
    </row>
    <row r="34" spans="1:17" x14ac:dyDescent="0.25">
      <c r="A34" s="52" t="s">
        <v>32</v>
      </c>
      <c r="B34" s="51">
        <v>238.12766313919198</v>
      </c>
      <c r="C34" s="51">
        <v>251.31595000000002</v>
      </c>
      <c r="D34" s="51">
        <v>224.66882999999999</v>
      </c>
      <c r="E34" s="51">
        <v>266.95432999999997</v>
      </c>
      <c r="F34" s="51">
        <v>271.46787</v>
      </c>
      <c r="G34" s="51">
        <v>271.47412815368062</v>
      </c>
      <c r="H34" s="51">
        <v>240.44697000000002</v>
      </c>
      <c r="I34" s="51">
        <v>252.59470999999999</v>
      </c>
      <c r="J34" s="51">
        <v>278.59822000000003</v>
      </c>
      <c r="K34" s="51">
        <v>270.56829000000005</v>
      </c>
      <c r="L34" s="51">
        <v>296.9128700762941</v>
      </c>
      <c r="M34" s="51">
        <v>297.52338758305876</v>
      </c>
      <c r="N34" s="51">
        <v>260.07396987007877</v>
      </c>
      <c r="O34" s="51">
        <v>295.74124301879601</v>
      </c>
      <c r="P34" s="51">
        <v>294.86061034755869</v>
      </c>
      <c r="Q34" s="51">
        <v>293.34020576895858</v>
      </c>
    </row>
    <row r="35" spans="1:17" x14ac:dyDescent="0.25">
      <c r="A35" s="53" t="s">
        <v>31</v>
      </c>
      <c r="B35" s="51">
        <v>158.95188352165999</v>
      </c>
      <c r="C35" s="51">
        <v>162.89314999999999</v>
      </c>
      <c r="D35" s="51">
        <v>141.88251</v>
      </c>
      <c r="E35" s="51">
        <v>174.74743000000001</v>
      </c>
      <c r="F35" s="51">
        <v>177.35961</v>
      </c>
      <c r="G35" s="51">
        <v>178.65717779428269</v>
      </c>
      <c r="H35" s="51">
        <v>164.20582999999999</v>
      </c>
      <c r="I35" s="51">
        <v>170.73797999999999</v>
      </c>
      <c r="J35" s="51">
        <v>203.59942000000001</v>
      </c>
      <c r="K35" s="51">
        <v>206.26105000000001</v>
      </c>
      <c r="L35" s="51">
        <v>215.43951552388339</v>
      </c>
      <c r="M35" s="51">
        <v>204.92993305573268</v>
      </c>
      <c r="N35" s="51">
        <v>178.65648812558314</v>
      </c>
      <c r="O35" s="51">
        <v>216.75246816917712</v>
      </c>
      <c r="P35" s="51">
        <v>211.49825880738879</v>
      </c>
      <c r="Q35" s="51">
        <v>216.75186603577063</v>
      </c>
    </row>
    <row r="36" spans="1:17" x14ac:dyDescent="0.25">
      <c r="A36" s="53" t="s">
        <v>30</v>
      </c>
      <c r="B36" s="51">
        <v>11.033084993626685</v>
      </c>
      <c r="C36" s="51">
        <v>22.096060000000001</v>
      </c>
      <c r="D36" s="51">
        <v>16.59253</v>
      </c>
      <c r="E36" s="51">
        <v>22.107520000000001</v>
      </c>
      <c r="F36" s="51">
        <v>22.109020000000001</v>
      </c>
      <c r="G36" s="51">
        <v>22.069095318655258</v>
      </c>
      <c r="H36" s="51">
        <v>22.10181</v>
      </c>
      <c r="I36" s="51">
        <v>22.085280000000001</v>
      </c>
      <c r="J36" s="51">
        <v>22.10314</v>
      </c>
      <c r="K36" s="51">
        <v>19.901789999999998</v>
      </c>
      <c r="L36" s="51">
        <v>30.906440417575286</v>
      </c>
      <c r="M36" s="51">
        <v>45.232798680383148</v>
      </c>
      <c r="N36" s="51">
        <v>36.420358234678893</v>
      </c>
      <c r="O36" s="51">
        <v>29.858535356549201</v>
      </c>
      <c r="P36" s="51">
        <v>28.753202218078552</v>
      </c>
      <c r="Q36" s="51">
        <v>25.434039471673358</v>
      </c>
    </row>
    <row r="37" spans="1:17" x14ac:dyDescent="0.25">
      <c r="A37" s="53" t="s">
        <v>76</v>
      </c>
      <c r="B37" s="51">
        <v>3.0809007200478891</v>
      </c>
      <c r="C37" s="51">
        <v>4.0989699999999996</v>
      </c>
      <c r="D37" s="51">
        <v>5.1014099999999996</v>
      </c>
      <c r="E37" s="51">
        <v>6.0996300000000003</v>
      </c>
      <c r="F37" s="51">
        <v>5.1007499999999997</v>
      </c>
      <c r="G37" s="51">
        <v>6.1379678677269975</v>
      </c>
      <c r="H37" s="51">
        <v>5.09938</v>
      </c>
      <c r="I37" s="51">
        <v>6.0964799999999997</v>
      </c>
      <c r="J37" s="51">
        <v>6.0990500000000001</v>
      </c>
      <c r="K37" s="51">
        <v>5.1020099999999999</v>
      </c>
      <c r="L37" s="51">
        <v>6.1383302418228478</v>
      </c>
      <c r="M37" s="51">
        <v>4.0841947595399759</v>
      </c>
      <c r="N37" s="51">
        <v>4.0844497213119819</v>
      </c>
      <c r="O37" s="51">
        <v>4.1321487718631644</v>
      </c>
      <c r="P37" s="51">
        <v>4.1318666443492589</v>
      </c>
      <c r="Q37" s="51">
        <v>4.1318991388714901</v>
      </c>
    </row>
    <row r="38" spans="1:17" x14ac:dyDescent="0.25">
      <c r="A38" s="53" t="s">
        <v>29</v>
      </c>
      <c r="B38" s="51">
        <v>57.323173546292267</v>
      </c>
      <c r="C38" s="51">
        <v>54.48883</v>
      </c>
      <c r="D38" s="51">
        <v>52.493470000000002</v>
      </c>
      <c r="E38" s="51">
        <v>54.499969999999998</v>
      </c>
      <c r="F38" s="51">
        <v>58.299439999999997</v>
      </c>
      <c r="G38" s="51">
        <v>52.546552197949573</v>
      </c>
      <c r="H38" s="51">
        <v>34.380510000000001</v>
      </c>
      <c r="I38" s="51">
        <v>39.184069999999998</v>
      </c>
      <c r="J38" s="51">
        <v>31.495519999999999</v>
      </c>
      <c r="K38" s="51">
        <v>23.899550000000001</v>
      </c>
      <c r="L38" s="51">
        <v>33.43925426444229</v>
      </c>
      <c r="M38" s="51">
        <v>30.569921777983609</v>
      </c>
      <c r="N38" s="51">
        <v>28.660593689483978</v>
      </c>
      <c r="O38" s="51">
        <v>30.571995791095532</v>
      </c>
      <c r="P38" s="51">
        <v>35.344659798386708</v>
      </c>
      <c r="Q38" s="51">
        <v>36.299184353451082</v>
      </c>
    </row>
    <row r="39" spans="1:17" x14ac:dyDescent="0.25">
      <c r="A39" s="53" t="s">
        <v>28</v>
      </c>
      <c r="B39" s="51">
        <v>7.7386203575651766</v>
      </c>
      <c r="C39" s="51">
        <v>7.7389400000000013</v>
      </c>
      <c r="D39" s="51">
        <v>8.5989100000000001</v>
      </c>
      <c r="E39" s="51">
        <v>9.4997800000000048</v>
      </c>
      <c r="F39" s="51">
        <v>8.5990500000000019</v>
      </c>
      <c r="G39" s="51">
        <v>12.063334975066127</v>
      </c>
      <c r="H39" s="51">
        <v>14.659440000000004</v>
      </c>
      <c r="I39" s="51">
        <v>14.4909</v>
      </c>
      <c r="J39" s="51">
        <v>15.30109</v>
      </c>
      <c r="K39" s="51">
        <v>15.403889999999999</v>
      </c>
      <c r="L39" s="51">
        <v>10.989329628570346</v>
      </c>
      <c r="M39" s="51">
        <v>12.706539309419382</v>
      </c>
      <c r="N39" s="51">
        <v>12.252080099020738</v>
      </c>
      <c r="O39" s="51">
        <v>14.426094930111004</v>
      </c>
      <c r="P39" s="51">
        <v>15.132622879355406</v>
      </c>
      <c r="Q39" s="51">
        <v>10.723216769192028</v>
      </c>
    </row>
    <row r="40" spans="1:17" x14ac:dyDescent="0.25">
      <c r="A40" s="52" t="s">
        <v>27</v>
      </c>
      <c r="B40" s="51">
        <v>29.784965129248224</v>
      </c>
      <c r="C40" s="51">
        <v>15.50154</v>
      </c>
      <c r="D40" s="51">
        <v>16.597439999999999</v>
      </c>
      <c r="E40" s="51">
        <v>17.09639</v>
      </c>
      <c r="F40" s="51">
        <v>18.19903</v>
      </c>
      <c r="G40" s="51">
        <v>19.299913562252129</v>
      </c>
      <c r="H40" s="51">
        <v>24.502320000000001</v>
      </c>
      <c r="I40" s="51">
        <v>40.793700000000001</v>
      </c>
      <c r="J40" s="51">
        <v>37.002429999999997</v>
      </c>
      <c r="K40" s="51">
        <v>20.81401</v>
      </c>
      <c r="L40" s="51">
        <v>23.310867702582893</v>
      </c>
      <c r="M40" s="51">
        <v>28.684296110214319</v>
      </c>
      <c r="N40" s="51">
        <v>23.645396398912418</v>
      </c>
      <c r="O40" s="51">
        <v>15.11865635270679</v>
      </c>
      <c r="P40" s="51">
        <v>15.97831231318469</v>
      </c>
      <c r="Q40" s="51">
        <v>18.91637159540619</v>
      </c>
    </row>
    <row r="41" spans="1:17" x14ac:dyDescent="0.25">
      <c r="A41" s="53" t="s">
        <v>66</v>
      </c>
      <c r="B41" s="51">
        <v>29.784965129248224</v>
      </c>
      <c r="C41" s="51">
        <v>15.50154</v>
      </c>
      <c r="D41" s="51">
        <v>16.597439999999999</v>
      </c>
      <c r="E41" s="51">
        <v>17.09639</v>
      </c>
      <c r="F41" s="51">
        <v>18.19903</v>
      </c>
      <c r="G41" s="51">
        <v>19.299913562252129</v>
      </c>
      <c r="H41" s="51">
        <v>24.502320000000001</v>
      </c>
      <c r="I41" s="51">
        <v>40.793700000000001</v>
      </c>
      <c r="J41" s="51">
        <v>37.002429999999997</v>
      </c>
      <c r="K41" s="51">
        <v>20.81401</v>
      </c>
      <c r="L41" s="51">
        <v>23.310867702582893</v>
      </c>
      <c r="M41" s="51">
        <v>28.684296110214319</v>
      </c>
      <c r="N41" s="51">
        <v>23.645396398912418</v>
      </c>
      <c r="O41" s="51">
        <v>15.11865635270679</v>
      </c>
      <c r="P41" s="51">
        <v>15.97831231318469</v>
      </c>
      <c r="Q41" s="51">
        <v>18.91637159540619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12.228896967475617</v>
      </c>
      <c r="C43" s="51">
        <v>7.2912200000001093</v>
      </c>
      <c r="D43" s="51">
        <v>12.298509999999879</v>
      </c>
      <c r="E43" s="51">
        <v>11.700609999999415</v>
      </c>
      <c r="F43" s="51">
        <v>14.288589999999644</v>
      </c>
      <c r="G43" s="51">
        <v>18.367249450654416</v>
      </c>
      <c r="H43" s="51">
        <v>14.40005999999984</v>
      </c>
      <c r="I43" s="51">
        <v>15.800239999999983</v>
      </c>
      <c r="J43" s="51">
        <v>15.175560000000464</v>
      </c>
      <c r="K43" s="51">
        <v>14.889650000000628</v>
      </c>
      <c r="L43" s="51">
        <v>16.074315421722055</v>
      </c>
      <c r="M43" s="51">
        <v>15.548490443890097</v>
      </c>
      <c r="N43" s="51">
        <v>24.887906199871303</v>
      </c>
      <c r="O43" s="51">
        <v>19.632785293524979</v>
      </c>
      <c r="P43" s="51">
        <v>17.053258173105711</v>
      </c>
      <c r="Q43" s="51">
        <v>17.316297306567719</v>
      </c>
    </row>
    <row r="44" spans="1:17" x14ac:dyDescent="0.25">
      <c r="A44" s="53" t="s">
        <v>23</v>
      </c>
      <c r="B44" s="51">
        <v>12.228896967475617</v>
      </c>
      <c r="C44" s="51">
        <v>7.2912200000001093</v>
      </c>
      <c r="D44" s="51">
        <v>12.298509999999879</v>
      </c>
      <c r="E44" s="51">
        <v>11.700609999999415</v>
      </c>
      <c r="F44" s="51">
        <v>14.288589999999644</v>
      </c>
      <c r="G44" s="51">
        <v>18.367249450654416</v>
      </c>
      <c r="H44" s="51">
        <v>14.40005999999984</v>
      </c>
      <c r="I44" s="51">
        <v>15.800239999999983</v>
      </c>
      <c r="J44" s="51">
        <v>15.175560000000464</v>
      </c>
      <c r="K44" s="51">
        <v>14.889650000000628</v>
      </c>
      <c r="L44" s="51">
        <v>16.074315421722055</v>
      </c>
      <c r="M44" s="51">
        <v>15.548490443890097</v>
      </c>
      <c r="N44" s="51">
        <v>24.887906199871303</v>
      </c>
      <c r="O44" s="51">
        <v>19.632785293524979</v>
      </c>
      <c r="P44" s="51">
        <v>17.053258173105711</v>
      </c>
      <c r="Q44" s="51">
        <v>17.316297306567719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0.26271495684734125</v>
      </c>
      <c r="N45" s="51">
        <v>0.76431967053177452</v>
      </c>
      <c r="O45" s="51">
        <v>0.835974540116875</v>
      </c>
      <c r="P45" s="51">
        <v>0.85980211682487173</v>
      </c>
      <c r="Q45" s="51">
        <v>0.45376529005049981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0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268.81308000000001</v>
      </c>
      <c r="J49" s="51">
        <v>279.39641</v>
      </c>
      <c r="K49" s="51">
        <v>271.87777</v>
      </c>
      <c r="L49" s="51">
        <v>267.52858252179692</v>
      </c>
      <c r="M49" s="51">
        <v>284.93760320961457</v>
      </c>
      <c r="N49" s="51">
        <v>310.71790099636809</v>
      </c>
      <c r="O49" s="51">
        <v>332.13601452538376</v>
      </c>
      <c r="P49" s="51">
        <v>261.31556002891938</v>
      </c>
      <c r="Q49" s="51">
        <v>261.43969769883535</v>
      </c>
    </row>
    <row r="50" spans="1:17" x14ac:dyDescent="0.25">
      <c r="A50" s="63" t="s">
        <v>21</v>
      </c>
      <c r="B50" s="62">
        <v>371.88914588846649</v>
      </c>
      <c r="C50" s="62">
        <v>376.94923</v>
      </c>
      <c r="D50" s="62">
        <v>392.74813999999998</v>
      </c>
      <c r="E50" s="62">
        <v>397.31540999999999</v>
      </c>
      <c r="F50" s="62">
        <v>410.09316000000001</v>
      </c>
      <c r="G50" s="62">
        <v>397.15614213592329</v>
      </c>
      <c r="H50" s="62">
        <v>419.40577999999999</v>
      </c>
      <c r="I50" s="62">
        <v>435.40845000000002</v>
      </c>
      <c r="J50" s="62">
        <v>410.00099999999998</v>
      </c>
      <c r="K50" s="62">
        <v>369.63175000000001</v>
      </c>
      <c r="L50" s="62">
        <v>395.09431378310376</v>
      </c>
      <c r="M50" s="62">
        <v>407.99516968836065</v>
      </c>
      <c r="N50" s="62">
        <v>398.70928941997852</v>
      </c>
      <c r="O50" s="62">
        <v>408.51425443240879</v>
      </c>
      <c r="P50" s="62">
        <v>405.93216957684803</v>
      </c>
      <c r="Q50" s="62">
        <v>409.11671624790381</v>
      </c>
    </row>
    <row r="51" spans="1:17" x14ac:dyDescent="0.25">
      <c r="A51" s="191" t="s">
        <v>105</v>
      </c>
      <c r="B51" s="190">
        <f t="shared" ref="B51:Q51" si="8">SUM(B52:B54)</f>
        <v>717.26255811178726</v>
      </c>
      <c r="C51" s="190">
        <f t="shared" si="8"/>
        <v>727.11952000000008</v>
      </c>
      <c r="D51" s="190">
        <f t="shared" si="8"/>
        <v>724.92206999999974</v>
      </c>
      <c r="E51" s="190">
        <f t="shared" si="8"/>
        <v>784.1560299999993</v>
      </c>
      <c r="F51" s="190">
        <f t="shared" si="8"/>
        <v>798.27031999999951</v>
      </c>
      <c r="G51" s="190">
        <f t="shared" si="8"/>
        <v>798.36688595593762</v>
      </c>
      <c r="H51" s="190">
        <f t="shared" si="8"/>
        <v>724.66347999999982</v>
      </c>
      <c r="I51" s="190">
        <f t="shared" si="8"/>
        <v>1034.5152900000005</v>
      </c>
      <c r="J51" s="190">
        <f t="shared" si="8"/>
        <v>1043.4810700000005</v>
      </c>
      <c r="K51" s="190">
        <f t="shared" si="8"/>
        <v>947.7814700000007</v>
      </c>
      <c r="L51" s="190">
        <f t="shared" si="8"/>
        <v>998.92094950549983</v>
      </c>
      <c r="M51" s="190">
        <f t="shared" si="8"/>
        <v>1041.661996195118</v>
      </c>
      <c r="N51" s="190">
        <f t="shared" si="8"/>
        <v>1018.7987825557409</v>
      </c>
      <c r="O51" s="190">
        <f t="shared" si="8"/>
        <v>1071.9789281629373</v>
      </c>
      <c r="P51" s="190">
        <f t="shared" si="8"/>
        <v>995.9997125564413</v>
      </c>
      <c r="Q51" s="190">
        <f t="shared" si="8"/>
        <v>1000.5830539077223</v>
      </c>
    </row>
    <row r="52" spans="1:17" x14ac:dyDescent="0.25">
      <c r="A52" s="216" t="s">
        <v>41</v>
      </c>
      <c r="B52" s="220">
        <v>450.63442859476083</v>
      </c>
      <c r="C52" s="220">
        <v>476.25604450039071</v>
      </c>
      <c r="D52" s="220">
        <v>460.78944249960796</v>
      </c>
      <c r="E52" s="220">
        <v>498.06177710247294</v>
      </c>
      <c r="F52" s="220">
        <v>489.71609338670345</v>
      </c>
      <c r="G52" s="220">
        <v>495.35201963207834</v>
      </c>
      <c r="H52" s="220">
        <v>449.25150569238343</v>
      </c>
      <c r="I52" s="220">
        <v>615.68282992160675</v>
      </c>
      <c r="J52" s="220">
        <v>702.04579766452377</v>
      </c>
      <c r="K52" s="220">
        <v>608.23360489947447</v>
      </c>
      <c r="L52" s="220">
        <v>706.97155967213064</v>
      </c>
      <c r="M52" s="220">
        <v>711.79896189243129</v>
      </c>
      <c r="N52" s="220">
        <v>681.37067344308639</v>
      </c>
      <c r="O52" s="220">
        <v>757.79710267722191</v>
      </c>
      <c r="P52" s="220">
        <v>680.09034949378224</v>
      </c>
      <c r="Q52" s="220">
        <v>642.5937899190659</v>
      </c>
    </row>
    <row r="53" spans="1:17" x14ac:dyDescent="0.25">
      <c r="A53" s="179" t="s">
        <v>40</v>
      </c>
      <c r="B53" s="219">
        <v>263.8320091903322</v>
      </c>
      <c r="C53" s="219">
        <v>247.86889397426884</v>
      </c>
      <c r="D53" s="219">
        <v>260.83828968769313</v>
      </c>
      <c r="E53" s="219">
        <v>282.62738352992915</v>
      </c>
      <c r="F53" s="219">
        <v>305.04136168959263</v>
      </c>
      <c r="G53" s="219">
        <v>299.11076847887472</v>
      </c>
      <c r="H53" s="219">
        <v>271.5572765984578</v>
      </c>
      <c r="I53" s="219">
        <v>413.3875408025603</v>
      </c>
      <c r="J53" s="219">
        <v>335.65309962057273</v>
      </c>
      <c r="K53" s="219">
        <v>332.04531874637439</v>
      </c>
      <c r="L53" s="219">
        <v>283.86492256519961</v>
      </c>
      <c r="M53" s="219">
        <v>324.14493013184943</v>
      </c>
      <c r="N53" s="219">
        <v>329.10343649543523</v>
      </c>
      <c r="O53" s="219">
        <v>305.23545871387358</v>
      </c>
      <c r="P53" s="219">
        <v>306.02708557475205</v>
      </c>
      <c r="Q53" s="219">
        <v>348.74956762070815</v>
      </c>
    </row>
    <row r="54" spans="1:17" x14ac:dyDescent="0.25">
      <c r="A54" s="119" t="s">
        <v>39</v>
      </c>
      <c r="B54" s="218">
        <v>2.7961203266942474</v>
      </c>
      <c r="C54" s="218">
        <v>2.9945815253405108</v>
      </c>
      <c r="D54" s="218">
        <v>3.2943378126987408</v>
      </c>
      <c r="E54" s="218">
        <v>3.4668693675973121</v>
      </c>
      <c r="F54" s="218">
        <v>3.5128649237034035</v>
      </c>
      <c r="G54" s="218">
        <v>3.904097844984546</v>
      </c>
      <c r="H54" s="218">
        <v>3.8546977091585601</v>
      </c>
      <c r="I54" s="218">
        <v>5.4449192758333531</v>
      </c>
      <c r="J54" s="218">
        <v>5.7821727149038553</v>
      </c>
      <c r="K54" s="218">
        <v>7.5025463541517992</v>
      </c>
      <c r="L54" s="218">
        <v>8.0844672681695222</v>
      </c>
      <c r="M54" s="218">
        <v>5.7181041708371589</v>
      </c>
      <c r="N54" s="218">
        <v>8.3246726172192762</v>
      </c>
      <c r="O54" s="218">
        <v>8.9463667718418556</v>
      </c>
      <c r="P54" s="218">
        <v>9.8822774879070554</v>
      </c>
      <c r="Q54" s="218">
        <v>9.2396963679481861</v>
      </c>
    </row>
    <row r="55" spans="1:17" x14ac:dyDescent="0.25">
      <c r="B55" s="13"/>
    </row>
    <row r="56" spans="1:17" x14ac:dyDescent="0.25">
      <c r="A56" s="31" t="s">
        <v>174</v>
      </c>
      <c r="B56" s="217"/>
      <c r="C56" s="217"/>
      <c r="D56" s="217"/>
      <c r="E56" s="217"/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</row>
    <row r="57" spans="1:17" x14ac:dyDescent="0.25">
      <c r="A57" s="50" t="s">
        <v>69</v>
      </c>
      <c r="B57" s="38">
        <v>579.221184960806</v>
      </c>
      <c r="C57" s="38">
        <v>463.82197999999994</v>
      </c>
      <c r="D57" s="38">
        <v>514.45024999999998</v>
      </c>
      <c r="E57" s="38">
        <v>513.33725000000004</v>
      </c>
      <c r="F57" s="38">
        <v>532.79244000000006</v>
      </c>
      <c r="G57" s="38">
        <v>610.91415911550826</v>
      </c>
      <c r="H57" s="38">
        <v>647.71609999999998</v>
      </c>
      <c r="I57" s="38">
        <v>706.62585000000001</v>
      </c>
      <c r="J57" s="38">
        <v>722.29974000000016</v>
      </c>
      <c r="K57" s="38">
        <v>693.74797000000012</v>
      </c>
      <c r="L57" s="38">
        <v>771.43124965743777</v>
      </c>
      <c r="M57" s="38">
        <v>775.81951413830109</v>
      </c>
      <c r="N57" s="38">
        <v>740.87343772941279</v>
      </c>
      <c r="O57" s="38">
        <v>778.27960326785933</v>
      </c>
      <c r="P57" s="38">
        <v>771.35302926162137</v>
      </c>
      <c r="Q57" s="38">
        <v>802.12686298202698</v>
      </c>
    </row>
    <row r="58" spans="1:17" x14ac:dyDescent="0.25">
      <c r="A58" s="55" t="s">
        <v>33</v>
      </c>
      <c r="B58" s="54">
        <v>0</v>
      </c>
      <c r="C58" s="54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</row>
    <row r="59" spans="1:17" x14ac:dyDescent="0.25">
      <c r="A59" s="52" t="s">
        <v>32</v>
      </c>
      <c r="B59" s="51">
        <v>569.61935168622449</v>
      </c>
      <c r="C59" s="51">
        <v>455.12062000000003</v>
      </c>
      <c r="D59" s="51">
        <v>504.04882999999995</v>
      </c>
      <c r="E59" s="51">
        <v>506.13804999999996</v>
      </c>
      <c r="F59" s="51">
        <v>520.59348</v>
      </c>
      <c r="G59" s="51">
        <v>593.096255227097</v>
      </c>
      <c r="H59" s="51">
        <v>636.41485999999998</v>
      </c>
      <c r="I59" s="51">
        <v>688.22734000000003</v>
      </c>
      <c r="J59" s="51">
        <v>702.09987000000001</v>
      </c>
      <c r="K59" s="51">
        <v>675.44977000000006</v>
      </c>
      <c r="L59" s="51">
        <v>738.47051592284333</v>
      </c>
      <c r="M59" s="51">
        <v>750.62129532280824</v>
      </c>
      <c r="N59" s="51">
        <v>715.89081111653593</v>
      </c>
      <c r="O59" s="51">
        <v>757.21321560382125</v>
      </c>
      <c r="P59" s="51">
        <v>748.37576546153423</v>
      </c>
      <c r="Q59" s="51">
        <v>781.77609069486834</v>
      </c>
    </row>
    <row r="60" spans="1:17" x14ac:dyDescent="0.25">
      <c r="A60" s="53" t="s">
        <v>31</v>
      </c>
      <c r="B60" s="51">
        <v>55.173423362725515</v>
      </c>
      <c r="C60" s="51">
        <v>36.802610000000016</v>
      </c>
      <c r="D60" s="51">
        <v>81.412269999999992</v>
      </c>
      <c r="E60" s="51">
        <v>52.51509999999999</v>
      </c>
      <c r="F60" s="51">
        <v>61.71975999999998</v>
      </c>
      <c r="G60" s="51">
        <v>65.681596137728334</v>
      </c>
      <c r="H60" s="51">
        <v>72.295310000000015</v>
      </c>
      <c r="I60" s="51">
        <v>73.567379999999986</v>
      </c>
      <c r="J60" s="51">
        <v>76.200079999999986</v>
      </c>
      <c r="K60" s="51">
        <v>78.831009999999964</v>
      </c>
      <c r="L60" s="51">
        <v>78.819090589912548</v>
      </c>
      <c r="M60" s="51">
        <v>78.819129761068041</v>
      </c>
      <c r="N60" s="51">
        <v>66.996338984346238</v>
      </c>
      <c r="O60" s="51">
        <v>72.251374644371253</v>
      </c>
      <c r="P60" s="51">
        <v>65.682429849552676</v>
      </c>
      <c r="Q60" s="51">
        <v>65.683680795153947</v>
      </c>
    </row>
    <row r="61" spans="1:17" x14ac:dyDescent="0.25">
      <c r="A61" s="53" t="s">
        <v>30</v>
      </c>
      <c r="B61" s="51">
        <v>119.179112609182</v>
      </c>
      <c r="C61" s="51">
        <v>91.610800000000012</v>
      </c>
      <c r="D61" s="51">
        <v>94.942349999999976</v>
      </c>
      <c r="E61" s="51">
        <v>103.72658000000001</v>
      </c>
      <c r="F61" s="51">
        <v>107.02374000000003</v>
      </c>
      <c r="G61" s="51">
        <v>113.66475651988887</v>
      </c>
      <c r="H61" s="51">
        <v>128.01593000000003</v>
      </c>
      <c r="I61" s="51">
        <v>131.26373000000001</v>
      </c>
      <c r="J61" s="51">
        <v>139.00169999999997</v>
      </c>
      <c r="K61" s="51">
        <v>121.40897000000001</v>
      </c>
      <c r="L61" s="51">
        <v>154.4850933653957</v>
      </c>
      <c r="M61" s="51">
        <v>154.48582368340203</v>
      </c>
      <c r="N61" s="51">
        <v>171.03679197380944</v>
      </c>
      <c r="O61" s="51">
        <v>176.93741080843017</v>
      </c>
      <c r="P61" s="51">
        <v>182.47826377688318</v>
      </c>
      <c r="Q61" s="51">
        <v>184.67688529569944</v>
      </c>
    </row>
    <row r="62" spans="1:17" x14ac:dyDescent="0.25">
      <c r="A62" s="53" t="s">
        <v>76</v>
      </c>
      <c r="B62" s="51">
        <v>0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</row>
    <row r="63" spans="1:17" x14ac:dyDescent="0.25">
      <c r="A63" s="53" t="s">
        <v>29</v>
      </c>
      <c r="B63" s="51">
        <v>31.527658354829502</v>
      </c>
      <c r="C63" s="51">
        <v>34.4</v>
      </c>
      <c r="D63" s="51">
        <v>34.4</v>
      </c>
      <c r="E63" s="51">
        <v>36.299999999999997</v>
      </c>
      <c r="F63" s="51">
        <v>34.4</v>
      </c>
      <c r="G63" s="51">
        <v>37.2599598738894</v>
      </c>
      <c r="H63" s="51">
        <v>37.299999999999997</v>
      </c>
      <c r="I63" s="51">
        <v>40.1</v>
      </c>
      <c r="J63" s="51">
        <v>38.200000000000003</v>
      </c>
      <c r="K63" s="51">
        <v>40.1</v>
      </c>
      <c r="L63" s="51">
        <v>40.126110633419302</v>
      </c>
      <c r="M63" s="51">
        <v>41.081494219929297</v>
      </c>
      <c r="N63" s="51">
        <v>40.126110633419302</v>
      </c>
      <c r="O63" s="51">
        <v>42.0368778064393</v>
      </c>
      <c r="P63" s="51">
        <v>40.126110633419302</v>
      </c>
      <c r="Q63" s="51">
        <v>39.170727046909299</v>
      </c>
    </row>
    <row r="64" spans="1:17" x14ac:dyDescent="0.25">
      <c r="A64" s="53" t="s">
        <v>28</v>
      </c>
      <c r="B64" s="51">
        <v>92.863284608770414</v>
      </c>
      <c r="C64" s="51">
        <v>86.000000000000057</v>
      </c>
      <c r="D64" s="51">
        <v>86.900000000000034</v>
      </c>
      <c r="E64" s="51">
        <v>111.49999999999994</v>
      </c>
      <c r="F64" s="51">
        <v>112.20000000000005</v>
      </c>
      <c r="G64" s="51">
        <v>111.97095633896998</v>
      </c>
      <c r="H64" s="51">
        <v>123.80000000000001</v>
      </c>
      <c r="I64" s="51">
        <v>123.80000000000001</v>
      </c>
      <c r="J64" s="51">
        <v>126.00000000000006</v>
      </c>
      <c r="K64" s="51">
        <v>117.70000000000005</v>
      </c>
      <c r="L64" s="51">
        <v>126.4689022642591</v>
      </c>
      <c r="M64" s="51">
        <v>127.06601700582792</v>
      </c>
      <c r="N64" s="51">
        <v>141.46842457246601</v>
      </c>
      <c r="O64" s="51">
        <v>153.86452660743299</v>
      </c>
      <c r="P64" s="51">
        <v>153.24352727620095</v>
      </c>
      <c r="Q64" s="51">
        <v>189.64364192223212</v>
      </c>
    </row>
    <row r="65" spans="1:17" x14ac:dyDescent="0.25">
      <c r="A65" s="53" t="s">
        <v>67</v>
      </c>
      <c r="B65" s="51">
        <v>270.87587275071706</v>
      </c>
      <c r="C65" s="51">
        <v>206.30721</v>
      </c>
      <c r="D65" s="51">
        <v>206.39420999999999</v>
      </c>
      <c r="E65" s="51">
        <v>202.09636999999998</v>
      </c>
      <c r="F65" s="51">
        <v>205.24997999999999</v>
      </c>
      <c r="G65" s="51">
        <v>264.51898635662042</v>
      </c>
      <c r="H65" s="51">
        <v>275.00361999999996</v>
      </c>
      <c r="I65" s="51">
        <v>319.49623000000003</v>
      </c>
      <c r="J65" s="51">
        <v>322.69809000000004</v>
      </c>
      <c r="K65" s="51">
        <v>317.40978999999999</v>
      </c>
      <c r="L65" s="51">
        <v>338.57131906985671</v>
      </c>
      <c r="M65" s="51">
        <v>349.16883065258088</v>
      </c>
      <c r="N65" s="51">
        <v>296.26314495249494</v>
      </c>
      <c r="O65" s="51">
        <v>312.12302573714754</v>
      </c>
      <c r="P65" s="51">
        <v>306.84543392547806</v>
      </c>
      <c r="Q65" s="51">
        <v>302.60115563487358</v>
      </c>
    </row>
    <row r="66" spans="1:17" x14ac:dyDescent="0.25">
      <c r="A66" s="52" t="s">
        <v>27</v>
      </c>
      <c r="B66" s="51">
        <v>9.6018332745815087</v>
      </c>
      <c r="C66" s="51">
        <v>8.7013599999999087</v>
      </c>
      <c r="D66" s="51">
        <v>10.40142000000003</v>
      </c>
      <c r="E66" s="51">
        <v>7.1992000000001326</v>
      </c>
      <c r="F66" s="51">
        <v>12.198960000000056</v>
      </c>
      <c r="G66" s="51">
        <v>17.817903888411202</v>
      </c>
      <c r="H66" s="51">
        <v>11.301240000000007</v>
      </c>
      <c r="I66" s="51">
        <v>18.398509999999987</v>
      </c>
      <c r="J66" s="51">
        <v>20.199870000000146</v>
      </c>
      <c r="K66" s="51">
        <v>18.298200000000065</v>
      </c>
      <c r="L66" s="51">
        <v>32.960733734594399</v>
      </c>
      <c r="M66" s="51">
        <v>25.198218815492851</v>
      </c>
      <c r="N66" s="51">
        <v>24.982626612876857</v>
      </c>
      <c r="O66" s="51">
        <v>21.066387664038075</v>
      </c>
      <c r="P66" s="51">
        <v>22.977263800087144</v>
      </c>
      <c r="Q66" s="51">
        <v>20.350772287158634</v>
      </c>
    </row>
    <row r="67" spans="1:17" x14ac:dyDescent="0.25">
      <c r="A67" s="53" t="s">
        <v>66</v>
      </c>
      <c r="B67" s="51">
        <v>9.6018332745815087</v>
      </c>
      <c r="C67" s="51">
        <v>8.7013599999999087</v>
      </c>
      <c r="D67" s="51">
        <v>10.40142000000003</v>
      </c>
      <c r="E67" s="51">
        <v>7.1992000000001326</v>
      </c>
      <c r="F67" s="51">
        <v>12.198960000000056</v>
      </c>
      <c r="G67" s="51">
        <v>17.817903888411202</v>
      </c>
      <c r="H67" s="51">
        <v>11.301240000000007</v>
      </c>
      <c r="I67" s="51">
        <v>18.398509999999987</v>
      </c>
      <c r="J67" s="51">
        <v>20.199870000000146</v>
      </c>
      <c r="K67" s="51">
        <v>18.298200000000065</v>
      </c>
      <c r="L67" s="51">
        <v>32.960733734594399</v>
      </c>
      <c r="M67" s="51">
        <v>25.198218815492851</v>
      </c>
      <c r="N67" s="51">
        <v>24.982626612876857</v>
      </c>
      <c r="O67" s="51">
        <v>21.066387664038075</v>
      </c>
      <c r="P67" s="51">
        <v>22.977263800087144</v>
      </c>
      <c r="Q67" s="51">
        <v>20.350772287158634</v>
      </c>
    </row>
    <row r="68" spans="1:17" x14ac:dyDescent="0.25">
      <c r="A68" s="53" t="s">
        <v>25</v>
      </c>
      <c r="B68" s="51">
        <v>0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</row>
    <row r="69" spans="1:17" x14ac:dyDescent="0.25">
      <c r="A69" s="52" t="s">
        <v>24</v>
      </c>
      <c r="B69" s="51">
        <v>0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</row>
    <row r="70" spans="1:17" x14ac:dyDescent="0.25">
      <c r="A70" s="191" t="s">
        <v>105</v>
      </c>
      <c r="B70" s="190">
        <f t="shared" ref="B70:Q70" si="9">SUM(B71:B73)</f>
        <v>579.221184960806</v>
      </c>
      <c r="C70" s="190">
        <f t="shared" si="9"/>
        <v>463.82197999999994</v>
      </c>
      <c r="D70" s="190">
        <f t="shared" si="9"/>
        <v>514.45024999999998</v>
      </c>
      <c r="E70" s="190">
        <f t="shared" si="9"/>
        <v>513.33725000000004</v>
      </c>
      <c r="F70" s="190">
        <f t="shared" si="9"/>
        <v>532.79244000000006</v>
      </c>
      <c r="G70" s="190">
        <f t="shared" si="9"/>
        <v>610.91415911550826</v>
      </c>
      <c r="H70" s="190">
        <f t="shared" si="9"/>
        <v>647.71609999999998</v>
      </c>
      <c r="I70" s="190">
        <f t="shared" si="9"/>
        <v>706.62585000000001</v>
      </c>
      <c r="J70" s="190">
        <f t="shared" si="9"/>
        <v>722.29974000000016</v>
      </c>
      <c r="K70" s="190">
        <f t="shared" si="9"/>
        <v>693.74797000000012</v>
      </c>
      <c r="L70" s="190">
        <f t="shared" si="9"/>
        <v>771.43124965743777</v>
      </c>
      <c r="M70" s="190">
        <f t="shared" si="9"/>
        <v>775.81951413830109</v>
      </c>
      <c r="N70" s="190">
        <f t="shared" si="9"/>
        <v>740.87343772941279</v>
      </c>
      <c r="O70" s="190">
        <f t="shared" si="9"/>
        <v>778.27960326785933</v>
      </c>
      <c r="P70" s="190">
        <f t="shared" si="9"/>
        <v>771.35302926162137</v>
      </c>
      <c r="Q70" s="190">
        <f t="shared" si="9"/>
        <v>802.12686298202698</v>
      </c>
    </row>
    <row r="71" spans="1:17" x14ac:dyDescent="0.25">
      <c r="A71" s="216" t="str">
        <f>A52</f>
        <v>Basic chemicals</v>
      </c>
      <c r="B71" s="215">
        <v>579.221184960806</v>
      </c>
      <c r="C71" s="215">
        <v>463.82197999999994</v>
      </c>
      <c r="D71" s="215">
        <v>514.45024999999998</v>
      </c>
      <c r="E71" s="215">
        <v>513.33725000000004</v>
      </c>
      <c r="F71" s="215">
        <v>532.79244000000006</v>
      </c>
      <c r="G71" s="215">
        <v>610.91415911550826</v>
      </c>
      <c r="H71" s="215">
        <v>647.71609999999998</v>
      </c>
      <c r="I71" s="215">
        <v>706.62585000000001</v>
      </c>
      <c r="J71" s="215">
        <v>722.29974000000016</v>
      </c>
      <c r="K71" s="215">
        <v>693.74797000000012</v>
      </c>
      <c r="L71" s="215">
        <v>771.43124965743777</v>
      </c>
      <c r="M71" s="215">
        <v>775.81951413830109</v>
      </c>
      <c r="N71" s="215">
        <v>740.87343772941279</v>
      </c>
      <c r="O71" s="215">
        <v>778.27960326785933</v>
      </c>
      <c r="P71" s="215">
        <v>771.35302926162137</v>
      </c>
      <c r="Q71" s="215">
        <v>802.12686298202698</v>
      </c>
    </row>
    <row r="72" spans="1:17" x14ac:dyDescent="0.25">
      <c r="A72" s="179" t="str">
        <f>A53</f>
        <v>Other chemicals</v>
      </c>
      <c r="B72" s="214">
        <v>0</v>
      </c>
      <c r="C72" s="214">
        <v>0</v>
      </c>
      <c r="D72" s="214">
        <v>0</v>
      </c>
      <c r="E72" s="214">
        <v>0</v>
      </c>
      <c r="F72" s="214">
        <v>0</v>
      </c>
      <c r="G72" s="214">
        <v>0</v>
      </c>
      <c r="H72" s="214">
        <v>0</v>
      </c>
      <c r="I72" s="214">
        <v>0</v>
      </c>
      <c r="J72" s="214">
        <v>0</v>
      </c>
      <c r="K72" s="214">
        <v>0</v>
      </c>
      <c r="L72" s="214">
        <v>0</v>
      </c>
      <c r="M72" s="214">
        <v>0</v>
      </c>
      <c r="N72" s="214">
        <v>0</v>
      </c>
      <c r="O72" s="214">
        <v>0</v>
      </c>
      <c r="P72" s="214">
        <v>0</v>
      </c>
      <c r="Q72" s="214">
        <v>0</v>
      </c>
    </row>
    <row r="73" spans="1:17" x14ac:dyDescent="0.25">
      <c r="A73" s="119" t="str">
        <f>A54</f>
        <v>Pharmaceutical products etc.</v>
      </c>
      <c r="B73" s="213">
        <v>0</v>
      </c>
      <c r="C73" s="213">
        <v>0</v>
      </c>
      <c r="D73" s="213">
        <v>0</v>
      </c>
      <c r="E73" s="213">
        <v>0</v>
      </c>
      <c r="F73" s="213">
        <v>0</v>
      </c>
      <c r="G73" s="213">
        <v>0</v>
      </c>
      <c r="H73" s="213">
        <v>0</v>
      </c>
      <c r="I73" s="213">
        <v>0</v>
      </c>
      <c r="J73" s="213">
        <v>0</v>
      </c>
      <c r="K73" s="213">
        <v>0</v>
      </c>
      <c r="L73" s="213">
        <v>0</v>
      </c>
      <c r="M73" s="213">
        <v>0</v>
      </c>
      <c r="N73" s="213">
        <v>0</v>
      </c>
      <c r="O73" s="213">
        <v>0</v>
      </c>
      <c r="P73" s="213">
        <v>0</v>
      </c>
      <c r="Q73" s="213">
        <v>0</v>
      </c>
    </row>
    <row r="74" spans="1:17" x14ac:dyDescent="0.25">
      <c r="B74" s="13"/>
    </row>
    <row r="75" spans="1:17" x14ac:dyDescent="0.25">
      <c r="A75" s="31" t="s">
        <v>63</v>
      </c>
      <c r="B75" s="70">
        <f t="shared" ref="B75:Q75" si="10">SUM(B76:B77)</f>
        <v>1262.4816386065022</v>
      </c>
      <c r="C75" s="70">
        <f t="shared" si="10"/>
        <v>1318.7308121610122</v>
      </c>
      <c r="D75" s="70">
        <f t="shared" si="10"/>
        <v>1300.7572079402523</v>
      </c>
      <c r="E75" s="70">
        <f t="shared" si="10"/>
        <v>1463.9916347077042</v>
      </c>
      <c r="F75" s="70">
        <f t="shared" si="10"/>
        <v>1466.7385007843563</v>
      </c>
      <c r="G75" s="70">
        <f t="shared" si="10"/>
        <v>1461.1083636023327</v>
      </c>
      <c r="H75" s="70">
        <f t="shared" si="10"/>
        <v>1186.252104441764</v>
      </c>
      <c r="I75" s="70">
        <f t="shared" si="10"/>
        <v>1569.9645331216961</v>
      </c>
      <c r="J75" s="70">
        <f t="shared" si="10"/>
        <v>1747.7199051893722</v>
      </c>
      <c r="K75" s="70">
        <f t="shared" si="10"/>
        <v>1585.194242473824</v>
      </c>
      <c r="L75" s="70">
        <f t="shared" si="10"/>
        <v>1712.759434007947</v>
      </c>
      <c r="M75" s="70">
        <f t="shared" si="10"/>
        <v>1694.470772216639</v>
      </c>
      <c r="N75" s="70">
        <f t="shared" si="10"/>
        <v>1645.6330947082442</v>
      </c>
      <c r="O75" s="70">
        <f t="shared" si="10"/>
        <v>1775.6181030965076</v>
      </c>
      <c r="P75" s="70">
        <f t="shared" si="10"/>
        <v>1642.7338738784583</v>
      </c>
      <c r="Q75" s="70">
        <f t="shared" si="10"/>
        <v>1783.7274591418691</v>
      </c>
    </row>
    <row r="76" spans="1:17" x14ac:dyDescent="0.25">
      <c r="A76" s="55" t="s">
        <v>343</v>
      </c>
      <c r="B76" s="54">
        <v>984.60217860650221</v>
      </c>
      <c r="C76" s="54">
        <v>1033.1945621610121</v>
      </c>
      <c r="D76" s="54">
        <v>986.45029794025231</v>
      </c>
      <c r="E76" s="54">
        <v>1148.9408847077043</v>
      </c>
      <c r="F76" s="54">
        <v>1133.4640807843564</v>
      </c>
      <c r="G76" s="54">
        <v>1168.7076236023327</v>
      </c>
      <c r="H76" s="54">
        <v>813.82470444176408</v>
      </c>
      <c r="I76" s="54">
        <v>867.90356312169627</v>
      </c>
      <c r="J76" s="54">
        <v>929.09368518937231</v>
      </c>
      <c r="K76" s="54">
        <v>758.52591247382406</v>
      </c>
      <c r="L76" s="54">
        <v>835.96446400794696</v>
      </c>
      <c r="M76" s="54">
        <v>874.74776221663899</v>
      </c>
      <c r="N76" s="54">
        <v>810.26636470824417</v>
      </c>
      <c r="O76" s="54">
        <v>864.06004309650768</v>
      </c>
      <c r="P76" s="54">
        <v>865.26143387845843</v>
      </c>
      <c r="Q76" s="54">
        <v>867.48425914186896</v>
      </c>
    </row>
    <row r="77" spans="1:17" x14ac:dyDescent="0.25">
      <c r="A77" s="52" t="s">
        <v>106</v>
      </c>
      <c r="B77" s="51">
        <v>277.87945999999999</v>
      </c>
      <c r="C77" s="51">
        <v>285.53625</v>
      </c>
      <c r="D77" s="51">
        <v>314.30691000000002</v>
      </c>
      <c r="E77" s="51">
        <v>315.05074999999999</v>
      </c>
      <c r="F77" s="51">
        <v>333.27442000000002</v>
      </c>
      <c r="G77" s="51">
        <v>292.40073999999998</v>
      </c>
      <c r="H77" s="51">
        <v>372.42739999999998</v>
      </c>
      <c r="I77" s="51">
        <v>702.06097</v>
      </c>
      <c r="J77" s="51">
        <v>818.62621999999999</v>
      </c>
      <c r="K77" s="51">
        <v>826.66832999999997</v>
      </c>
      <c r="L77" s="51">
        <v>876.79497000000003</v>
      </c>
      <c r="M77" s="51">
        <v>819.72301000000004</v>
      </c>
      <c r="N77" s="51">
        <v>835.36672999999996</v>
      </c>
      <c r="O77" s="51">
        <v>911.55805999999995</v>
      </c>
      <c r="P77" s="51">
        <v>777.47244000000001</v>
      </c>
      <c r="Q77" s="51">
        <v>916.2432</v>
      </c>
    </row>
    <row r="78" spans="1:17" x14ac:dyDescent="0.25">
      <c r="A78" s="50" t="s">
        <v>105</v>
      </c>
      <c r="B78" s="38">
        <f t="shared" ref="B78:Q78" si="11">SUM(B79:B81)</f>
        <v>1262.481638606502</v>
      </c>
      <c r="C78" s="38">
        <f t="shared" si="11"/>
        <v>1318.7308121610122</v>
      </c>
      <c r="D78" s="38">
        <f t="shared" si="11"/>
        <v>1300.7572079402523</v>
      </c>
      <c r="E78" s="38">
        <f t="shared" si="11"/>
        <v>1463.9916347077037</v>
      </c>
      <c r="F78" s="38">
        <f t="shared" si="11"/>
        <v>1466.7385007843559</v>
      </c>
      <c r="G78" s="38">
        <f t="shared" si="11"/>
        <v>1461.1083636023325</v>
      </c>
      <c r="H78" s="38">
        <f t="shared" si="11"/>
        <v>1186.2521044417638</v>
      </c>
      <c r="I78" s="38">
        <f t="shared" si="11"/>
        <v>1569.9645331216961</v>
      </c>
      <c r="J78" s="38">
        <f t="shared" si="11"/>
        <v>1747.7199051893722</v>
      </c>
      <c r="K78" s="38">
        <f t="shared" si="11"/>
        <v>1585.1942424738243</v>
      </c>
      <c r="L78" s="38">
        <f t="shared" si="11"/>
        <v>1712.7594340079468</v>
      </c>
      <c r="M78" s="38">
        <f t="shared" si="11"/>
        <v>1694.4707722166388</v>
      </c>
      <c r="N78" s="38">
        <f t="shared" si="11"/>
        <v>1645.633094708244</v>
      </c>
      <c r="O78" s="38">
        <f t="shared" si="11"/>
        <v>1775.6181030965076</v>
      </c>
      <c r="P78" s="38">
        <f t="shared" si="11"/>
        <v>1642.7338738784583</v>
      </c>
      <c r="Q78" s="38">
        <f t="shared" si="11"/>
        <v>1783.7274591418691</v>
      </c>
    </row>
    <row r="79" spans="1:17" x14ac:dyDescent="0.25">
      <c r="A79" s="121" t="s">
        <v>41</v>
      </c>
      <c r="B79" s="120">
        <f>CHI_emi!B$5</f>
        <v>1117.5196381838323</v>
      </c>
      <c r="C79" s="120">
        <f>CHI_emi!C$5</f>
        <v>1186.8490731652473</v>
      </c>
      <c r="D79" s="120">
        <f>CHI_emi!D$5</f>
        <v>1187.8697092597022</v>
      </c>
      <c r="E79" s="120">
        <f>CHI_emi!E$5</f>
        <v>1285.3704385043893</v>
      </c>
      <c r="F79" s="120">
        <f>CHI_emi!F$5</f>
        <v>1269.8258741135996</v>
      </c>
      <c r="G79" s="120">
        <f>CHI_emi!G$5</f>
        <v>1243.3733414350506</v>
      </c>
      <c r="H79" s="120">
        <f>CHI_emi!H$5</f>
        <v>1110.8814084144797</v>
      </c>
      <c r="I79" s="120">
        <f>CHI_emi!I$5</f>
        <v>1325.8156186763863</v>
      </c>
      <c r="J79" s="120">
        <f>CHI_emi!J$5</f>
        <v>1556.4585689879113</v>
      </c>
      <c r="K79" s="120">
        <f>CHI_emi!K$5</f>
        <v>1471.0174106899635</v>
      </c>
      <c r="L79" s="120">
        <f>CHI_emi!L$5</f>
        <v>1512.9604663526054</v>
      </c>
      <c r="M79" s="120">
        <f>CHI_emi!M$5</f>
        <v>1468.5829061595305</v>
      </c>
      <c r="N79" s="120">
        <f>CHI_emi!N$5</f>
        <v>1462.8175476661299</v>
      </c>
      <c r="O79" s="120">
        <f>CHI_emi!O$5</f>
        <v>1639.4987001170211</v>
      </c>
      <c r="P79" s="120">
        <f>CHI_emi!P$5</f>
        <v>1455.7285937497841</v>
      </c>
      <c r="Q79" s="120">
        <f>CHI_emi!Q$5</f>
        <v>1602.5647686686052</v>
      </c>
    </row>
    <row r="80" spans="1:17" x14ac:dyDescent="0.25">
      <c r="A80" s="179" t="s">
        <v>40</v>
      </c>
      <c r="B80" s="189">
        <f>CHI_emi!B$60</f>
        <v>143.451727666289</v>
      </c>
      <c r="C80" s="189">
        <f>CHI_emi!C$60</f>
        <v>130.46262392556122</v>
      </c>
      <c r="D80" s="189">
        <f>CHI_emi!D$60</f>
        <v>111.4077309393588</v>
      </c>
      <c r="E80" s="189">
        <f>CHI_emi!E$60</f>
        <v>176.48465120082508</v>
      </c>
      <c r="F80" s="189">
        <f>CHI_emi!F$60</f>
        <v>194.70431146965589</v>
      </c>
      <c r="G80" s="189">
        <f>CHI_emi!G$60</f>
        <v>214.99775540695282</v>
      </c>
      <c r="H80" s="189">
        <f>CHI_emi!H$60</f>
        <v>73.999846182179553</v>
      </c>
      <c r="I80" s="189">
        <f>CHI_emi!I$60</f>
        <v>241.18141599783857</v>
      </c>
      <c r="J80" s="189">
        <f>CHI_emi!J$60</f>
        <v>187.84790453124035</v>
      </c>
      <c r="K80" s="189">
        <f>CHI_emi!K$60</f>
        <v>108.39925338098345</v>
      </c>
      <c r="L80" s="189">
        <f>CHI_emi!L$60</f>
        <v>195.30449176871883</v>
      </c>
      <c r="M80" s="189">
        <f>CHI_emi!M$60</f>
        <v>222.48573509697763</v>
      </c>
      <c r="N80" s="189">
        <f>CHI_emi!N$60</f>
        <v>177.8164185535901</v>
      </c>
      <c r="O80" s="189">
        <f>CHI_emi!O$60</f>
        <v>129.60607584689026</v>
      </c>
      <c r="P80" s="189">
        <f>CHI_emi!P$60</f>
        <v>181.95960848253972</v>
      </c>
      <c r="Q80" s="189">
        <f>CHI_emi!Q$60</f>
        <v>175.28358522651314</v>
      </c>
    </row>
    <row r="81" spans="1:17" x14ac:dyDescent="0.25">
      <c r="A81" s="119" t="s">
        <v>39</v>
      </c>
      <c r="B81" s="118">
        <f>CHI_emi!B$108</f>
        <v>1.5102727563805214</v>
      </c>
      <c r="C81" s="118">
        <f>CHI_emi!C$108</f>
        <v>1.4191150702035531</v>
      </c>
      <c r="D81" s="118">
        <f>CHI_emi!D$108</f>
        <v>1.4797677411914778</v>
      </c>
      <c r="E81" s="118">
        <f>CHI_emi!E$108</f>
        <v>2.1365450024893726</v>
      </c>
      <c r="F81" s="118">
        <f>CHI_emi!F$108</f>
        <v>2.2083152011001821</v>
      </c>
      <c r="G81" s="118">
        <f>CHI_emi!G$108</f>
        <v>2.7372667603291321</v>
      </c>
      <c r="H81" s="118">
        <f>CHI_emi!H$108</f>
        <v>1.3708498451046398</v>
      </c>
      <c r="I81" s="118">
        <f>CHI_emi!I$108</f>
        <v>2.9674984474712609</v>
      </c>
      <c r="J81" s="118">
        <f>CHI_emi!J$108</f>
        <v>3.4134316702204623</v>
      </c>
      <c r="K81" s="118">
        <f>CHI_emi!K$108</f>
        <v>5.7775784028772055</v>
      </c>
      <c r="L81" s="118">
        <f>CHI_emi!L$108</f>
        <v>4.4944758866224017</v>
      </c>
      <c r="M81" s="118">
        <f>CHI_emi!M$108</f>
        <v>3.4021309601306697</v>
      </c>
      <c r="N81" s="118">
        <f>CHI_emi!N$108</f>
        <v>4.999128488523926</v>
      </c>
      <c r="O81" s="118">
        <f>CHI_emi!O$108</f>
        <v>6.5133271325961681</v>
      </c>
      <c r="P81" s="118">
        <f>CHI_emi!P$108</f>
        <v>5.0456716461344939</v>
      </c>
      <c r="Q81" s="118">
        <f>CHI_emi!Q$108</f>
        <v>5.8791052467505569</v>
      </c>
    </row>
    <row r="82" spans="1:17" x14ac:dyDescent="0.25">
      <c r="A82" s="117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</row>
    <row r="83" spans="1:17" x14ac:dyDescent="0.25">
      <c r="A83" s="184" t="s">
        <v>104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  <c r="O83" s="212"/>
      <c r="P83" s="212"/>
      <c r="Q83" s="212"/>
    </row>
    <row r="84" spans="1:17" x14ac:dyDescent="0.25">
      <c r="A84" s="110" t="s">
        <v>41</v>
      </c>
      <c r="B84" s="187">
        <f t="shared" ref="B84:Q84" si="12">IF(B$5=0,"",B$5/B$10*1000)</f>
        <v>1072.1749499227283</v>
      </c>
      <c r="C84" s="187">
        <f t="shared" si="12"/>
        <v>1159.1412580839019</v>
      </c>
      <c r="D84" s="187">
        <f t="shared" si="12"/>
        <v>1054.6369421461723</v>
      </c>
      <c r="E84" s="187">
        <f t="shared" si="12"/>
        <v>949.54156852750691</v>
      </c>
      <c r="F84" s="187">
        <f t="shared" si="12"/>
        <v>995.40466427032823</v>
      </c>
      <c r="G84" s="187">
        <f t="shared" si="12"/>
        <v>964.02901674154145</v>
      </c>
      <c r="H84" s="187">
        <f t="shared" si="12"/>
        <v>1055.810543716844</v>
      </c>
      <c r="I84" s="187">
        <f t="shared" si="12"/>
        <v>784.80974063452686</v>
      </c>
      <c r="J84" s="187">
        <f t="shared" si="12"/>
        <v>749.24411303098998</v>
      </c>
      <c r="K84" s="187">
        <f t="shared" si="12"/>
        <v>681.57667952595739</v>
      </c>
      <c r="L84" s="187">
        <f t="shared" si="12"/>
        <v>706.18771599216291</v>
      </c>
      <c r="M84" s="187">
        <f t="shared" si="12"/>
        <v>851.46078263338404</v>
      </c>
      <c r="N84" s="187">
        <f t="shared" si="12"/>
        <v>717.38704073589679</v>
      </c>
      <c r="O84" s="187">
        <f t="shared" si="12"/>
        <v>592.59584552424565</v>
      </c>
      <c r="P84" s="187">
        <f t="shared" si="12"/>
        <v>585.76360666282108</v>
      </c>
      <c r="Q84" s="187">
        <f t="shared" si="12"/>
        <v>600.50498819533971</v>
      </c>
    </row>
    <row r="85" spans="1:17" x14ac:dyDescent="0.25">
      <c r="A85" s="180" t="s">
        <v>40</v>
      </c>
      <c r="B85" s="186">
        <f t="shared" ref="B85:Q85" si="13">IF(B$6=0,"",B$6/B$11*1000)</f>
        <v>1965.8891192055009</v>
      </c>
      <c r="C85" s="186">
        <f t="shared" si="13"/>
        <v>2125.3464157631624</v>
      </c>
      <c r="D85" s="186">
        <f t="shared" si="13"/>
        <v>1933.7322602311731</v>
      </c>
      <c r="E85" s="186">
        <f t="shared" si="13"/>
        <v>1741.0343693779487</v>
      </c>
      <c r="F85" s="186">
        <f t="shared" si="13"/>
        <v>1825.1267657731364</v>
      </c>
      <c r="G85" s="186">
        <f t="shared" si="13"/>
        <v>1767.5978670711902</v>
      </c>
      <c r="H85" s="186">
        <f t="shared" si="13"/>
        <v>1935.8841203900324</v>
      </c>
      <c r="I85" s="186">
        <f t="shared" si="13"/>
        <v>1438.9899053984625</v>
      </c>
      <c r="J85" s="186">
        <f t="shared" si="13"/>
        <v>1373.7784580236223</v>
      </c>
      <c r="K85" s="186">
        <f t="shared" si="13"/>
        <v>1225.2645721120712</v>
      </c>
      <c r="L85" s="186">
        <f t="shared" si="13"/>
        <v>1315.5094110034897</v>
      </c>
      <c r="M85" s="186">
        <f t="shared" si="13"/>
        <v>1225.8407502737796</v>
      </c>
      <c r="N85" s="186">
        <f t="shared" si="13"/>
        <v>870.9243167284219</v>
      </c>
      <c r="O85" s="186">
        <f t="shared" si="13"/>
        <v>1226.0666421780004</v>
      </c>
      <c r="P85" s="186">
        <f t="shared" si="13"/>
        <v>1303.6693130709339</v>
      </c>
      <c r="Q85" s="186">
        <f t="shared" si="13"/>
        <v>1336.4775765369791</v>
      </c>
    </row>
    <row r="86" spans="1:17" x14ac:dyDescent="0.25">
      <c r="A86" s="108" t="s">
        <v>39</v>
      </c>
      <c r="B86" s="185">
        <f t="shared" ref="B86:Q86" si="14">IF(B$7=0,"",B$7/B$12*1000)</f>
        <v>64636.618749491856</v>
      </c>
      <c r="C86" s="185">
        <f t="shared" si="14"/>
        <v>70451.993689010982</v>
      </c>
      <c r="D86" s="185">
        <f t="shared" si="14"/>
        <v>63784.49272319764</v>
      </c>
      <c r="E86" s="185">
        <f t="shared" si="14"/>
        <v>56834.766441727988</v>
      </c>
      <c r="F86" s="185">
        <f t="shared" si="14"/>
        <v>60179.852507718679</v>
      </c>
      <c r="G86" s="185">
        <f t="shared" si="14"/>
        <v>58354.953053321726</v>
      </c>
      <c r="H86" s="185">
        <f t="shared" si="14"/>
        <v>64733.734904655794</v>
      </c>
      <c r="I86" s="185">
        <f t="shared" si="14"/>
        <v>46835.556808746136</v>
      </c>
      <c r="J86" s="185">
        <f t="shared" si="14"/>
        <v>44553.203374016921</v>
      </c>
      <c r="K86" s="185">
        <f t="shared" si="14"/>
        <v>33263.252288648029</v>
      </c>
      <c r="L86" s="185">
        <f t="shared" si="14"/>
        <v>31896.910939206769</v>
      </c>
      <c r="M86" s="185">
        <f t="shared" si="14"/>
        <v>45938.237882044319</v>
      </c>
      <c r="N86" s="185">
        <f t="shared" si="14"/>
        <v>36103.79136372354</v>
      </c>
      <c r="O86" s="185">
        <f t="shared" si="14"/>
        <v>29908.780676645001</v>
      </c>
      <c r="P86" s="185">
        <f t="shared" si="14"/>
        <v>29602.123512875602</v>
      </c>
      <c r="Q86" s="185">
        <f t="shared" si="14"/>
        <v>30510.929034631696</v>
      </c>
    </row>
    <row r="87" spans="1:17" x14ac:dyDescent="0.25">
      <c r="A87" s="184" t="s">
        <v>103</v>
      </c>
      <c r="B87" s="188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</row>
    <row r="88" spans="1:17" x14ac:dyDescent="0.25">
      <c r="A88" s="210" t="s">
        <v>41</v>
      </c>
      <c r="B88" s="113">
        <f t="shared" ref="B88:Q88" si="15">IF(SUM(B89,B90)=0,"",SUM(B89,B90))</f>
        <v>1.4147897664253981</v>
      </c>
      <c r="C88" s="113">
        <f t="shared" si="15"/>
        <v>1.211600185737207</v>
      </c>
      <c r="D88" s="113">
        <f t="shared" si="15"/>
        <v>1.3089891470069253</v>
      </c>
      <c r="E88" s="113">
        <f t="shared" si="15"/>
        <v>1.2309736359891872</v>
      </c>
      <c r="F88" s="113">
        <f t="shared" si="15"/>
        <v>1.2253165261310726</v>
      </c>
      <c r="G88" s="113">
        <f t="shared" si="15"/>
        <v>1.3055348591525266</v>
      </c>
      <c r="H88" s="113">
        <f t="shared" si="15"/>
        <v>1.417020765449692</v>
      </c>
      <c r="I88" s="113">
        <f t="shared" si="15"/>
        <v>1.2004757641417245</v>
      </c>
      <c r="J88" s="113">
        <f t="shared" si="15"/>
        <v>1.082515458730299</v>
      </c>
      <c r="K88" s="113">
        <f t="shared" si="15"/>
        <v>1.1309339638060329</v>
      </c>
      <c r="L88" s="113">
        <f t="shared" si="15"/>
        <v>1.0649816503193872</v>
      </c>
      <c r="M88" s="113">
        <f t="shared" si="15"/>
        <v>1.0384414467611691</v>
      </c>
      <c r="N88" s="113">
        <f t="shared" si="15"/>
        <v>1.0325258009651224</v>
      </c>
      <c r="O88" s="113">
        <f t="shared" si="15"/>
        <v>0.9672818051434291</v>
      </c>
      <c r="P88" s="113">
        <f t="shared" si="15"/>
        <v>1.0123856524351045</v>
      </c>
      <c r="Q88" s="113">
        <f t="shared" si="15"/>
        <v>1.0516107370134975</v>
      </c>
    </row>
    <row r="89" spans="1:17" x14ac:dyDescent="0.25">
      <c r="A89" s="179" t="s">
        <v>173</v>
      </c>
      <c r="B89" s="182">
        <f t="shared" ref="B89:Q89" si="16">IF(B$71=0,"",B$71/B$10)</f>
        <v>0.79571951076724934</v>
      </c>
      <c r="C89" s="182">
        <f t="shared" si="16"/>
        <v>0.59778739899346034</v>
      </c>
      <c r="D89" s="182">
        <f t="shared" si="16"/>
        <v>0.69050695854985433</v>
      </c>
      <c r="E89" s="182">
        <f t="shared" si="16"/>
        <v>0.62478270612096121</v>
      </c>
      <c r="F89" s="182">
        <f t="shared" si="16"/>
        <v>0.63846839455451276</v>
      </c>
      <c r="G89" s="182">
        <f t="shared" si="16"/>
        <v>0.72095644429633088</v>
      </c>
      <c r="H89" s="182">
        <f t="shared" si="16"/>
        <v>0.83669486596805709</v>
      </c>
      <c r="I89" s="182">
        <f t="shared" si="16"/>
        <v>0.6415198055656236</v>
      </c>
      <c r="J89" s="182">
        <f t="shared" si="16"/>
        <v>0.54895431881574575</v>
      </c>
      <c r="K89" s="182">
        <f t="shared" si="16"/>
        <v>0.60260694676502335</v>
      </c>
      <c r="L89" s="182">
        <f t="shared" si="16"/>
        <v>0.55570790327481134</v>
      </c>
      <c r="M89" s="182">
        <f t="shared" si="16"/>
        <v>0.54156569824068324</v>
      </c>
      <c r="N89" s="182">
        <f t="shared" si="16"/>
        <v>0.53786191392608618</v>
      </c>
      <c r="O89" s="182">
        <f t="shared" si="16"/>
        <v>0.49008991324562273</v>
      </c>
      <c r="P89" s="182">
        <f t="shared" si="16"/>
        <v>0.53802080826359178</v>
      </c>
      <c r="Q89" s="182">
        <f t="shared" si="16"/>
        <v>0.5838673517022136</v>
      </c>
    </row>
    <row r="90" spans="1:17" x14ac:dyDescent="0.25">
      <c r="A90" s="179" t="s">
        <v>172</v>
      </c>
      <c r="B90" s="182">
        <f t="shared" ref="B90:Q90" si="17">IF(B$52=0,"",B$52/B$10)</f>
        <v>0.61907025565814877</v>
      </c>
      <c r="C90" s="182">
        <f t="shared" si="17"/>
        <v>0.61381278674374662</v>
      </c>
      <c r="D90" s="182">
        <f t="shared" si="17"/>
        <v>0.61848218845707104</v>
      </c>
      <c r="E90" s="182">
        <f t="shared" si="17"/>
        <v>0.60619092986822609</v>
      </c>
      <c r="F90" s="182">
        <f t="shared" si="17"/>
        <v>0.58684813157655979</v>
      </c>
      <c r="G90" s="182">
        <f t="shared" si="17"/>
        <v>0.58457841485619566</v>
      </c>
      <c r="H90" s="182">
        <f t="shared" si="17"/>
        <v>0.58032589948163493</v>
      </c>
      <c r="I90" s="182">
        <f t="shared" si="17"/>
        <v>0.55895595857610092</v>
      </c>
      <c r="J90" s="182">
        <f t="shared" si="17"/>
        <v>0.53356113991455323</v>
      </c>
      <c r="K90" s="182">
        <f t="shared" si="17"/>
        <v>0.52832701704100959</v>
      </c>
      <c r="L90" s="182">
        <f t="shared" si="17"/>
        <v>0.50927374704457573</v>
      </c>
      <c r="M90" s="182">
        <f t="shared" si="17"/>
        <v>0.49687574852048588</v>
      </c>
      <c r="N90" s="182">
        <f t="shared" si="17"/>
        <v>0.49466388703903619</v>
      </c>
      <c r="O90" s="182">
        <f t="shared" si="17"/>
        <v>0.47719189189780636</v>
      </c>
      <c r="P90" s="182">
        <f t="shared" si="17"/>
        <v>0.47436484417151276</v>
      </c>
      <c r="Q90" s="182">
        <f t="shared" si="17"/>
        <v>0.46774338531128384</v>
      </c>
    </row>
    <row r="91" spans="1:17" x14ac:dyDescent="0.25">
      <c r="A91" s="180" t="s">
        <v>40</v>
      </c>
      <c r="B91" s="182">
        <f t="shared" ref="B91:Q91" si="18">IF(B$53=0,"",B$53/B$11)</f>
        <v>0.60904034195691281</v>
      </c>
      <c r="C91" s="182">
        <f t="shared" si="18"/>
        <v>0.61532708541396874</v>
      </c>
      <c r="D91" s="182">
        <f t="shared" si="18"/>
        <v>0.60365116946863195</v>
      </c>
      <c r="E91" s="182">
        <f t="shared" si="18"/>
        <v>0.60137790260467572</v>
      </c>
      <c r="F91" s="182">
        <f t="shared" si="18"/>
        <v>0.5673512624862711</v>
      </c>
      <c r="G91" s="182">
        <f t="shared" si="18"/>
        <v>0.56515695261716514</v>
      </c>
      <c r="H91" s="182">
        <f t="shared" si="18"/>
        <v>0.56104571865955222</v>
      </c>
      <c r="I91" s="182">
        <f t="shared" si="18"/>
        <v>0.54177645317248591</v>
      </c>
      <c r="J91" s="182">
        <f t="shared" si="18"/>
        <v>0.53733904631740737</v>
      </c>
      <c r="K91" s="182">
        <f t="shared" si="18"/>
        <v>0.5320678629744291</v>
      </c>
      <c r="L91" s="182">
        <f t="shared" si="18"/>
        <v>0.52471682668967445</v>
      </c>
      <c r="M91" s="182">
        <f t="shared" si="18"/>
        <v>0.5227473330553607</v>
      </c>
      <c r="N91" s="182">
        <f t="shared" si="18"/>
        <v>0.52042030322152688</v>
      </c>
      <c r="O91" s="182">
        <f t="shared" si="18"/>
        <v>0.51707135868523812</v>
      </c>
      <c r="P91" s="182">
        <f t="shared" si="18"/>
        <v>0.51400805137905348</v>
      </c>
      <c r="Q91" s="182">
        <f t="shared" si="18"/>
        <v>0.47714181762766039</v>
      </c>
    </row>
    <row r="92" spans="1:17" x14ac:dyDescent="0.25">
      <c r="A92" s="108" t="s">
        <v>39</v>
      </c>
      <c r="B92" s="112">
        <f t="shared" ref="B92:Q92" si="19">IF(B$54=0,"",B$54/B$12)</f>
        <v>0.3466793431685633</v>
      </c>
      <c r="C92" s="112">
        <f t="shared" si="19"/>
        <v>0.34412545245237097</v>
      </c>
      <c r="D92" s="112">
        <f t="shared" si="19"/>
        <v>0.33548629846901201</v>
      </c>
      <c r="E92" s="112">
        <f t="shared" si="19"/>
        <v>0.33228060035052931</v>
      </c>
      <c r="F92" s="112">
        <f t="shared" si="19"/>
        <v>0.32325870599292966</v>
      </c>
      <c r="G92" s="112">
        <f t="shared" si="19"/>
        <v>0.30602275719377792</v>
      </c>
      <c r="H92" s="112">
        <f t="shared" si="19"/>
        <v>0.30379659480587634</v>
      </c>
      <c r="I92" s="112">
        <f t="shared" si="19"/>
        <v>0.30212999992734529</v>
      </c>
      <c r="J92" s="112">
        <f t="shared" si="19"/>
        <v>0.29035626557624056</v>
      </c>
      <c r="K92" s="112">
        <f t="shared" si="19"/>
        <v>0.27109511754809612</v>
      </c>
      <c r="L92" s="112">
        <f t="shared" si="19"/>
        <v>0.26232912761315919</v>
      </c>
      <c r="M92" s="112">
        <f t="shared" si="19"/>
        <v>0.26134449071826743</v>
      </c>
      <c r="N92" s="112">
        <f t="shared" si="19"/>
        <v>0.25733473514337663</v>
      </c>
      <c r="O92" s="112">
        <f t="shared" si="19"/>
        <v>0.25049236310511236</v>
      </c>
      <c r="P92" s="112">
        <f t="shared" si="19"/>
        <v>0.24398246453304415</v>
      </c>
      <c r="Q92" s="112">
        <f t="shared" si="19"/>
        <v>0.24057681617741114</v>
      </c>
    </row>
    <row r="93" spans="1:17" x14ac:dyDescent="0.25">
      <c r="A93" s="184" t="s">
        <v>102</v>
      </c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8"/>
      <c r="O93" s="188"/>
      <c r="P93" s="188"/>
      <c r="Q93" s="188"/>
    </row>
    <row r="94" spans="1:17" x14ac:dyDescent="0.25">
      <c r="A94" s="210" t="s">
        <v>41</v>
      </c>
      <c r="B94" s="113">
        <f t="shared" ref="B94:Q94" si="20">IF(SUM(B95,B96)=0,"",SUM(B95,B96))</f>
        <v>1.0909295323632295</v>
      </c>
      <c r="C94" s="113">
        <f t="shared" si="20"/>
        <v>0.8919463605628255</v>
      </c>
      <c r="D94" s="113">
        <f t="shared" si="20"/>
        <v>0.98943529663172702</v>
      </c>
      <c r="E94" s="113">
        <f t="shared" si="20"/>
        <v>0.9186683838401779</v>
      </c>
      <c r="F94" s="113">
        <f t="shared" si="20"/>
        <v>0.92476592935814683</v>
      </c>
      <c r="G94" s="113">
        <f t="shared" si="20"/>
        <v>1.0089459798775353</v>
      </c>
      <c r="H94" s="113">
        <f t="shared" si="20"/>
        <v>1.1313614662325697</v>
      </c>
      <c r="I94" s="113">
        <f t="shared" si="20"/>
        <v>0.93389130499212314</v>
      </c>
      <c r="J94" s="113">
        <f t="shared" si="20"/>
        <v>0.8375235150022875</v>
      </c>
      <c r="K94" s="113">
        <f t="shared" si="20"/>
        <v>0.88757868891224523</v>
      </c>
      <c r="L94" s="113">
        <f t="shared" si="20"/>
        <v>0.84535389860410937</v>
      </c>
      <c r="M94" s="113">
        <f t="shared" si="20"/>
        <v>0.82988904613879966</v>
      </c>
      <c r="N94" s="113">
        <f t="shared" si="20"/>
        <v>0.8253908494314075</v>
      </c>
      <c r="O94" s="113">
        <f t="shared" si="20"/>
        <v>0.76689094216804143</v>
      </c>
      <c r="P94" s="113">
        <f t="shared" si="20"/>
        <v>0.81306623344573425</v>
      </c>
      <c r="Q94" s="113">
        <f t="shared" si="20"/>
        <v>0.86297620949304188</v>
      </c>
    </row>
    <row r="95" spans="1:17" x14ac:dyDescent="0.25">
      <c r="A95" s="179" t="s">
        <v>173</v>
      </c>
      <c r="B95" s="182">
        <f>IF(CHI_ued!B$15=0,"",CHI_ued!B$15/B$10)</f>
        <v>0.79571951076724934</v>
      </c>
      <c r="C95" s="182">
        <f>IF(CHI_ued!C$15=0,"",CHI_ued!C$15/C$10)</f>
        <v>0.59778739899346045</v>
      </c>
      <c r="D95" s="182">
        <f>IF(CHI_ued!D$15=0,"",CHI_ued!D$15/D$10)</f>
        <v>0.69050695854985455</v>
      </c>
      <c r="E95" s="182">
        <f>IF(CHI_ued!E$15=0,"",CHI_ued!E$15/E$10)</f>
        <v>0.62478270612096121</v>
      </c>
      <c r="F95" s="182">
        <f>IF(CHI_ued!F$15=0,"",CHI_ued!F$15/F$10)</f>
        <v>0.63846839455451276</v>
      </c>
      <c r="G95" s="182">
        <f>IF(CHI_ued!G$15=0,"",CHI_ued!G$15/G$10)</f>
        <v>0.72095644429633088</v>
      </c>
      <c r="H95" s="182">
        <f>IF(CHI_ued!H$15=0,"",CHI_ued!H$15/H$10)</f>
        <v>0.8366948659680572</v>
      </c>
      <c r="I95" s="182">
        <f>IF(CHI_ued!I$15=0,"",CHI_ued!I$15/I$10)</f>
        <v>0.6415198055656236</v>
      </c>
      <c r="J95" s="182">
        <f>IF(CHI_ued!J$15=0,"",CHI_ued!J$15/J$10)</f>
        <v>0.54895431881574575</v>
      </c>
      <c r="K95" s="182">
        <f>IF(CHI_ued!K$15=0,"",CHI_ued!K$15/K$10)</f>
        <v>0.60260694676502324</v>
      </c>
      <c r="L95" s="182">
        <f>IF(CHI_ued!L$15=0,"",CHI_ued!L$15/L$10)</f>
        <v>0.55570790327481134</v>
      </c>
      <c r="M95" s="182">
        <f>IF(CHI_ued!M$15=0,"",CHI_ued!M$15/M$10)</f>
        <v>0.54156569824068324</v>
      </c>
      <c r="N95" s="182">
        <f>IF(CHI_ued!N$15=0,"",CHI_ued!N$15/N$10)</f>
        <v>0.53786191392608618</v>
      </c>
      <c r="O95" s="182">
        <f>IF(CHI_ued!O$15=0,"",CHI_ued!O$15/O$10)</f>
        <v>0.49008991324562273</v>
      </c>
      <c r="P95" s="182">
        <f>IF(CHI_ued!P$15=0,"",CHI_ued!P$15/P$10)</f>
        <v>0.53802080826359178</v>
      </c>
      <c r="Q95" s="182">
        <f>IF(CHI_ued!Q$15=0,"",CHI_ued!Q$15/Q$10)</f>
        <v>0.5838673517022136</v>
      </c>
    </row>
    <row r="96" spans="1:17" x14ac:dyDescent="0.25">
      <c r="A96" s="179" t="s">
        <v>172</v>
      </c>
      <c r="B96" s="182">
        <f>IF((CHI_ued!B$5-CHI_ued!B$15)=0,"",(CHI_ued!B$5-CHI_ued!B$15)/B$10)</f>
        <v>0.2952100215959802</v>
      </c>
      <c r="C96" s="182">
        <f>IF((CHI_ued!C$5-CHI_ued!C$15)=0,"",(CHI_ued!C$5-CHI_ued!C$15)/C$10)</f>
        <v>0.29415896156936511</v>
      </c>
      <c r="D96" s="182">
        <f>IF((CHI_ued!D$5-CHI_ued!D$15)=0,"",(CHI_ued!D$5-CHI_ued!D$15)/D$10)</f>
        <v>0.29892833808187247</v>
      </c>
      <c r="E96" s="182">
        <f>IF((CHI_ued!E$5-CHI_ued!E$15)=0,"",(CHI_ued!E$5-CHI_ued!E$15)/E$10)</f>
        <v>0.29388567771921675</v>
      </c>
      <c r="F96" s="182">
        <f>IF((CHI_ued!F$5-CHI_ued!F$15)=0,"",(CHI_ued!F$5-CHI_ued!F$15)/F$10)</f>
        <v>0.28629753480363407</v>
      </c>
      <c r="G96" s="182">
        <f>IF((CHI_ued!G$5-CHI_ued!G$15)=0,"",(CHI_ued!G$5-CHI_ued!G$15)/G$10)</f>
        <v>0.28798953558120433</v>
      </c>
      <c r="H96" s="182">
        <f>IF((CHI_ued!H$5-CHI_ued!H$15)=0,"",(CHI_ued!H$5-CHI_ued!H$15)/H$10)</f>
        <v>0.29466660026451247</v>
      </c>
      <c r="I96" s="182">
        <f>IF((CHI_ued!I$5-CHI_ued!I$15)=0,"",(CHI_ued!I$5-CHI_ued!I$15)/I$10)</f>
        <v>0.29237149942649954</v>
      </c>
      <c r="J96" s="182">
        <f>IF((CHI_ued!J$5-CHI_ued!J$15)=0,"",(CHI_ued!J$5-CHI_ued!J$15)/J$10)</f>
        <v>0.28856919618654181</v>
      </c>
      <c r="K96" s="182">
        <f>IF((CHI_ued!K$5-CHI_ued!K$15)=0,"",(CHI_ued!K$5-CHI_ued!K$15)/K$10)</f>
        <v>0.28497174214722193</v>
      </c>
      <c r="L96" s="182">
        <f>IF((CHI_ued!L$5-CHI_ued!L$15)=0,"",(CHI_ued!L$5-CHI_ued!L$15)/L$10)</f>
        <v>0.28964599532929802</v>
      </c>
      <c r="M96" s="182">
        <f>IF((CHI_ued!M$5-CHI_ued!M$15)=0,"",(CHI_ued!M$5-CHI_ued!M$15)/M$10)</f>
        <v>0.28832334789811642</v>
      </c>
      <c r="N96" s="182">
        <f>IF((CHI_ued!N$5-CHI_ued!N$15)=0,"",(CHI_ued!N$5-CHI_ued!N$15)/N$10)</f>
        <v>0.28752893550532127</v>
      </c>
      <c r="O96" s="182">
        <f>IF((CHI_ued!O$5-CHI_ued!O$15)=0,"",(CHI_ued!O$5-CHI_ued!O$15)/O$10)</f>
        <v>0.2768010289224187</v>
      </c>
      <c r="P96" s="182">
        <f>IF((CHI_ued!P$5-CHI_ued!P$15)=0,"",(CHI_ued!P$5-CHI_ued!P$15)/P$10)</f>
        <v>0.27504542518214248</v>
      </c>
      <c r="Q96" s="182">
        <f>IF((CHI_ued!Q$5-CHI_ued!Q$15)=0,"",(CHI_ued!Q$5-CHI_ued!Q$15)/Q$10)</f>
        <v>0.27910885779082828</v>
      </c>
    </row>
    <row r="97" spans="1:17" x14ac:dyDescent="0.25">
      <c r="A97" s="180" t="s">
        <v>40</v>
      </c>
      <c r="B97" s="182">
        <f>IF(CHI_ued!B$60=0,"",CHI_ued!B$60/B$11)</f>
        <v>0.27654967129663494</v>
      </c>
      <c r="C97" s="182">
        <f>IF(CHI_ued!C$60=0,"",CHI_ued!C$60/C$11)</f>
        <v>0.27878596677830131</v>
      </c>
      <c r="D97" s="182">
        <f>IF(CHI_ued!D$60=0,"",CHI_ued!D$60/D$11)</f>
        <v>0.28045481211765588</v>
      </c>
      <c r="E97" s="182">
        <f>IF(CHI_ued!E$60=0,"",CHI_ued!E$60/E$11)</f>
        <v>0.27572848393595611</v>
      </c>
      <c r="F97" s="182">
        <f>IF(CHI_ued!F$60=0,"",CHI_ued!F$60/F$11)</f>
        <v>0.25965722394388929</v>
      </c>
      <c r="G97" s="182">
        <f>IF(CHI_ued!G$60=0,"",CHI_ued!G$60/G$11)</f>
        <v>0.25927431778653653</v>
      </c>
      <c r="H97" s="182">
        <f>IF(CHI_ued!H$60=0,"",CHI_ued!H$60/H$11)</f>
        <v>0.27496224084207593</v>
      </c>
      <c r="I97" s="182">
        <f>IF(CHI_ued!I$60=0,"",CHI_ued!I$60/I$11)</f>
        <v>0.26375006646754862</v>
      </c>
      <c r="J97" s="182">
        <f>IF(CHI_ued!J$60=0,"",CHI_ued!J$60/J$11)</f>
        <v>0.26165126614970879</v>
      </c>
      <c r="K97" s="182">
        <f>IF(CHI_ued!K$60=0,"",CHI_ued!K$60/K$11)</f>
        <v>0.28271698143593382</v>
      </c>
      <c r="L97" s="182">
        <f>IF(CHI_ued!L$60=0,"",CHI_ued!L$60/L$11)</f>
        <v>0.27304233774582631</v>
      </c>
      <c r="M97" s="182">
        <f>IF(CHI_ued!M$60=0,"",CHI_ued!M$60/M$11)</f>
        <v>0.27211037772026969</v>
      </c>
      <c r="N97" s="182">
        <f>IF(CHI_ued!N$60=0,"",CHI_ued!N$60/N$11)</f>
        <v>0.27314975917521916</v>
      </c>
      <c r="O97" s="182">
        <f>IF(CHI_ued!O$60=0,"",CHI_ued!O$60/O$11)</f>
        <v>0.27308645796016906</v>
      </c>
      <c r="P97" s="182">
        <f>IF(CHI_ued!P$60=0,"",CHI_ued!P$60/P$11)</f>
        <v>0.26915046566840511</v>
      </c>
      <c r="Q97" s="182">
        <f>IF(CHI_ued!Q$60=0,"",CHI_ued!Q$60/Q$11)</f>
        <v>0.25132715306469322</v>
      </c>
    </row>
    <row r="98" spans="1:17" x14ac:dyDescent="0.25">
      <c r="A98" s="108" t="s">
        <v>39</v>
      </c>
      <c r="B98" s="112">
        <f>IF(CHI_ued!B$108=0,"",CHI_ued!B$108/B$12)</f>
        <v>0.18643364270668311</v>
      </c>
      <c r="C98" s="112">
        <f>IF(CHI_ued!C$108=0,"",CHI_ued!C$108/C$12)</f>
        <v>0.18755771805653915</v>
      </c>
      <c r="D98" s="112">
        <f>IF(CHI_ued!D$108=0,"",CHI_ued!D$108/D$12)</f>
        <v>0.18322861174036861</v>
      </c>
      <c r="E98" s="112">
        <f>IF(CHI_ued!E$108=0,"",CHI_ued!E$108/E$12)</f>
        <v>0.17986107156403555</v>
      </c>
      <c r="F98" s="112">
        <f>IF(CHI_ued!F$108=0,"",CHI_ued!F$108/F$12)</f>
        <v>0.17471271109093839</v>
      </c>
      <c r="G98" s="112">
        <f>IF(CHI_ued!G$108=0,"",CHI_ued!G$108/G$12)</f>
        <v>0.17113557691750042</v>
      </c>
      <c r="H98" s="112">
        <f>IF(CHI_ued!H$108=0,"",CHI_ued!H$108/H$12)</f>
        <v>0.17701463035286433</v>
      </c>
      <c r="I98" s="112">
        <f>IF(CHI_ued!I$108=0,"",CHI_ued!I$108/I$12)</f>
        <v>0.17182629801468013</v>
      </c>
      <c r="J98" s="112">
        <f>IF(CHI_ued!J$108=0,"",CHI_ued!J$108/J$12)</f>
        <v>0.16418565611200875</v>
      </c>
      <c r="K98" s="112">
        <f>IF(CHI_ued!K$108=0,"",CHI_ued!K$108/K$12)</f>
        <v>0.16177930407437369</v>
      </c>
      <c r="L98" s="112">
        <f>IF(CHI_ued!L$108=0,"",CHI_ued!L$108/L$12)</f>
        <v>0.16200099349980279</v>
      </c>
      <c r="M98" s="112">
        <f>IF(CHI_ued!M$108=0,"",CHI_ued!M$108/M$12)</f>
        <v>0.16040533740272919</v>
      </c>
      <c r="N98" s="112">
        <f>IF(CHI_ued!N$108=0,"",CHI_ued!N$108/N$12)</f>
        <v>0.16555057844510873</v>
      </c>
      <c r="O98" s="112">
        <f>IF(CHI_ued!O$108=0,"",CHI_ued!O$108/O$12)</f>
        <v>0.15764851440504801</v>
      </c>
      <c r="P98" s="112">
        <f>IF(CHI_ued!P$108=0,"",CHI_ued!P$108/P$12)</f>
        <v>0.15875144548719544</v>
      </c>
      <c r="Q98" s="112">
        <f>IF(CHI_ued!Q$108=0,"",CHI_ued!Q$108/Q$12)</f>
        <v>0.15336539242354619</v>
      </c>
    </row>
    <row r="99" spans="1:17" x14ac:dyDescent="0.25">
      <c r="A99" s="39" t="s">
        <v>171</v>
      </c>
      <c r="B99" s="211">
        <f t="shared" ref="B99:Q99" si="21">IF(B$51=0,"",B$78/B$51)</f>
        <v>1.7601387725159088</v>
      </c>
      <c r="C99" s="211">
        <f t="shared" si="21"/>
        <v>1.8136369274765338</v>
      </c>
      <c r="D99" s="211">
        <f t="shared" si="21"/>
        <v>1.7943407460890972</v>
      </c>
      <c r="E99" s="211">
        <f t="shared" si="21"/>
        <v>1.866964709443993</v>
      </c>
      <c r="F99" s="211">
        <f t="shared" si="21"/>
        <v>1.8373957593517405</v>
      </c>
      <c r="G99" s="211">
        <f t="shared" si="21"/>
        <v>1.8301214508074826</v>
      </c>
      <c r="H99" s="211">
        <f t="shared" si="21"/>
        <v>1.63696962408229</v>
      </c>
      <c r="I99" s="211">
        <f t="shared" si="21"/>
        <v>1.517584658532882</v>
      </c>
      <c r="J99" s="211">
        <f t="shared" si="21"/>
        <v>1.6748937335196423</v>
      </c>
      <c r="K99" s="211">
        <f t="shared" si="21"/>
        <v>1.6725313721039756</v>
      </c>
      <c r="L99" s="211">
        <f t="shared" si="21"/>
        <v>1.7146095843277904</v>
      </c>
      <c r="M99" s="211">
        <f t="shared" si="21"/>
        <v>1.6266992348823681</v>
      </c>
      <c r="N99" s="211">
        <f t="shared" si="21"/>
        <v>1.6152680223861648</v>
      </c>
      <c r="O99" s="211">
        <f t="shared" si="21"/>
        <v>1.6563927297893857</v>
      </c>
      <c r="P99" s="211">
        <f t="shared" si="21"/>
        <v>1.649331674666892</v>
      </c>
      <c r="Q99" s="211">
        <f t="shared" si="21"/>
        <v>1.7826880559046241</v>
      </c>
    </row>
    <row r="100" spans="1:17" x14ac:dyDescent="0.25">
      <c r="A100" s="210" t="s">
        <v>170</v>
      </c>
      <c r="B100" s="109">
        <f t="shared" ref="B100:Q100" si="22">IF(B$52=0,"",B$79/B$52)</f>
        <v>2.4798807354082064</v>
      </c>
      <c r="C100" s="109">
        <f t="shared" si="22"/>
        <v>2.4920399160713931</v>
      </c>
      <c r="D100" s="109">
        <f t="shared" si="22"/>
        <v>2.5779013139189115</v>
      </c>
      <c r="E100" s="109">
        <f t="shared" si="22"/>
        <v>2.5807449950931143</v>
      </c>
      <c r="F100" s="109">
        <f t="shared" si="22"/>
        <v>2.5929837537744218</v>
      </c>
      <c r="G100" s="109">
        <f t="shared" si="22"/>
        <v>2.5100802906962274</v>
      </c>
      <c r="H100" s="109">
        <f t="shared" si="22"/>
        <v>2.4727383088063259</v>
      </c>
      <c r="I100" s="109">
        <f t="shared" si="22"/>
        <v>2.1534068423593995</v>
      </c>
      <c r="J100" s="109">
        <f t="shared" si="22"/>
        <v>2.2170328120554794</v>
      </c>
      <c r="K100" s="109">
        <f t="shared" si="22"/>
        <v>2.4185072952900808</v>
      </c>
      <c r="L100" s="109">
        <f t="shared" si="22"/>
        <v>2.1400584587225335</v>
      </c>
      <c r="M100" s="109">
        <f t="shared" si="22"/>
        <v>2.0631989996937734</v>
      </c>
      <c r="N100" s="109">
        <f t="shared" si="22"/>
        <v>2.1468748284604833</v>
      </c>
      <c r="O100" s="109">
        <f t="shared" si="22"/>
        <v>2.1635061605868313</v>
      </c>
      <c r="P100" s="109">
        <f t="shared" si="22"/>
        <v>2.1404929430822532</v>
      </c>
      <c r="Q100" s="109">
        <f t="shared" si="22"/>
        <v>2.4939001805019729</v>
      </c>
    </row>
    <row r="101" spans="1:17" x14ac:dyDescent="0.25">
      <c r="A101" s="180" t="s">
        <v>169</v>
      </c>
      <c r="B101" s="178">
        <f t="shared" ref="B101:Q101" si="23">IF(B$53=0,"",B$80/B$53)</f>
        <v>0.54372374340219221</v>
      </c>
      <c r="C101" s="178">
        <f t="shared" si="23"/>
        <v>0.52633721736421057</v>
      </c>
      <c r="D101" s="178">
        <f t="shared" si="23"/>
        <v>0.4271141751188044</v>
      </c>
      <c r="E101" s="178">
        <f t="shared" si="23"/>
        <v>0.62444285828423995</v>
      </c>
      <c r="F101" s="178">
        <f t="shared" si="23"/>
        <v>0.63828823209812857</v>
      </c>
      <c r="G101" s="178">
        <f t="shared" si="23"/>
        <v>0.71878975304139692</v>
      </c>
      <c r="H101" s="178">
        <f t="shared" si="23"/>
        <v>0.27250179818086967</v>
      </c>
      <c r="I101" s="178">
        <f t="shared" si="23"/>
        <v>0.58342691105204403</v>
      </c>
      <c r="J101" s="178">
        <f t="shared" si="23"/>
        <v>0.55964894929791031</v>
      </c>
      <c r="K101" s="178">
        <f t="shared" si="23"/>
        <v>0.32645921282745705</v>
      </c>
      <c r="L101" s="178">
        <f t="shared" si="23"/>
        <v>0.68801911135695271</v>
      </c>
      <c r="M101" s="178">
        <f t="shared" si="23"/>
        <v>0.68637734055096644</v>
      </c>
      <c r="N101" s="178">
        <f t="shared" si="23"/>
        <v>0.54030556607711533</v>
      </c>
      <c r="O101" s="178">
        <f t="shared" si="23"/>
        <v>0.42461015634616173</v>
      </c>
      <c r="P101" s="178">
        <f t="shared" si="23"/>
        <v>0.59458661360251774</v>
      </c>
      <c r="Q101" s="178">
        <f t="shared" si="23"/>
        <v>0.50260588542764151</v>
      </c>
    </row>
    <row r="102" spans="1:17" x14ac:dyDescent="0.25">
      <c r="A102" s="108" t="s">
        <v>39</v>
      </c>
      <c r="B102" s="107">
        <f t="shared" ref="B102:Q102" si="24">IF(B$54=0,"",B$81/B$54)</f>
        <v>0.54013153223847943</v>
      </c>
      <c r="C102" s="107">
        <f t="shared" si="24"/>
        <v>0.4738942847923257</v>
      </c>
      <c r="D102" s="107">
        <f t="shared" si="24"/>
        <v>0.44918518540733482</v>
      </c>
      <c r="E102" s="107">
        <f t="shared" si="24"/>
        <v>0.61627502393321765</v>
      </c>
      <c r="F102" s="107">
        <f t="shared" si="24"/>
        <v>0.62863652575974582</v>
      </c>
      <c r="G102" s="107">
        <f t="shared" si="24"/>
        <v>0.70112657751280494</v>
      </c>
      <c r="H102" s="107">
        <f t="shared" si="24"/>
        <v>0.35563095955555019</v>
      </c>
      <c r="I102" s="107">
        <f t="shared" si="24"/>
        <v>0.54500320337937069</v>
      </c>
      <c r="J102" s="107">
        <f t="shared" si="24"/>
        <v>0.59033720342219498</v>
      </c>
      <c r="K102" s="107">
        <f t="shared" si="24"/>
        <v>0.77008233340404197</v>
      </c>
      <c r="L102" s="107">
        <f t="shared" si="24"/>
        <v>0.55593964791201844</v>
      </c>
      <c r="M102" s="107">
        <f t="shared" si="24"/>
        <v>0.59497533771452449</v>
      </c>
      <c r="N102" s="107">
        <f t="shared" si="24"/>
        <v>0.60051953012343262</v>
      </c>
      <c r="O102" s="107">
        <f t="shared" si="24"/>
        <v>0.72804159484009401</v>
      </c>
      <c r="P102" s="107">
        <f t="shared" si="24"/>
        <v>0.51057781491249188</v>
      </c>
      <c r="Q102" s="107">
        <f t="shared" si="24"/>
        <v>0.6362877103997413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Q24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1029.8556135555671</v>
      </c>
      <c r="C5" s="96">
        <v>940.0780245003906</v>
      </c>
      <c r="D5" s="96">
        <v>975.23969249960794</v>
      </c>
      <c r="E5" s="96">
        <v>1011.3990271024729</v>
      </c>
      <c r="F5" s="96">
        <v>1022.5085333867034</v>
      </c>
      <c r="G5" s="96">
        <v>1106.2661787475865</v>
      </c>
      <c r="H5" s="96">
        <v>1096.9676056923834</v>
      </c>
      <c r="I5" s="96">
        <v>1322.3086799216067</v>
      </c>
      <c r="J5" s="96">
        <v>1424.345537664524</v>
      </c>
      <c r="K5" s="96">
        <v>1301.9815748994743</v>
      </c>
      <c r="L5" s="96">
        <v>1478.4028093295681</v>
      </c>
      <c r="M5" s="96">
        <v>1487.6184760307326</v>
      </c>
      <c r="N5" s="96">
        <v>1422.2441111724991</v>
      </c>
      <c r="O5" s="96">
        <v>1536.0767059450814</v>
      </c>
      <c r="P5" s="96">
        <v>1451.4433787554035</v>
      </c>
      <c r="Q5" s="96">
        <v>1444.720652901093</v>
      </c>
    </row>
    <row r="6" spans="1:17" x14ac:dyDescent="0.25">
      <c r="A6" s="132" t="s">
        <v>83</v>
      </c>
      <c r="B6" s="160">
        <v>5.4886103864554308</v>
      </c>
      <c r="C6" s="160">
        <v>5.8006750185696205</v>
      </c>
      <c r="D6" s="160">
        <v>5.6122958202704876</v>
      </c>
      <c r="E6" s="160">
        <v>6.0662631823885125</v>
      </c>
      <c r="F6" s="160">
        <v>5.9646149206982448</v>
      </c>
      <c r="G6" s="160">
        <v>6.0332590396665244</v>
      </c>
      <c r="H6" s="160">
        <v>5.4717667444165281</v>
      </c>
      <c r="I6" s="160">
        <v>7.4988570793574096</v>
      </c>
      <c r="J6" s="160">
        <v>8.5507356125556626</v>
      </c>
      <c r="K6" s="160">
        <v>7.4081274518963749</v>
      </c>
      <c r="L6" s="160">
        <v>8.6107301154179172</v>
      </c>
      <c r="M6" s="160">
        <v>8.6695266215982443</v>
      </c>
      <c r="N6" s="160">
        <v>8.2989179653845362</v>
      </c>
      <c r="O6" s="160">
        <v>9.2297720383905641</v>
      </c>
      <c r="P6" s="160">
        <v>8.2833239519664055</v>
      </c>
      <c r="Q6" s="160">
        <v>7.8266255878846742</v>
      </c>
    </row>
    <row r="7" spans="1:17" x14ac:dyDescent="0.25">
      <c r="A7" s="76" t="s">
        <v>82</v>
      </c>
      <c r="B7" s="159">
        <v>27.185496360588235</v>
      </c>
      <c r="C7" s="159">
        <v>28.73117574448915</v>
      </c>
      <c r="D7" s="159">
        <v>27.798119533684055</v>
      </c>
      <c r="E7" s="159">
        <v>30.046653716605991</v>
      </c>
      <c r="F7" s="159">
        <v>29.543182299676818</v>
      </c>
      <c r="G7" s="159">
        <v>29.883181737602506</v>
      </c>
      <c r="H7" s="159">
        <v>27.102068546058415</v>
      </c>
      <c r="I7" s="159">
        <v>37.14239807265605</v>
      </c>
      <c r="J7" s="159">
        <v>42.352430853742071</v>
      </c>
      <c r="K7" s="159">
        <v>36.693007464930226</v>
      </c>
      <c r="L7" s="159">
        <v>42.649588098359388</v>
      </c>
      <c r="M7" s="159">
        <v>42.940811576113447</v>
      </c>
      <c r="N7" s="159">
        <v>41.105159277024526</v>
      </c>
      <c r="O7" s="159">
        <v>45.715748885715385</v>
      </c>
      <c r="P7" s="159">
        <v>41.027920966199673</v>
      </c>
      <c r="Q7" s="159">
        <v>38.765859926984881</v>
      </c>
    </row>
    <row r="8" spans="1:17" x14ac:dyDescent="0.25">
      <c r="A8" s="76" t="s">
        <v>81</v>
      </c>
      <c r="B8" s="159">
        <v>6.5863324637465182</v>
      </c>
      <c r="C8" s="159">
        <v>6.9608100222835452</v>
      </c>
      <c r="D8" s="159">
        <v>6.734754984324586</v>
      </c>
      <c r="E8" s="159">
        <v>7.2795158188662157</v>
      </c>
      <c r="F8" s="159">
        <v>7.1575379048378949</v>
      </c>
      <c r="G8" s="159">
        <v>7.2399108475998304</v>
      </c>
      <c r="H8" s="159">
        <v>6.5661200932998343</v>
      </c>
      <c r="I8" s="159">
        <v>8.9986284952288926</v>
      </c>
      <c r="J8" s="159">
        <v>10.260882735066795</v>
      </c>
      <c r="K8" s="159">
        <v>8.8897529422756509</v>
      </c>
      <c r="L8" s="159">
        <v>10.332876138501501</v>
      </c>
      <c r="M8" s="159">
        <v>10.403431945917895</v>
      </c>
      <c r="N8" s="159">
        <v>9.9587015584614438</v>
      </c>
      <c r="O8" s="159">
        <v>11.075726446068678</v>
      </c>
      <c r="P8" s="159">
        <v>9.939988742359688</v>
      </c>
      <c r="Q8" s="159">
        <v>9.3919507054616105</v>
      </c>
    </row>
    <row r="9" spans="1:17" x14ac:dyDescent="0.25">
      <c r="A9" s="76" t="s">
        <v>80</v>
      </c>
      <c r="B9" s="159">
        <v>43.651327519954528</v>
      </c>
      <c r="C9" s="159">
        <v>46.133200800198011</v>
      </c>
      <c r="D9" s="159">
        <v>44.635006994495519</v>
      </c>
      <c r="E9" s="159">
        <v>48.245443263771527</v>
      </c>
      <c r="F9" s="159">
        <v>47.437027061771552</v>
      </c>
      <c r="G9" s="159">
        <v>47.982958856602082</v>
      </c>
      <c r="H9" s="159">
        <v>43.517368779308001</v>
      </c>
      <c r="I9" s="159">
        <v>59.638969310728285</v>
      </c>
      <c r="J9" s="159">
        <v>68.004637691409059</v>
      </c>
      <c r="K9" s="159">
        <v>58.917389820619348</v>
      </c>
      <c r="L9" s="159">
        <v>68.481778444613141</v>
      </c>
      <c r="M9" s="159">
        <v>68.949391440908187</v>
      </c>
      <c r="N9" s="159">
        <v>66.001913173178139</v>
      </c>
      <c r="O9" s="159">
        <v>73.405065000887078</v>
      </c>
      <c r="P9" s="159">
        <v>65.877892822098886</v>
      </c>
      <c r="Q9" s="159">
        <v>62.2457366906389</v>
      </c>
    </row>
    <row r="10" spans="1:17" x14ac:dyDescent="0.25">
      <c r="A10" s="129" t="s">
        <v>79</v>
      </c>
      <c r="B10" s="158">
        <v>15.368109082075209</v>
      </c>
      <c r="C10" s="158">
        <v>16.241890051994943</v>
      </c>
      <c r="D10" s="158">
        <v>15.714428296757369</v>
      </c>
      <c r="E10" s="158">
        <v>16.985536910687834</v>
      </c>
      <c r="F10" s="158">
        <v>16.700921777955088</v>
      </c>
      <c r="G10" s="158">
        <v>16.893125311066271</v>
      </c>
      <c r="H10" s="158">
        <v>15.320946884366281</v>
      </c>
      <c r="I10" s="158">
        <v>20.996799822200749</v>
      </c>
      <c r="J10" s="158">
        <v>23.942059715155864</v>
      </c>
      <c r="K10" s="158">
        <v>20.742756865309858</v>
      </c>
      <c r="L10" s="158">
        <v>24.110044323170172</v>
      </c>
      <c r="M10" s="158">
        <v>24.27467454047509</v>
      </c>
      <c r="N10" s="158">
        <v>23.23697030307671</v>
      </c>
      <c r="O10" s="158">
        <v>25.843361707493589</v>
      </c>
      <c r="P10" s="158">
        <v>23.193307065505941</v>
      </c>
      <c r="Q10" s="158">
        <v>21.914551646077093</v>
      </c>
    </row>
    <row r="11" spans="1:17" x14ac:dyDescent="0.25">
      <c r="A11" s="92" t="s">
        <v>125</v>
      </c>
      <c r="B11" s="91">
        <v>1.9266484719485226</v>
      </c>
      <c r="C11" s="91">
        <v>0.85619161664083931</v>
      </c>
      <c r="D11" s="91">
        <v>1.0360042631887783</v>
      </c>
      <c r="E11" s="91">
        <v>3.3971073821375679</v>
      </c>
      <c r="F11" s="91">
        <v>3.1779316378947713</v>
      </c>
      <c r="G11" s="91">
        <v>3.3786250622132541</v>
      </c>
      <c r="H11" s="91">
        <v>0</v>
      </c>
      <c r="I11" s="91">
        <v>2.6955930516410103</v>
      </c>
      <c r="J11" s="91">
        <v>3.9679108339968208</v>
      </c>
      <c r="K11" s="91">
        <v>3.4950860565152215</v>
      </c>
      <c r="L11" s="91">
        <v>2.5308766305162318</v>
      </c>
      <c r="M11" s="91">
        <v>1.3033470335243575</v>
      </c>
      <c r="N11" s="91">
        <v>2.7252170928563593</v>
      </c>
      <c r="O11" s="91">
        <v>3.0602797635157937</v>
      </c>
      <c r="P11" s="91">
        <v>1.9221750889777474</v>
      </c>
      <c r="Q11" s="91">
        <v>2.7954490345521168</v>
      </c>
    </row>
    <row r="12" spans="1:17" x14ac:dyDescent="0.25">
      <c r="A12" s="92" t="s">
        <v>26</v>
      </c>
      <c r="B12" s="91">
        <v>4.6104327246225623</v>
      </c>
      <c r="C12" s="91">
        <v>3.0433492955860082</v>
      </c>
      <c r="D12" s="91">
        <v>3.1675193943130076</v>
      </c>
      <c r="E12" s="91">
        <v>5.095661073206351</v>
      </c>
      <c r="F12" s="91">
        <v>5.0102765333865262</v>
      </c>
      <c r="G12" s="91">
        <v>5.0679375933198809</v>
      </c>
      <c r="H12" s="91">
        <v>0</v>
      </c>
      <c r="I12" s="91">
        <v>6.2990399466602245</v>
      </c>
      <c r="J12" s="91">
        <v>7.182617914546757</v>
      </c>
      <c r="K12" s="91">
        <v>6.222827059592956</v>
      </c>
      <c r="L12" s="91">
        <v>7.233013296951051</v>
      </c>
      <c r="M12" s="91">
        <v>7.282402362142526</v>
      </c>
      <c r="N12" s="91">
        <v>6.9710910909230108</v>
      </c>
      <c r="O12" s="91">
        <v>7.7530085122480745</v>
      </c>
      <c r="P12" s="91">
        <v>6.9579921196517827</v>
      </c>
      <c r="Q12" s="91">
        <v>6.5743654938231275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8.831027885504124</v>
      </c>
      <c r="C14" s="157">
        <v>12.342349139768094</v>
      </c>
      <c r="D14" s="157">
        <v>11.510904639255582</v>
      </c>
      <c r="E14" s="157">
        <v>8.4927684553439171</v>
      </c>
      <c r="F14" s="157">
        <v>8.5127136066737918</v>
      </c>
      <c r="G14" s="157">
        <v>8.4465626555331355</v>
      </c>
      <c r="H14" s="157">
        <v>15.320946884366281</v>
      </c>
      <c r="I14" s="157">
        <v>12.002166823899515</v>
      </c>
      <c r="J14" s="157">
        <v>12.791530966612283</v>
      </c>
      <c r="K14" s="157">
        <v>11.024843749201677</v>
      </c>
      <c r="L14" s="157">
        <v>14.346154395702888</v>
      </c>
      <c r="M14" s="157">
        <v>15.688925144808204</v>
      </c>
      <c r="N14" s="157">
        <v>13.540662119297338</v>
      </c>
      <c r="O14" s="157">
        <v>15.03007343172972</v>
      </c>
      <c r="P14" s="157">
        <v>14.313139856876411</v>
      </c>
      <c r="Q14" s="157">
        <v>12.54473711770185</v>
      </c>
    </row>
    <row r="15" spans="1:17" x14ac:dyDescent="0.25">
      <c r="A15" s="232" t="s">
        <v>185</v>
      </c>
      <c r="B15" s="246">
        <v>579.221184960806</v>
      </c>
      <c r="C15" s="246">
        <v>463.82198</v>
      </c>
      <c r="D15" s="246">
        <v>514.4502500000001</v>
      </c>
      <c r="E15" s="246">
        <v>513.33725000000004</v>
      </c>
      <c r="F15" s="246">
        <v>532.79244000000006</v>
      </c>
      <c r="G15" s="246">
        <v>610.91415911550826</v>
      </c>
      <c r="H15" s="246">
        <v>647.7161000000001</v>
      </c>
      <c r="I15" s="246">
        <v>706.62585000000001</v>
      </c>
      <c r="J15" s="246">
        <v>722.29974000000016</v>
      </c>
      <c r="K15" s="246">
        <v>693.74797000000001</v>
      </c>
      <c r="L15" s="246">
        <v>771.43124965743777</v>
      </c>
      <c r="M15" s="246">
        <v>775.81951413830109</v>
      </c>
      <c r="N15" s="246">
        <v>740.87343772941279</v>
      </c>
      <c r="O15" s="246">
        <v>778.27960326785933</v>
      </c>
      <c r="P15" s="246">
        <v>771.35302926162137</v>
      </c>
      <c r="Q15" s="246">
        <v>802.12686298202698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55.173423362725515</v>
      </c>
      <c r="C17" s="244">
        <v>36.802610000000016</v>
      </c>
      <c r="D17" s="244">
        <v>81.412269999999992</v>
      </c>
      <c r="E17" s="244">
        <v>52.51509999999999</v>
      </c>
      <c r="F17" s="244">
        <v>61.71975999999998</v>
      </c>
      <c r="G17" s="244">
        <v>65.681596137728334</v>
      </c>
      <c r="H17" s="244">
        <v>72.295310000000015</v>
      </c>
      <c r="I17" s="244">
        <v>73.567379999999986</v>
      </c>
      <c r="J17" s="244">
        <v>76.200079999999986</v>
      </c>
      <c r="K17" s="244">
        <v>78.831009999999964</v>
      </c>
      <c r="L17" s="244">
        <v>78.819090589912548</v>
      </c>
      <c r="M17" s="244">
        <v>78.819129761068041</v>
      </c>
      <c r="N17" s="244">
        <v>66.996338984346238</v>
      </c>
      <c r="O17" s="244">
        <v>72.251374644371253</v>
      </c>
      <c r="P17" s="244">
        <v>65.682429849552676</v>
      </c>
      <c r="Q17" s="244">
        <v>65.683680795153947</v>
      </c>
    </row>
    <row r="18" spans="1:17" x14ac:dyDescent="0.25">
      <c r="A18" s="245" t="s">
        <v>30</v>
      </c>
      <c r="B18" s="244">
        <v>119.179112609182</v>
      </c>
      <c r="C18" s="244">
        <v>91.610800000000012</v>
      </c>
      <c r="D18" s="244">
        <v>94.942349999999976</v>
      </c>
      <c r="E18" s="244">
        <v>103.72658000000001</v>
      </c>
      <c r="F18" s="244">
        <v>107.02374000000003</v>
      </c>
      <c r="G18" s="244">
        <v>113.66475651988887</v>
      </c>
      <c r="H18" s="244">
        <v>128.01593000000003</v>
      </c>
      <c r="I18" s="244">
        <v>131.26373000000001</v>
      </c>
      <c r="J18" s="244">
        <v>139.00169999999997</v>
      </c>
      <c r="K18" s="244">
        <v>121.40897000000001</v>
      </c>
      <c r="L18" s="244">
        <v>154.4850933653957</v>
      </c>
      <c r="M18" s="244">
        <v>154.48582368340203</v>
      </c>
      <c r="N18" s="244">
        <v>171.03679197380944</v>
      </c>
      <c r="O18" s="244">
        <v>176.93741080843017</v>
      </c>
      <c r="P18" s="244">
        <v>182.47826377688318</v>
      </c>
      <c r="Q18" s="244">
        <v>184.67688529569944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31.527658354829502</v>
      </c>
      <c r="C20" s="244">
        <v>34.4</v>
      </c>
      <c r="D20" s="244">
        <v>34.4</v>
      </c>
      <c r="E20" s="244">
        <v>36.299999999999997</v>
      </c>
      <c r="F20" s="244">
        <v>34.4</v>
      </c>
      <c r="G20" s="244">
        <v>37.2599598738894</v>
      </c>
      <c r="H20" s="244">
        <v>37.299999999999997</v>
      </c>
      <c r="I20" s="244">
        <v>40.1</v>
      </c>
      <c r="J20" s="244">
        <v>38.200000000000003</v>
      </c>
      <c r="K20" s="244">
        <v>40.1</v>
      </c>
      <c r="L20" s="244">
        <v>40.126110633419302</v>
      </c>
      <c r="M20" s="244">
        <v>41.081494219929297</v>
      </c>
      <c r="N20" s="244">
        <v>40.126110633419302</v>
      </c>
      <c r="O20" s="244">
        <v>42.0368778064393</v>
      </c>
      <c r="P20" s="244">
        <v>40.126110633419302</v>
      </c>
      <c r="Q20" s="244">
        <v>39.170727046909299</v>
      </c>
    </row>
    <row r="21" spans="1:17" x14ac:dyDescent="0.25">
      <c r="A21" s="245" t="s">
        <v>28</v>
      </c>
      <c r="B21" s="244">
        <v>92.863284608770414</v>
      </c>
      <c r="C21" s="244">
        <v>86.000000000000057</v>
      </c>
      <c r="D21" s="244">
        <v>86.900000000000034</v>
      </c>
      <c r="E21" s="244">
        <v>111.49999999999994</v>
      </c>
      <c r="F21" s="244">
        <v>112.20000000000005</v>
      </c>
      <c r="G21" s="244">
        <v>111.97095633896998</v>
      </c>
      <c r="H21" s="244">
        <v>123.80000000000001</v>
      </c>
      <c r="I21" s="244">
        <v>123.80000000000001</v>
      </c>
      <c r="J21" s="244">
        <v>126.00000000000006</v>
      </c>
      <c r="K21" s="244">
        <v>117.70000000000005</v>
      </c>
      <c r="L21" s="244">
        <v>126.4689022642591</v>
      </c>
      <c r="M21" s="244">
        <v>127.06601700582792</v>
      </c>
      <c r="N21" s="244">
        <v>141.46842457246601</v>
      </c>
      <c r="O21" s="244">
        <v>153.86452660743299</v>
      </c>
      <c r="P21" s="244">
        <v>153.24352727620095</v>
      </c>
      <c r="Q21" s="244">
        <v>189.64364192223212</v>
      </c>
    </row>
    <row r="22" spans="1:17" x14ac:dyDescent="0.25">
      <c r="A22" s="245" t="s">
        <v>67</v>
      </c>
      <c r="B22" s="244">
        <v>270.87587275071706</v>
      </c>
      <c r="C22" s="244">
        <v>206.30721</v>
      </c>
      <c r="D22" s="244">
        <v>206.39420999999999</v>
      </c>
      <c r="E22" s="244">
        <v>202.09636999999998</v>
      </c>
      <c r="F22" s="244">
        <v>205.24997999999999</v>
      </c>
      <c r="G22" s="244">
        <v>264.51898635662042</v>
      </c>
      <c r="H22" s="244">
        <v>275.00361999999996</v>
      </c>
      <c r="I22" s="244">
        <v>319.49623000000003</v>
      </c>
      <c r="J22" s="244">
        <v>322.69809000000004</v>
      </c>
      <c r="K22" s="244">
        <v>317.40978999999999</v>
      </c>
      <c r="L22" s="244">
        <v>338.57131906985671</v>
      </c>
      <c r="M22" s="244">
        <v>349.16883065258088</v>
      </c>
      <c r="N22" s="244">
        <v>296.26314495249494</v>
      </c>
      <c r="O22" s="244">
        <v>312.12302573714754</v>
      </c>
      <c r="P22" s="244">
        <v>306.84543392547806</v>
      </c>
      <c r="Q22" s="244">
        <v>302.60115563487358</v>
      </c>
    </row>
    <row r="23" spans="1:17" x14ac:dyDescent="0.25">
      <c r="A23" s="245" t="s">
        <v>66</v>
      </c>
      <c r="B23" s="244">
        <v>9.6018332745815087</v>
      </c>
      <c r="C23" s="244">
        <v>8.7013599999999087</v>
      </c>
      <c r="D23" s="244">
        <v>10.40142000000003</v>
      </c>
      <c r="E23" s="244">
        <v>7.1992000000001326</v>
      </c>
      <c r="F23" s="244">
        <v>12.198960000000056</v>
      </c>
      <c r="G23" s="244">
        <v>17.817903888411202</v>
      </c>
      <c r="H23" s="244">
        <v>11.301240000000007</v>
      </c>
      <c r="I23" s="244">
        <v>18.398509999999987</v>
      </c>
      <c r="J23" s="244">
        <v>20.199870000000146</v>
      </c>
      <c r="K23" s="244">
        <v>18.298200000000065</v>
      </c>
      <c r="L23" s="244">
        <v>32.960733734594399</v>
      </c>
      <c r="M23" s="244">
        <v>25.198218815492851</v>
      </c>
      <c r="N23" s="244">
        <v>24.982626612876857</v>
      </c>
      <c r="O23" s="244">
        <v>21.066387664038075</v>
      </c>
      <c r="P23" s="244">
        <v>22.977263800087144</v>
      </c>
      <c r="Q23" s="244">
        <v>20.350772287158634</v>
      </c>
    </row>
    <row r="24" spans="1:17" x14ac:dyDescent="0.25">
      <c r="A24" s="156" t="s">
        <v>184</v>
      </c>
      <c r="B24" s="206">
        <v>263.20460569253424</v>
      </c>
      <c r="C24" s="206">
        <v>278.16956816261489</v>
      </c>
      <c r="D24" s="206">
        <v>269.13590224029781</v>
      </c>
      <c r="E24" s="206">
        <v>290.90576603649976</v>
      </c>
      <c r="F24" s="206">
        <v>286.03125523071526</v>
      </c>
      <c r="G24" s="206">
        <v>289.32306262712723</v>
      </c>
      <c r="H24" s="206">
        <v>262.39687407211977</v>
      </c>
      <c r="I24" s="206">
        <v>359.60536123818065</v>
      </c>
      <c r="J24" s="206">
        <v>410.04786946396212</v>
      </c>
      <c r="K24" s="206">
        <v>355.25445014428271</v>
      </c>
      <c r="L24" s="206">
        <v>412.92488720756933</v>
      </c>
      <c r="M24" s="206">
        <v>415.74445539252952</v>
      </c>
      <c r="N24" s="206">
        <v>397.9720324372239</v>
      </c>
      <c r="O24" s="206">
        <v>442.61085027852221</v>
      </c>
      <c r="P24" s="206">
        <v>397.22422636904105</v>
      </c>
      <c r="Q24" s="206">
        <v>375.32339822223094</v>
      </c>
    </row>
    <row r="25" spans="1:17" x14ac:dyDescent="0.25">
      <c r="A25" s="88" t="s">
        <v>33</v>
      </c>
      <c r="B25" s="87">
        <v>61.57771973819326</v>
      </c>
      <c r="C25" s="87">
        <v>70.879431884428399</v>
      </c>
      <c r="D25" s="87">
        <v>72.406485334167627</v>
      </c>
      <c r="E25" s="87">
        <v>78.243051111740087</v>
      </c>
      <c r="F25" s="87">
        <v>71.228900251732881</v>
      </c>
      <c r="G25" s="87">
        <v>73.115210550235531</v>
      </c>
      <c r="H25" s="87">
        <v>24.712579999999999</v>
      </c>
      <c r="I25" s="87">
        <v>19.242894411764727</v>
      </c>
      <c r="J25" s="87">
        <v>21.250910294117663</v>
      </c>
      <c r="K25" s="87">
        <v>0</v>
      </c>
      <c r="L25" s="87">
        <v>0</v>
      </c>
      <c r="M25" s="87">
        <v>6.1182458910911413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151.61564274373723</v>
      </c>
      <c r="C26" s="87">
        <v>155.3750046153846</v>
      </c>
      <c r="D26" s="87">
        <v>135.33408646153848</v>
      </c>
      <c r="E26" s="87">
        <v>166.682164</v>
      </c>
      <c r="F26" s="87">
        <v>169.17378184615387</v>
      </c>
      <c r="G26" s="87">
        <v>170.41146189608506</v>
      </c>
      <c r="H26" s="87">
        <v>156.62709938461538</v>
      </c>
      <c r="I26" s="87">
        <v>155.67286411764704</v>
      </c>
      <c r="J26" s="87">
        <v>185.63476529411764</v>
      </c>
      <c r="K26" s="87">
        <v>188.0615455882353</v>
      </c>
      <c r="L26" s="87">
        <v>196.43014650707013</v>
      </c>
      <c r="M26" s="87">
        <v>186.8478801390504</v>
      </c>
      <c r="N26" s="87">
        <v>162.89268034979636</v>
      </c>
      <c r="O26" s="87">
        <v>197.62725038954386</v>
      </c>
      <c r="P26" s="87">
        <v>192.83664773614862</v>
      </c>
      <c r="Q26" s="87">
        <v>197.62670138555555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8.3723241279593221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2.0969756478071671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30.965303608257148</v>
      </c>
      <c r="C29" s="87">
        <v>37.578671355109527</v>
      </c>
      <c r="D29" s="87">
        <v>41.462406752284103</v>
      </c>
      <c r="E29" s="87">
        <v>25.758640463221766</v>
      </c>
      <c r="F29" s="87">
        <v>23.797285748213429</v>
      </c>
      <c r="G29" s="87">
        <v>16.770294267042409</v>
      </c>
      <c r="H29" s="87">
        <v>32.793717230769232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7.3814532641390906</v>
      </c>
      <c r="C30" s="87">
        <v>7.3817581538461541</v>
      </c>
      <c r="D30" s="87">
        <v>8.202037230769232</v>
      </c>
      <c r="E30" s="87">
        <v>9.0613286153846211</v>
      </c>
      <c r="F30" s="87">
        <v>8.2021707692307722</v>
      </c>
      <c r="G30" s="87">
        <v>11.506565668524615</v>
      </c>
      <c r="H30" s="87">
        <v>13.982850461538465</v>
      </c>
      <c r="I30" s="87">
        <v>13.212291176470588</v>
      </c>
      <c r="J30" s="87">
        <v>13.950993823529412</v>
      </c>
      <c r="K30" s="87">
        <v>14.044723235294116</v>
      </c>
      <c r="L30" s="87">
        <v>10.019682896637669</v>
      </c>
      <c r="M30" s="87">
        <v>11.585374076235318</v>
      </c>
      <c r="N30" s="87">
        <v>11.171014207930671</v>
      </c>
      <c r="O30" s="87">
        <v>13.153204200983563</v>
      </c>
      <c r="P30" s="87">
        <v>13.797391448824047</v>
      </c>
      <c r="Q30" s="87">
        <v>9.7770505836750843</v>
      </c>
    </row>
    <row r="31" spans="1:17" x14ac:dyDescent="0.25">
      <c r="A31" s="88" t="s">
        <v>26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10.07588537327646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11.66448633820751</v>
      </c>
      <c r="C33" s="87">
        <v>6.9547021538462577</v>
      </c>
      <c r="D33" s="87">
        <v>11.730886461538349</v>
      </c>
      <c r="E33" s="87">
        <v>11.160581846153288</v>
      </c>
      <c r="F33" s="87">
        <v>13.629116615384277</v>
      </c>
      <c r="G33" s="87">
        <v>17.519530245239597</v>
      </c>
      <c r="H33" s="87">
        <v>13.735441846153694</v>
      </c>
      <c r="I33" s="87">
        <v>14.406101176470573</v>
      </c>
      <c r="J33" s="87">
        <v>13.836540000000422</v>
      </c>
      <c r="K33" s="87">
        <v>13.57585735294175</v>
      </c>
      <c r="L33" s="87">
        <v>14.65599347274658</v>
      </c>
      <c r="M33" s="87">
        <v>14.17656481648803</v>
      </c>
      <c r="N33" s="87">
        <v>22.691914476353247</v>
      </c>
      <c r="O33" s="87">
        <v>17.900480708802188</v>
      </c>
      <c r="P33" s="87">
        <v>15.548558922537561</v>
      </c>
      <c r="Q33" s="87">
        <v>15.788388720694096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157.07121035582776</v>
      </c>
      <c r="J34" s="87">
        <v>175.37466005219696</v>
      </c>
      <c r="K34" s="87">
        <v>139.57232396781157</v>
      </c>
      <c r="L34" s="87">
        <v>191.81906433111496</v>
      </c>
      <c r="M34" s="87">
        <v>197.01639046966463</v>
      </c>
      <c r="N34" s="87">
        <v>201.21642340314364</v>
      </c>
      <c r="O34" s="87">
        <v>213.92991497919257</v>
      </c>
      <c r="P34" s="87">
        <v>175.04162826153083</v>
      </c>
      <c r="Q34" s="87">
        <v>152.13125753230619</v>
      </c>
    </row>
    <row r="35" spans="1:17" x14ac:dyDescent="0.25">
      <c r="A35" s="156" t="s">
        <v>181</v>
      </c>
      <c r="B35" s="204">
        <v>42.4523557568603</v>
      </c>
      <c r="C35" s="204">
        <v>44.866059381066862</v>
      </c>
      <c r="D35" s="204">
        <v>43.409016490370547</v>
      </c>
      <c r="E35" s="204">
        <v>46.920284844596679</v>
      </c>
      <c r="F35" s="204">
        <v>46.134073424308845</v>
      </c>
      <c r="G35" s="204">
        <v>46.665010101149484</v>
      </c>
      <c r="H35" s="204">
        <v>42.322076463245061</v>
      </c>
      <c r="I35" s="204">
        <v>58.000864715835377</v>
      </c>
      <c r="J35" s="204">
        <v>66.136753139348642</v>
      </c>
      <c r="K35" s="204">
        <v>57.299104861981021</v>
      </c>
      <c r="L35" s="204">
        <v>66.600788259285196</v>
      </c>
      <c r="M35" s="204">
        <v>67.05555732137563</v>
      </c>
      <c r="N35" s="204">
        <v>64.189037489874707</v>
      </c>
      <c r="O35" s="204">
        <v>71.388846819116324</v>
      </c>
      <c r="P35" s="204">
        <v>64.068423607909764</v>
      </c>
      <c r="Q35" s="204">
        <v>60.536031971327418</v>
      </c>
    </row>
    <row r="36" spans="1:17" x14ac:dyDescent="0.25">
      <c r="A36" s="152" t="s">
        <v>190</v>
      </c>
      <c r="B36" s="151">
        <v>9.088117399216646</v>
      </c>
      <c r="C36" s="151">
        <v>8.3059236685364617</v>
      </c>
      <c r="D36" s="151">
        <v>5.9120690158989673</v>
      </c>
      <c r="E36" s="151">
        <v>11.442864902049433</v>
      </c>
      <c r="F36" s="151">
        <v>11.943299056873329</v>
      </c>
      <c r="G36" s="151">
        <v>14.894366818625802</v>
      </c>
      <c r="H36" s="151">
        <v>0.59431275062444922</v>
      </c>
      <c r="I36" s="151">
        <v>12.443948909103742</v>
      </c>
      <c r="J36" s="151">
        <v>17.552770760030597</v>
      </c>
      <c r="K36" s="151">
        <v>18.692050071223743</v>
      </c>
      <c r="L36" s="151">
        <v>14.283536009053435</v>
      </c>
      <c r="M36" s="151">
        <v>18.799650959214283</v>
      </c>
      <c r="N36" s="151">
        <v>18.815465555449791</v>
      </c>
      <c r="O36" s="151">
        <v>21.747577906772936</v>
      </c>
      <c r="P36" s="151">
        <v>11.767349818383934</v>
      </c>
      <c r="Q36" s="151">
        <v>13.592748762588535</v>
      </c>
    </row>
    <row r="37" spans="1:17" x14ac:dyDescent="0.25">
      <c r="A37" s="154" t="s">
        <v>33</v>
      </c>
      <c r="B37" s="83">
        <v>0.15875173895973649</v>
      </c>
      <c r="C37" s="83">
        <v>0</v>
      </c>
      <c r="D37" s="83">
        <v>0</v>
      </c>
      <c r="E37" s="83">
        <v>2.1875828877999544</v>
      </c>
      <c r="F37" s="83">
        <v>2.7384618532922551</v>
      </c>
      <c r="G37" s="83">
        <v>4.6973759643164161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3.8502434222451041</v>
      </c>
      <c r="C38" s="208">
        <v>8.3059236685364617</v>
      </c>
      <c r="D38" s="208">
        <v>5.9120690158989673</v>
      </c>
      <c r="E38" s="208">
        <v>7.8661237269478423</v>
      </c>
      <c r="F38" s="208">
        <v>7.403705305319507</v>
      </c>
      <c r="G38" s="208">
        <v>7.538020881285588</v>
      </c>
      <c r="H38" s="208">
        <v>0.59431275062444922</v>
      </c>
      <c r="I38" s="208">
        <v>7.0252698918603089</v>
      </c>
      <c r="J38" s="208">
        <v>8.7322510077247255</v>
      </c>
      <c r="K38" s="208">
        <v>7.2224456259164498</v>
      </c>
      <c r="L38" s="208">
        <v>13.455224152642211</v>
      </c>
      <c r="M38" s="208">
        <v>18.39548004709409</v>
      </c>
      <c r="N38" s="208">
        <v>14.246652986481465</v>
      </c>
      <c r="O38" s="208">
        <v>12.971220370888098</v>
      </c>
      <c r="P38" s="208">
        <v>11.699203519859665</v>
      </c>
      <c r="Q38" s="208">
        <v>9.2472441807726913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0.26536479540685498</v>
      </c>
      <c r="F39" s="208">
        <v>1.1153498568690707E-16</v>
      </c>
      <c r="G39" s="208">
        <v>0.26243369269022576</v>
      </c>
      <c r="H39" s="208">
        <v>0</v>
      </c>
      <c r="I39" s="208">
        <v>0</v>
      </c>
      <c r="J39" s="208">
        <v>0</v>
      </c>
      <c r="K39" s="208">
        <v>4.5641552023216861E-17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0.81343917919106667</v>
      </c>
      <c r="F40" s="208">
        <v>1.4126630392503858</v>
      </c>
      <c r="G40" s="208">
        <v>2.2626435660888871</v>
      </c>
      <c r="H40" s="208">
        <v>0</v>
      </c>
      <c r="I40" s="208">
        <v>0</v>
      </c>
      <c r="J40" s="208">
        <v>0</v>
      </c>
      <c r="K40" s="208">
        <v>7.7271099151130507</v>
      </c>
      <c r="L40" s="208">
        <v>0</v>
      </c>
      <c r="M40" s="208">
        <v>0</v>
      </c>
      <c r="N40" s="208">
        <v>0</v>
      </c>
      <c r="O40" s="208">
        <v>7.0864829068513151</v>
      </c>
      <c r="P40" s="208">
        <v>0</v>
      </c>
      <c r="Q40" s="208">
        <v>1.269035718483428</v>
      </c>
    </row>
    <row r="41" spans="1:17" x14ac:dyDescent="0.25">
      <c r="A41" s="154" t="s">
        <v>26</v>
      </c>
      <c r="B41" s="208">
        <v>5.0791222380118048</v>
      </c>
      <c r="C41" s="208">
        <v>0</v>
      </c>
      <c r="D41" s="208">
        <v>0</v>
      </c>
      <c r="E41" s="208">
        <v>0.31035431270371644</v>
      </c>
      <c r="F41" s="208">
        <v>0.3884688590111805</v>
      </c>
      <c r="G41" s="208">
        <v>0.13389271424468374</v>
      </c>
      <c r="H41" s="208">
        <v>0</v>
      </c>
      <c r="I41" s="208">
        <v>5.4186790172434325</v>
      </c>
      <c r="J41" s="208">
        <v>8.8205197523058736</v>
      </c>
      <c r="K41" s="208">
        <v>3.7424945301942443</v>
      </c>
      <c r="L41" s="208">
        <v>0.82831185641122362</v>
      </c>
      <c r="M41" s="208">
        <v>0.40417091212019496</v>
      </c>
      <c r="N41" s="208">
        <v>4.5688125689683252</v>
      </c>
      <c r="O41" s="208">
        <v>1.6898746290335203</v>
      </c>
      <c r="P41" s="208">
        <v>6.8146298524268761E-2</v>
      </c>
      <c r="Q41" s="208">
        <v>3.0764688633324164</v>
      </c>
    </row>
    <row r="42" spans="1:17" x14ac:dyDescent="0.25">
      <c r="A42" s="152" t="s">
        <v>189</v>
      </c>
      <c r="B42" s="151">
        <v>33.36423835764365</v>
      </c>
      <c r="C42" s="151">
        <v>36.560135712530403</v>
      </c>
      <c r="D42" s="151">
        <v>37.496947474471582</v>
      </c>
      <c r="E42" s="151">
        <v>35.47741994254725</v>
      </c>
      <c r="F42" s="151">
        <v>34.190774367435516</v>
      </c>
      <c r="G42" s="151">
        <v>31.770643282523682</v>
      </c>
      <c r="H42" s="151">
        <v>41.727763712620614</v>
      </c>
      <c r="I42" s="151">
        <v>45.556915806731638</v>
      </c>
      <c r="J42" s="151">
        <v>48.583982379318044</v>
      </c>
      <c r="K42" s="151">
        <v>38.607054790757275</v>
      </c>
      <c r="L42" s="151">
        <v>52.317252250231768</v>
      </c>
      <c r="M42" s="151">
        <v>48.255906362161355</v>
      </c>
      <c r="N42" s="151">
        <v>45.373571934424916</v>
      </c>
      <c r="O42" s="151">
        <v>49.641268912343392</v>
      </c>
      <c r="P42" s="151">
        <v>52.30107378952583</v>
      </c>
      <c r="Q42" s="151">
        <v>46.943283208738883</v>
      </c>
    </row>
    <row r="43" spans="1:17" x14ac:dyDescent="0.25">
      <c r="A43" s="156" t="s">
        <v>180</v>
      </c>
      <c r="B43" s="155">
        <v>27.59403124195924</v>
      </c>
      <c r="C43" s="155">
        <v>29.162938597693515</v>
      </c>
      <c r="D43" s="155">
        <v>28.215860718740863</v>
      </c>
      <c r="E43" s="155">
        <v>30.498185148987872</v>
      </c>
      <c r="F43" s="155">
        <v>29.98714772580076</v>
      </c>
      <c r="G43" s="155">
        <v>30.332256565747166</v>
      </c>
      <c r="H43" s="155">
        <v>27.509349701109322</v>
      </c>
      <c r="I43" s="155">
        <v>37.700562065293163</v>
      </c>
      <c r="J43" s="155">
        <v>42.988889540576686</v>
      </c>
      <c r="K43" s="155">
        <v>37.244418160287729</v>
      </c>
      <c r="L43" s="155">
        <v>43.290512368535481</v>
      </c>
      <c r="M43" s="155">
        <v>43.586112258894211</v>
      </c>
      <c r="N43" s="155">
        <v>41.722874368418665</v>
      </c>
      <c r="O43" s="155">
        <v>46.402750432425677</v>
      </c>
      <c r="P43" s="155">
        <v>41.64447534514138</v>
      </c>
      <c r="Q43" s="155">
        <v>39.348420781362954</v>
      </c>
    </row>
    <row r="44" spans="1:17" x14ac:dyDescent="0.25">
      <c r="A44" s="152" t="s">
        <v>193</v>
      </c>
      <c r="B44" s="151">
        <v>3.1808410897258321</v>
      </c>
      <c r="C44" s="151">
        <v>0</v>
      </c>
      <c r="D44" s="151">
        <v>0</v>
      </c>
      <c r="E44" s="151">
        <v>4.0050027157173052</v>
      </c>
      <c r="F44" s="151">
        <v>4.180154669905666</v>
      </c>
      <c r="G44" s="151">
        <v>5.2130283865190385</v>
      </c>
      <c r="H44" s="151">
        <v>0</v>
      </c>
      <c r="I44" s="151">
        <v>0.62219744545519573</v>
      </c>
      <c r="J44" s="151">
        <v>0.87763853800152924</v>
      </c>
      <c r="K44" s="151">
        <v>0.93460250356118824</v>
      </c>
      <c r="L44" s="151">
        <v>0.71417680045267762</v>
      </c>
      <c r="M44" s="151">
        <v>0.9399825479607149</v>
      </c>
      <c r="N44" s="151">
        <v>0.94077327777249387</v>
      </c>
      <c r="O44" s="151">
        <v>1.0873788953386507</v>
      </c>
      <c r="P44" s="151">
        <v>0.58836749091919827</v>
      </c>
      <c r="Q44" s="151">
        <v>0.67963743812943112</v>
      </c>
    </row>
    <row r="45" spans="1:17" x14ac:dyDescent="0.25">
      <c r="A45" s="152" t="s">
        <v>187</v>
      </c>
      <c r="B45" s="151">
        <v>12.735706727058115</v>
      </c>
      <c r="C45" s="151">
        <v>13.459817814320092</v>
      </c>
      <c r="D45" s="151">
        <v>13.022704947111157</v>
      </c>
      <c r="E45" s="151">
        <v>14.076085453379015</v>
      </c>
      <c r="F45" s="151">
        <v>13.840222027292647</v>
      </c>
      <c r="G45" s="151">
        <v>13.999503030344826</v>
      </c>
      <c r="H45" s="151">
        <v>12.696622938973531</v>
      </c>
      <c r="I45" s="151">
        <v>34.800518829501378</v>
      </c>
      <c r="J45" s="151">
        <v>39.682051883609255</v>
      </c>
      <c r="K45" s="151">
        <v>34.379462917188675</v>
      </c>
      <c r="L45" s="151">
        <v>39.960472955571213</v>
      </c>
      <c r="M45" s="151">
        <v>40.233334392825427</v>
      </c>
      <c r="N45" s="151">
        <v>38.513422493924921</v>
      </c>
      <c r="O45" s="151">
        <v>42.833308091469853</v>
      </c>
      <c r="P45" s="151">
        <v>38.441054164745886</v>
      </c>
      <c r="Q45" s="151">
        <v>36.321619182796574</v>
      </c>
    </row>
    <row r="46" spans="1:17" x14ac:dyDescent="0.25">
      <c r="A46" s="150" t="s">
        <v>33</v>
      </c>
      <c r="B46" s="87">
        <v>2.9795670841061295</v>
      </c>
      <c r="C46" s="87">
        <v>3.4296499298916956</v>
      </c>
      <c r="D46" s="87">
        <v>3.5035396129435981</v>
      </c>
      <c r="E46" s="87">
        <v>3.7859540860519303</v>
      </c>
      <c r="F46" s="87">
        <v>3.4465596895999795</v>
      </c>
      <c r="G46" s="87">
        <v>3.537832768559781</v>
      </c>
      <c r="H46" s="87">
        <v>1.1957699999999996</v>
      </c>
      <c r="I46" s="87">
        <v>1.8622155882352978</v>
      </c>
      <c r="J46" s="87">
        <v>2.0565397058823542</v>
      </c>
      <c r="K46" s="87">
        <v>0</v>
      </c>
      <c r="L46" s="87">
        <v>0</v>
      </c>
      <c r="M46" s="87">
        <v>0.5920883120410787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7.3362407779227681</v>
      </c>
      <c r="C47" s="87">
        <v>7.5181453846153943</v>
      </c>
      <c r="D47" s="87">
        <v>6.5484235384615204</v>
      </c>
      <c r="E47" s="87">
        <v>8.0652660000000083</v>
      </c>
      <c r="F47" s="87">
        <v>8.1858281538461313</v>
      </c>
      <c r="G47" s="87">
        <v>8.2457158981976306</v>
      </c>
      <c r="H47" s="87">
        <v>7.5787306153846146</v>
      </c>
      <c r="I47" s="87">
        <v>15.065115882352956</v>
      </c>
      <c r="J47" s="87">
        <v>17.964654705882367</v>
      </c>
      <c r="K47" s="87">
        <v>18.199504411764707</v>
      </c>
      <c r="L47" s="87">
        <v>19.009369016813253</v>
      </c>
      <c r="M47" s="87">
        <v>18.082052916682272</v>
      </c>
      <c r="N47" s="87">
        <v>15.763807775786773</v>
      </c>
      <c r="O47" s="87">
        <v>19.12521777963326</v>
      </c>
      <c r="P47" s="87">
        <v>18.661611071240173</v>
      </c>
      <c r="Q47" s="87">
        <v>19.125164650215083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0.40511245780448313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0.10146656360357253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1.4983211423350262</v>
      </c>
      <c r="C50" s="87">
        <v>1.8183228075053037</v>
      </c>
      <c r="D50" s="87">
        <v>2.0062454880137395</v>
      </c>
      <c r="E50" s="87">
        <v>1.2463858288655665</v>
      </c>
      <c r="F50" s="87">
        <v>1.1514815684619393</v>
      </c>
      <c r="G50" s="87">
        <v>0.81146585163108398</v>
      </c>
      <c r="H50" s="87">
        <v>1.5867927692307688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0.35716709342608599</v>
      </c>
      <c r="C51" s="87">
        <v>0.35718184615384718</v>
      </c>
      <c r="D51" s="87">
        <v>0.39687276923076809</v>
      </c>
      <c r="E51" s="87">
        <v>0.43845138461538369</v>
      </c>
      <c r="F51" s="87">
        <v>0.39687923076922971</v>
      </c>
      <c r="G51" s="87">
        <v>0.55676930654151136</v>
      </c>
      <c r="H51" s="87">
        <v>0.67658953846153835</v>
      </c>
      <c r="I51" s="87">
        <v>1.278608823529412</v>
      </c>
      <c r="J51" s="87">
        <v>1.3500961764705881</v>
      </c>
      <c r="K51" s="87">
        <v>1.3591667647058827</v>
      </c>
      <c r="L51" s="87">
        <v>0.96964673193267714</v>
      </c>
      <c r="M51" s="87">
        <v>1.1211652331840636</v>
      </c>
      <c r="N51" s="87">
        <v>1.0810658910900663</v>
      </c>
      <c r="O51" s="87">
        <v>1.2728907291274414</v>
      </c>
      <c r="P51" s="87">
        <v>1.3352314305313584</v>
      </c>
      <c r="Q51" s="87">
        <v>0.94616618551694387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0.48754284064240849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0.56441062926810659</v>
      </c>
      <c r="C54" s="87">
        <v>0.33651784615385161</v>
      </c>
      <c r="D54" s="87">
        <v>0.56762353846153069</v>
      </c>
      <c r="E54" s="87">
        <v>0.54002815384612646</v>
      </c>
      <c r="F54" s="87">
        <v>0.65947338461536731</v>
      </c>
      <c r="G54" s="87">
        <v>0.84771920541481904</v>
      </c>
      <c r="H54" s="87">
        <v>0.66461815384614553</v>
      </c>
      <c r="I54" s="87">
        <v>1.3941388235294099</v>
      </c>
      <c r="J54" s="87">
        <v>1.3390200000000423</v>
      </c>
      <c r="K54" s="87">
        <v>1.3137926470588788</v>
      </c>
      <c r="L54" s="87">
        <v>1.4183219489754748</v>
      </c>
      <c r="M54" s="87">
        <v>1.3719256274020672</v>
      </c>
      <c r="N54" s="87">
        <v>2.1959917235180555</v>
      </c>
      <c r="O54" s="87">
        <v>1.7323045847227903</v>
      </c>
      <c r="P54" s="87">
        <v>1.5046992505681498</v>
      </c>
      <c r="Q54" s="87">
        <v>1.5279085858736234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15.200439711854301</v>
      </c>
      <c r="J55" s="87">
        <v>16.971741295373903</v>
      </c>
      <c r="K55" s="87">
        <v>13.506999093659203</v>
      </c>
      <c r="L55" s="87">
        <v>18.563135257849808</v>
      </c>
      <c r="M55" s="87">
        <v>19.066102303515947</v>
      </c>
      <c r="N55" s="87">
        <v>19.472557103530022</v>
      </c>
      <c r="O55" s="87">
        <v>20.702894997986363</v>
      </c>
      <c r="P55" s="87">
        <v>16.939512412406202</v>
      </c>
      <c r="Q55" s="87">
        <v>14.722379761190922</v>
      </c>
    </row>
    <row r="56" spans="1:17" x14ac:dyDescent="0.25">
      <c r="A56" s="152" t="s">
        <v>186</v>
      </c>
      <c r="B56" s="151">
        <v>11.677483425175293</v>
      </c>
      <c r="C56" s="151">
        <v>15.703120783373423</v>
      </c>
      <c r="D56" s="151">
        <v>15.193155771629709</v>
      </c>
      <c r="E56" s="151">
        <v>12.417096979891552</v>
      </c>
      <c r="F56" s="151">
        <v>11.966771028602448</v>
      </c>
      <c r="G56" s="151">
        <v>11.119725148883301</v>
      </c>
      <c r="H56" s="151">
        <v>14.812726762135791</v>
      </c>
      <c r="I56" s="151">
        <v>2.2778457903365887</v>
      </c>
      <c r="J56" s="151">
        <v>2.4291991189659021</v>
      </c>
      <c r="K56" s="151">
        <v>1.9303527395378657</v>
      </c>
      <c r="L56" s="151">
        <v>2.6158626125115907</v>
      </c>
      <c r="M56" s="151">
        <v>2.4127953181080697</v>
      </c>
      <c r="N56" s="151">
        <v>2.2686785967212506</v>
      </c>
      <c r="O56" s="151">
        <v>2.4820634456171731</v>
      </c>
      <c r="P56" s="151">
        <v>2.6150536894762961</v>
      </c>
      <c r="Q56" s="151">
        <v>2.3471641604369484</v>
      </c>
    </row>
    <row r="57" spans="1:17" x14ac:dyDescent="0.25">
      <c r="A57" s="243" t="s">
        <v>179</v>
      </c>
      <c r="B57" s="242">
        <v>19.103560090587159</v>
      </c>
      <c r="C57" s="242">
        <v>20.189726721480113</v>
      </c>
      <c r="D57" s="242">
        <v>19.534057420666766</v>
      </c>
      <c r="E57" s="242">
        <v>21.11412818006853</v>
      </c>
      <c r="F57" s="242">
        <v>20.760333040939003</v>
      </c>
      <c r="G57" s="242">
        <v>20.999254545517289</v>
      </c>
      <c r="H57" s="242">
        <v>19.044934408460296</v>
      </c>
      <c r="I57" s="242">
        <v>26.100389122126014</v>
      </c>
      <c r="J57" s="242">
        <v>29.761538912706921</v>
      </c>
      <c r="K57" s="242">
        <v>25.784597187891489</v>
      </c>
      <c r="L57" s="242">
        <v>29.970354716678415</v>
      </c>
      <c r="M57" s="242">
        <v>30.175000794619073</v>
      </c>
      <c r="N57" s="242">
        <v>28.885066870443669</v>
      </c>
      <c r="O57" s="242">
        <v>32.124981068602409</v>
      </c>
      <c r="P57" s="242">
        <v>28.830790623559427</v>
      </c>
      <c r="Q57" s="242">
        <v>27.241214387097401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263.8320091903322</v>
      </c>
      <c r="C60" s="96">
        <v>247.86889397426887</v>
      </c>
      <c r="D60" s="96">
        <v>260.83828968769313</v>
      </c>
      <c r="E60" s="96">
        <v>282.62738352992915</v>
      </c>
      <c r="F60" s="96">
        <v>305.04136168959269</v>
      </c>
      <c r="G60" s="96">
        <v>299.11076847887477</v>
      </c>
      <c r="H60" s="96">
        <v>271.5572765984578</v>
      </c>
      <c r="I60" s="96">
        <v>413.38754080256001</v>
      </c>
      <c r="J60" s="96">
        <v>335.65309962057268</v>
      </c>
      <c r="K60" s="96">
        <v>332.04531874637445</v>
      </c>
      <c r="L60" s="96">
        <v>283.86492256519944</v>
      </c>
      <c r="M60" s="96">
        <v>324.14493013184938</v>
      </c>
      <c r="N60" s="96">
        <v>329.10343649543512</v>
      </c>
      <c r="O60" s="96">
        <v>305.23545871387358</v>
      </c>
      <c r="P60" s="96">
        <v>306.02708557475205</v>
      </c>
      <c r="Q60" s="96">
        <v>348.74956762070804</v>
      </c>
    </row>
    <row r="61" spans="1:17" x14ac:dyDescent="0.25">
      <c r="A61" s="132" t="s">
        <v>83</v>
      </c>
      <c r="B61" s="160">
        <v>2.6277687161001522</v>
      </c>
      <c r="C61" s="160">
        <v>2.4687759733127819</v>
      </c>
      <c r="D61" s="160">
        <v>2.5979512482426466</v>
      </c>
      <c r="E61" s="160">
        <v>2.8149707802035788</v>
      </c>
      <c r="F61" s="160">
        <v>3.0382141644770364</v>
      </c>
      <c r="G61" s="160">
        <v>2.9791454132862065</v>
      </c>
      <c r="H61" s="160">
        <v>2.7047124352526515</v>
      </c>
      <c r="I61" s="160">
        <v>4.1173428905773148</v>
      </c>
      <c r="J61" s="160">
        <v>3.3431072952512291</v>
      </c>
      <c r="K61" s="160">
        <v>3.3071737717001746</v>
      </c>
      <c r="L61" s="160">
        <v>2.8272966779284845</v>
      </c>
      <c r="M61" s="160">
        <v>3.2284858440677633</v>
      </c>
      <c r="N61" s="160">
        <v>3.2778726032438055</v>
      </c>
      <c r="O61" s="160">
        <v>3.0401473722400327</v>
      </c>
      <c r="P61" s="160">
        <v>3.0480319814890198</v>
      </c>
      <c r="Q61" s="160">
        <v>3.4735482110740525</v>
      </c>
    </row>
    <row r="62" spans="1:17" x14ac:dyDescent="0.25">
      <c r="A62" s="76" t="s">
        <v>82</v>
      </c>
      <c r="B62" s="159">
        <v>11.6631193768982</v>
      </c>
      <c r="C62" s="159">
        <v>10.957444129366676</v>
      </c>
      <c r="D62" s="159">
        <v>11.530777179120982</v>
      </c>
      <c r="E62" s="159">
        <v>12.49399920580503</v>
      </c>
      <c r="F62" s="159">
        <v>13.484845251323163</v>
      </c>
      <c r="G62" s="159">
        <v>13.222673815777124</v>
      </c>
      <c r="H62" s="159">
        <v>12.004627279127114</v>
      </c>
      <c r="I62" s="159">
        <v>18.274462799638606</v>
      </c>
      <c r="J62" s="159">
        <v>14.838086485845917</v>
      </c>
      <c r="K62" s="159">
        <v>14.67859871500796</v>
      </c>
      <c r="L62" s="159">
        <v>12.548706614304194</v>
      </c>
      <c r="M62" s="159">
        <v>14.32934929747948</v>
      </c>
      <c r="N62" s="159">
        <v>14.548548066526074</v>
      </c>
      <c r="O62" s="159">
        <v>13.493425623249362</v>
      </c>
      <c r="P62" s="159">
        <v>13.528420765077373</v>
      </c>
      <c r="Q62" s="159">
        <v>15.417036970929452</v>
      </c>
    </row>
    <row r="63" spans="1:17" x14ac:dyDescent="0.25">
      <c r="A63" s="76" t="s">
        <v>81</v>
      </c>
      <c r="B63" s="159">
        <v>3.1527362851581149</v>
      </c>
      <c r="C63" s="159">
        <v>2.9619804601909645</v>
      </c>
      <c r="D63" s="159">
        <v>3.116961975086638</v>
      </c>
      <c r="E63" s="159">
        <v>3.3773370030749024</v>
      </c>
      <c r="F63" s="159">
        <v>3.6451792654886854</v>
      </c>
      <c r="G63" s="159">
        <v>3.574309940476442</v>
      </c>
      <c r="H63" s="159">
        <v>3.2450515843702603</v>
      </c>
      <c r="I63" s="159">
        <v>4.939893016469779</v>
      </c>
      <c r="J63" s="159">
        <v>4.0109830101629251</v>
      </c>
      <c r="K63" s="159">
        <v>3.9678707975625995</v>
      </c>
      <c r="L63" s="159">
        <v>3.3921253308171289</v>
      </c>
      <c r="M63" s="159">
        <v>3.8734628372536819</v>
      </c>
      <c r="N63" s="159">
        <v>3.9327159316020124</v>
      </c>
      <c r="O63" s="159">
        <v>3.6474986835652472</v>
      </c>
      <c r="P63" s="159">
        <v>3.6569584558508645</v>
      </c>
      <c r="Q63" s="159">
        <v>4.1674830118046975</v>
      </c>
    </row>
    <row r="64" spans="1:17" x14ac:dyDescent="0.25">
      <c r="A64" s="76" t="s">
        <v>80</v>
      </c>
      <c r="B64" s="159">
        <v>19.543249824820109</v>
      </c>
      <c r="C64" s="159">
        <v>18.360788494190388</v>
      </c>
      <c r="D64" s="159">
        <v>19.321491258355554</v>
      </c>
      <c r="E64" s="159">
        <v>20.935509609358856</v>
      </c>
      <c r="F64" s="159">
        <v>22.595816014509094</v>
      </c>
      <c r="G64" s="159">
        <v>22.156509710917902</v>
      </c>
      <c r="H64" s="159">
        <v>20.115495896795487</v>
      </c>
      <c r="I64" s="159">
        <v>30.621515596859183</v>
      </c>
      <c r="J64" s="159">
        <v>24.863368173146061</v>
      </c>
      <c r="K64" s="159">
        <v>24.596123257890913</v>
      </c>
      <c r="L64" s="159">
        <v>21.02717981498887</v>
      </c>
      <c r="M64" s="159">
        <v>24.010905153079985</v>
      </c>
      <c r="N64" s="159">
        <v>24.378204514969042</v>
      </c>
      <c r="O64" s="159">
        <v>22.610193673411885</v>
      </c>
      <c r="P64" s="159">
        <v>22.668833114310907</v>
      </c>
      <c r="Q64" s="159">
        <v>25.833483765772144</v>
      </c>
    </row>
    <row r="65" spans="1:17" x14ac:dyDescent="0.25">
      <c r="A65" s="129" t="s">
        <v>79</v>
      </c>
      <c r="B65" s="158">
        <v>7.3577524050804239</v>
      </c>
      <c r="C65" s="158">
        <v>6.9125727252757887</v>
      </c>
      <c r="D65" s="158">
        <v>7.2742634950794098</v>
      </c>
      <c r="E65" s="158">
        <v>7.8819181845700186</v>
      </c>
      <c r="F65" s="158">
        <v>8.506999660535703</v>
      </c>
      <c r="G65" s="158">
        <v>8.341607157201377</v>
      </c>
      <c r="H65" s="158">
        <v>7.5731948187074236</v>
      </c>
      <c r="I65" s="158">
        <v>11.52856009361648</v>
      </c>
      <c r="J65" s="158">
        <v>9.3607004267034402</v>
      </c>
      <c r="K65" s="158">
        <v>9.2600865607604863</v>
      </c>
      <c r="L65" s="158">
        <v>7.9164306981997559</v>
      </c>
      <c r="M65" s="158">
        <v>9.0397603633897354</v>
      </c>
      <c r="N65" s="158">
        <v>9.1780432890826535</v>
      </c>
      <c r="O65" s="158">
        <v>8.5124126422720909</v>
      </c>
      <c r="P65" s="158">
        <v>8.5344895481692546</v>
      </c>
      <c r="Q65" s="158">
        <v>9.725934991007346</v>
      </c>
    </row>
    <row r="66" spans="1:17" x14ac:dyDescent="0.25">
      <c r="A66" s="92" t="s">
        <v>125</v>
      </c>
      <c r="B66" s="91">
        <v>0.92241682776431455</v>
      </c>
      <c r="C66" s="91">
        <v>0.36439643402673444</v>
      </c>
      <c r="D66" s="91">
        <v>0.47956997544834901</v>
      </c>
      <c r="E66" s="91">
        <v>1.5763836369140041</v>
      </c>
      <c r="F66" s="91">
        <v>1.6187527685125587</v>
      </c>
      <c r="G66" s="91">
        <v>1.6683214314402754</v>
      </c>
      <c r="H66" s="91">
        <v>0</v>
      </c>
      <c r="I66" s="91">
        <v>1.4800496621832917</v>
      </c>
      <c r="J66" s="91">
        <v>1.5513462533636257</v>
      </c>
      <c r="K66" s="91">
        <v>1.5602940164026506</v>
      </c>
      <c r="L66" s="91">
        <v>0.83100259720056113</v>
      </c>
      <c r="M66" s="91">
        <v>0.48535953937302484</v>
      </c>
      <c r="N66" s="91">
        <v>1.0763950775059472</v>
      </c>
      <c r="O66" s="91">
        <v>1.008009888291262</v>
      </c>
      <c r="P66" s="91">
        <v>0.70730677433360822</v>
      </c>
      <c r="Q66" s="91">
        <v>1.2406530610264666</v>
      </c>
    </row>
    <row r="67" spans="1:17" x14ac:dyDescent="0.25">
      <c r="A67" s="92" t="s">
        <v>26</v>
      </c>
      <c r="B67" s="91">
        <v>2.2073257215241271</v>
      </c>
      <c r="C67" s="91">
        <v>1.2952540170391789</v>
      </c>
      <c r="D67" s="91">
        <v>1.4662557405770644</v>
      </c>
      <c r="E67" s="91">
        <v>2.3645754553710057</v>
      </c>
      <c r="F67" s="91">
        <v>2.5520998981607104</v>
      </c>
      <c r="G67" s="91">
        <v>2.5024821471604133</v>
      </c>
      <c r="H67" s="91">
        <v>0</v>
      </c>
      <c r="I67" s="91">
        <v>3.4585680280849442</v>
      </c>
      <c r="J67" s="91">
        <v>2.8082101280110319</v>
      </c>
      <c r="K67" s="91">
        <v>2.7780259682281452</v>
      </c>
      <c r="L67" s="91">
        <v>2.3749292094599266</v>
      </c>
      <c r="M67" s="91">
        <v>2.7119281090169207</v>
      </c>
      <c r="N67" s="91">
        <v>2.7534129867247956</v>
      </c>
      <c r="O67" s="91">
        <v>2.5537237926816272</v>
      </c>
      <c r="P67" s="91">
        <v>2.5603468644507767</v>
      </c>
      <c r="Q67" s="91">
        <v>2.9177804973022035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4.2280098557919823</v>
      </c>
      <c r="C69" s="157">
        <v>5.2529222742098751</v>
      </c>
      <c r="D69" s="157">
        <v>5.3284377790539965</v>
      </c>
      <c r="E69" s="157">
        <v>3.9409590922850093</v>
      </c>
      <c r="F69" s="157">
        <v>4.3361469938624335</v>
      </c>
      <c r="G69" s="157">
        <v>4.1708035786006885</v>
      </c>
      <c r="H69" s="157">
        <v>7.5731948187074236</v>
      </c>
      <c r="I69" s="157">
        <v>6.5899424033482443</v>
      </c>
      <c r="J69" s="157">
        <v>5.0011440453287825</v>
      </c>
      <c r="K69" s="157">
        <v>4.9217665761296905</v>
      </c>
      <c r="L69" s="157">
        <v>4.7104988915392676</v>
      </c>
      <c r="M69" s="157">
        <v>5.8424727149997908</v>
      </c>
      <c r="N69" s="157">
        <v>5.3482352248519112</v>
      </c>
      <c r="O69" s="157">
        <v>4.9506789612992019</v>
      </c>
      <c r="P69" s="157">
        <v>5.26683590938487</v>
      </c>
      <c r="Q69" s="157">
        <v>5.567501432678676</v>
      </c>
    </row>
    <row r="70" spans="1:17" x14ac:dyDescent="0.25">
      <c r="A70" s="156" t="s">
        <v>183</v>
      </c>
      <c r="B70" s="204">
        <v>73.177465204773</v>
      </c>
      <c r="C70" s="204">
        <v>68.749873905794018</v>
      </c>
      <c r="D70" s="204">
        <v>72.347115599319409</v>
      </c>
      <c r="E70" s="204">
        <v>78.390622834764386</v>
      </c>
      <c r="F70" s="204">
        <v>84.607450398307122</v>
      </c>
      <c r="G70" s="204">
        <v>82.962518156564286</v>
      </c>
      <c r="H70" s="204">
        <v>75.320175214413453</v>
      </c>
      <c r="I70" s="204">
        <v>114.65876515894166</v>
      </c>
      <c r="J70" s="204">
        <v>93.098040278498246</v>
      </c>
      <c r="K70" s="204">
        <v>92.097372239020018</v>
      </c>
      <c r="L70" s="204">
        <v>78.733871441978394</v>
      </c>
      <c r="M70" s="204">
        <v>89.906089935110799</v>
      </c>
      <c r="N70" s="204">
        <v>91.281400413935913</v>
      </c>
      <c r="O70" s="204">
        <v>84.66128589872369</v>
      </c>
      <c r="P70" s="204">
        <v>84.880854582769558</v>
      </c>
      <c r="Q70" s="204">
        <v>96.730527232323283</v>
      </c>
    </row>
    <row r="71" spans="1:17" x14ac:dyDescent="0.25">
      <c r="A71" s="152" t="s">
        <v>192</v>
      </c>
      <c r="B71" s="151">
        <v>13.8224100942349</v>
      </c>
      <c r="C71" s="151">
        <v>12.986087293316647</v>
      </c>
      <c r="D71" s="151">
        <v>13.665566279871445</v>
      </c>
      <c r="E71" s="151">
        <v>14.80711764656661</v>
      </c>
      <c r="F71" s="151">
        <v>15.981407297458013</v>
      </c>
      <c r="G71" s="151">
        <v>15.6706978740177</v>
      </c>
      <c r="H71" s="151">
        <v>14.227144207166987</v>
      </c>
      <c r="I71" s="151">
        <v>108.28883376122269</v>
      </c>
      <c r="J71" s="151">
        <v>87.925926929692793</v>
      </c>
      <c r="K71" s="151">
        <v>86.980851559074466</v>
      </c>
      <c r="L71" s="151">
        <v>74.359767472979598</v>
      </c>
      <c r="M71" s="151">
        <v>84.91130716093798</v>
      </c>
      <c r="N71" s="151">
        <v>86.210211502050583</v>
      </c>
      <c r="O71" s="151">
        <v>79.957881126572374</v>
      </c>
      <c r="P71" s="151">
        <v>80.165251550393464</v>
      </c>
      <c r="Q71" s="151">
        <v>91.356609052749775</v>
      </c>
    </row>
    <row r="72" spans="1:17" x14ac:dyDescent="0.25">
      <c r="A72" s="150" t="s">
        <v>33</v>
      </c>
      <c r="B72" s="87">
        <v>0.11204103134362894</v>
      </c>
      <c r="C72" s="87">
        <v>0.74730273804077019</v>
      </c>
      <c r="D72" s="87">
        <v>1.3765537769733005</v>
      </c>
      <c r="E72" s="87">
        <v>1.485193686189352</v>
      </c>
      <c r="F72" s="87">
        <v>0.69797960012085913</v>
      </c>
      <c r="G72" s="87">
        <v>0.84857984130155317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5.7976728782689761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9.4544348553297949E-2</v>
      </c>
      <c r="C75" s="87">
        <v>1.1894980062032527</v>
      </c>
      <c r="D75" s="87">
        <v>1.7723059402139119</v>
      </c>
      <c r="E75" s="87">
        <v>0.12012159320354501</v>
      </c>
      <c r="F75" s="87">
        <v>9.1433297096945948E-2</v>
      </c>
      <c r="G75" s="87">
        <v>8.7217852480169153E-2</v>
      </c>
      <c r="H75" s="87">
        <v>1.4521151658572289</v>
      </c>
      <c r="I75" s="87">
        <v>1.3027593914727542</v>
      </c>
      <c r="J75" s="87">
        <v>0.31721171802393922</v>
      </c>
      <c r="K75" s="87">
        <v>0</v>
      </c>
      <c r="L75" s="87">
        <v>1.8228017075863709</v>
      </c>
      <c r="M75" s="87">
        <v>1.582805052942871</v>
      </c>
      <c r="N75" s="87">
        <v>6.6109514040754228E-2</v>
      </c>
      <c r="O75" s="87">
        <v>0</v>
      </c>
      <c r="P75" s="87">
        <v>0.87789670288405275</v>
      </c>
      <c r="Q75" s="87">
        <v>0</v>
      </c>
    </row>
    <row r="76" spans="1:17" x14ac:dyDescent="0.25">
      <c r="A76" s="150" t="s">
        <v>29</v>
      </c>
      <c r="B76" s="87">
        <v>12.678369885807047</v>
      </c>
      <c r="C76" s="87">
        <v>6.4354818370120697</v>
      </c>
      <c r="D76" s="87">
        <v>4.6026570574481012</v>
      </c>
      <c r="E76" s="87">
        <v>12.856485817737081</v>
      </c>
      <c r="F76" s="87">
        <v>14.857403621485203</v>
      </c>
      <c r="G76" s="87">
        <v>14.453624925452331</v>
      </c>
      <c r="H76" s="87">
        <v>0</v>
      </c>
      <c r="I76" s="87">
        <v>28.305772946175637</v>
      </c>
      <c r="J76" s="87">
        <v>22.751721246458924</v>
      </c>
      <c r="K76" s="87">
        <v>1.1632765751510719</v>
      </c>
      <c r="L76" s="87">
        <v>24.155835233520637</v>
      </c>
      <c r="M76" s="87">
        <v>22.083087969931505</v>
      </c>
      <c r="N76" s="87">
        <v>20.703828302601739</v>
      </c>
      <c r="O76" s="87">
        <v>9.5235548948663418</v>
      </c>
      <c r="P76" s="87">
        <v>25.532261327446488</v>
      </c>
      <c r="Q76" s="87">
        <v>23.029568250026692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0.93745482853092621</v>
      </c>
      <c r="C78" s="87">
        <v>4.6138047120605536</v>
      </c>
      <c r="D78" s="87">
        <v>5.9140495052361324</v>
      </c>
      <c r="E78" s="87">
        <v>0.3453165494366312</v>
      </c>
      <c r="F78" s="87">
        <v>0.33459077875500609</v>
      </c>
      <c r="G78" s="87">
        <v>0.28127525478364546</v>
      </c>
      <c r="H78" s="87">
        <v>6.9773561630407821</v>
      </c>
      <c r="I78" s="87">
        <v>8.9407415574522506</v>
      </c>
      <c r="J78" s="87">
        <v>1.9738432389509251</v>
      </c>
      <c r="K78" s="87">
        <v>0</v>
      </c>
      <c r="L78" s="87">
        <v>7.0997490931411473</v>
      </c>
      <c r="M78" s="87">
        <v>11.505886768968233</v>
      </c>
      <c r="N78" s="87">
        <v>0.40521780758351078</v>
      </c>
      <c r="O78" s="87">
        <v>0</v>
      </c>
      <c r="P78" s="87">
        <v>3.6693231644807764</v>
      </c>
      <c r="Q78" s="87">
        <v>0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69.73955986612205</v>
      </c>
      <c r="J81" s="87">
        <v>62.883150726259004</v>
      </c>
      <c r="K81" s="87">
        <v>85.817574983923393</v>
      </c>
      <c r="L81" s="87">
        <v>41.281381438731444</v>
      </c>
      <c r="M81" s="87">
        <v>49.73952736909537</v>
      </c>
      <c r="N81" s="87">
        <v>65.035055877824576</v>
      </c>
      <c r="O81" s="87">
        <v>70.434326231706038</v>
      </c>
      <c r="P81" s="87">
        <v>50.085770355582149</v>
      </c>
      <c r="Q81" s="87">
        <v>68.32704080272309</v>
      </c>
    </row>
    <row r="82" spans="1:17" x14ac:dyDescent="0.25">
      <c r="A82" s="152" t="s">
        <v>191</v>
      </c>
      <c r="B82" s="151">
        <v>59.355055110538103</v>
      </c>
      <c r="C82" s="151">
        <v>55.763786612477375</v>
      </c>
      <c r="D82" s="151">
        <v>58.68154931944796</v>
      </c>
      <c r="E82" s="151">
        <v>63.583505188197776</v>
      </c>
      <c r="F82" s="151">
        <v>68.626043100849103</v>
      </c>
      <c r="G82" s="151">
        <v>67.291820282546581</v>
      </c>
      <c r="H82" s="151">
        <v>61.093031007246466</v>
      </c>
      <c r="I82" s="151">
        <v>6.3699313977189718</v>
      </c>
      <c r="J82" s="151">
        <v>5.1721133488054534</v>
      </c>
      <c r="K82" s="151">
        <v>5.1165206799455518</v>
      </c>
      <c r="L82" s="151">
        <v>4.3741039689987957</v>
      </c>
      <c r="M82" s="151">
        <v>4.994782774172819</v>
      </c>
      <c r="N82" s="151">
        <v>5.0711889118853293</v>
      </c>
      <c r="O82" s="151">
        <v>4.7034047721513161</v>
      </c>
      <c r="P82" s="151">
        <v>4.7156030323760945</v>
      </c>
      <c r="Q82" s="151">
        <v>5.3739181795735078</v>
      </c>
    </row>
    <row r="83" spans="1:17" x14ac:dyDescent="0.25">
      <c r="A83" s="156" t="s">
        <v>181</v>
      </c>
      <c r="B83" s="204">
        <v>78.553005150860542</v>
      </c>
      <c r="C83" s="204">
        <v>73.800167632625275</v>
      </c>
      <c r="D83" s="204">
        <v>77.661658933118701</v>
      </c>
      <c r="E83" s="204">
        <v>84.149115879963119</v>
      </c>
      <c r="F83" s="204">
        <v>90.822625084667479</v>
      </c>
      <c r="G83" s="204">
        <v>89.056857843388201</v>
      </c>
      <c r="H83" s="204">
        <v>80.853116393482665</v>
      </c>
      <c r="I83" s="204">
        <v>123.08147795114067</v>
      </c>
      <c r="J83" s="204">
        <v>99.936924804207294</v>
      </c>
      <c r="K83" s="204">
        <v>98.862748738673005</v>
      </c>
      <c r="L83" s="204">
        <v>84.517579170336035</v>
      </c>
      <c r="M83" s="204">
        <v>96.510497131920957</v>
      </c>
      <c r="N83" s="204">
        <v>97.98683647798687</v>
      </c>
      <c r="O83" s="204">
        <v>90.880415284555966</v>
      </c>
      <c r="P83" s="204">
        <v>91.116113254150335</v>
      </c>
      <c r="Q83" s="204">
        <v>103.83625044490512</v>
      </c>
    </row>
    <row r="84" spans="1:17" x14ac:dyDescent="0.25">
      <c r="A84" s="152" t="s">
        <v>190</v>
      </c>
      <c r="B84" s="151">
        <v>16.816473906914446</v>
      </c>
      <c r="C84" s="151">
        <v>13.662411353657973</v>
      </c>
      <c r="D84" s="151">
        <v>10.577090305735348</v>
      </c>
      <c r="E84" s="151">
        <v>20.522189237139905</v>
      </c>
      <c r="F84" s="151">
        <v>23.512377988823122</v>
      </c>
      <c r="G84" s="151">
        <v>28.424841343835098</v>
      </c>
      <c r="H84" s="151">
        <v>1.1353894235813453</v>
      </c>
      <c r="I84" s="151">
        <v>26.40684118736614</v>
      </c>
      <c r="J84" s="151">
        <v>26.523375404514795</v>
      </c>
      <c r="K84" s="151">
        <v>32.250895612650908</v>
      </c>
      <c r="L84" s="151">
        <v>18.126060021657704</v>
      </c>
      <c r="M84" s="151">
        <v>27.05761807756971</v>
      </c>
      <c r="N84" s="151">
        <v>28.722473785806134</v>
      </c>
      <c r="O84" s="151">
        <v>27.685401847274488</v>
      </c>
      <c r="P84" s="151">
        <v>16.735157794965705</v>
      </c>
      <c r="Q84" s="151">
        <v>23.315371338103716</v>
      </c>
    </row>
    <row r="85" spans="1:17" x14ac:dyDescent="0.25">
      <c r="A85" s="154" t="s">
        <v>33</v>
      </c>
      <c r="B85" s="83">
        <v>0.2937510992236757</v>
      </c>
      <c r="C85" s="83">
        <v>0</v>
      </c>
      <c r="D85" s="83">
        <v>0</v>
      </c>
      <c r="E85" s="83">
        <v>3.923317314295923</v>
      </c>
      <c r="F85" s="83">
        <v>5.39111931267648</v>
      </c>
      <c r="G85" s="83">
        <v>8.964608441834903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7.1244147936551423</v>
      </c>
      <c r="C86" s="208">
        <v>13.662411353657973</v>
      </c>
      <c r="D86" s="208">
        <v>10.577090305735348</v>
      </c>
      <c r="E86" s="208">
        <v>14.107488034597655</v>
      </c>
      <c r="F86" s="208">
        <v>14.575429856321451</v>
      </c>
      <c r="G86" s="208">
        <v>14.385777536317436</v>
      </c>
      <c r="H86" s="208">
        <v>1.1353894235813453</v>
      </c>
      <c r="I86" s="208">
        <v>14.908063966497075</v>
      </c>
      <c r="J86" s="208">
        <v>13.194997802382952</v>
      </c>
      <c r="K86" s="208">
        <v>12.461465653148066</v>
      </c>
      <c r="L86" s="208">
        <v>17.074917614312344</v>
      </c>
      <c r="M86" s="208">
        <v>26.475910353211603</v>
      </c>
      <c r="N86" s="208">
        <v>21.748019773083339</v>
      </c>
      <c r="O86" s="208">
        <v>16.512802021311519</v>
      </c>
      <c r="P86" s="208">
        <v>16.63824225522669</v>
      </c>
      <c r="Q86" s="208">
        <v>15.861613842392217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0</v>
      </c>
      <c r="E87" s="208">
        <v>0.47591810222622055</v>
      </c>
      <c r="F87" s="208">
        <v>2.1957523879797039E-16</v>
      </c>
      <c r="G87" s="208">
        <v>0.50083606566396432</v>
      </c>
      <c r="H87" s="208">
        <v>0</v>
      </c>
      <c r="I87" s="208">
        <v>0</v>
      </c>
      <c r="J87" s="208">
        <v>0</v>
      </c>
      <c r="K87" s="208">
        <v>7.8749036317115644E-17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1.4588613001341115</v>
      </c>
      <c r="F88" s="208">
        <v>2.7810630204875917</v>
      </c>
      <c r="G88" s="208">
        <v>4.3180945633283248</v>
      </c>
      <c r="H88" s="208">
        <v>0</v>
      </c>
      <c r="I88" s="208">
        <v>0</v>
      </c>
      <c r="J88" s="208">
        <v>0</v>
      </c>
      <c r="K88" s="208">
        <v>13.332203493475641</v>
      </c>
      <c r="L88" s="208">
        <v>0</v>
      </c>
      <c r="M88" s="208">
        <v>0</v>
      </c>
      <c r="N88" s="208">
        <v>0</v>
      </c>
      <c r="O88" s="208">
        <v>9.0213322973736574</v>
      </c>
      <c r="P88" s="208">
        <v>0</v>
      </c>
      <c r="Q88" s="208">
        <v>2.1767517030252073</v>
      </c>
    </row>
    <row r="89" spans="1:17" x14ac:dyDescent="0.25">
      <c r="A89" s="154" t="s">
        <v>26</v>
      </c>
      <c r="B89" s="208">
        <v>9.3983080140356279</v>
      </c>
      <c r="C89" s="208">
        <v>0</v>
      </c>
      <c r="D89" s="208">
        <v>0</v>
      </c>
      <c r="E89" s="208">
        <v>0.55660448588599865</v>
      </c>
      <c r="F89" s="208">
        <v>0.76476579933759825</v>
      </c>
      <c r="G89" s="208">
        <v>0.25552473669046688</v>
      </c>
      <c r="H89" s="208">
        <v>0</v>
      </c>
      <c r="I89" s="208">
        <v>11.498777220869064</v>
      </c>
      <c r="J89" s="208">
        <v>13.328377602131843</v>
      </c>
      <c r="K89" s="208">
        <v>6.4572264660272003</v>
      </c>
      <c r="L89" s="208">
        <v>1.0511424073453595</v>
      </c>
      <c r="M89" s="208">
        <v>0.5817077243581058</v>
      </c>
      <c r="N89" s="208">
        <v>6.9744540127227941</v>
      </c>
      <c r="O89" s="208">
        <v>2.1512675285893113</v>
      </c>
      <c r="P89" s="208">
        <v>9.6915539739014761E-2</v>
      </c>
      <c r="Q89" s="208">
        <v>5.2770057926862926</v>
      </c>
    </row>
    <row r="90" spans="1:17" x14ac:dyDescent="0.25">
      <c r="A90" s="152" t="s">
        <v>189</v>
      </c>
      <c r="B90" s="151">
        <v>61.736531243946096</v>
      </c>
      <c r="C90" s="151">
        <v>60.137756278967302</v>
      </c>
      <c r="D90" s="151">
        <v>67.084568627383348</v>
      </c>
      <c r="E90" s="151">
        <v>63.626926642823221</v>
      </c>
      <c r="F90" s="151">
        <v>67.31024709584436</v>
      </c>
      <c r="G90" s="151">
        <v>60.63201649955311</v>
      </c>
      <c r="H90" s="151">
        <v>79.717726969901321</v>
      </c>
      <c r="I90" s="151">
        <v>96.674636763774529</v>
      </c>
      <c r="J90" s="151">
        <v>73.413549399692499</v>
      </c>
      <c r="K90" s="151">
        <v>66.611853126022098</v>
      </c>
      <c r="L90" s="151">
        <v>66.391519148678327</v>
      </c>
      <c r="M90" s="151">
        <v>69.452879054351243</v>
      </c>
      <c r="N90" s="151">
        <v>69.26436269218074</v>
      </c>
      <c r="O90" s="151">
        <v>63.195013437281474</v>
      </c>
      <c r="P90" s="151">
        <v>74.380955459184634</v>
      </c>
      <c r="Q90" s="151">
        <v>80.520879106801402</v>
      </c>
    </row>
    <row r="91" spans="1:17" x14ac:dyDescent="0.25">
      <c r="A91" s="156" t="s">
        <v>180</v>
      </c>
      <c r="B91" s="155">
        <v>27.102764890656665</v>
      </c>
      <c r="C91" s="155">
        <v>25.462916261405194</v>
      </c>
      <c r="D91" s="155">
        <v>26.795227999747929</v>
      </c>
      <c r="E91" s="155">
        <v>29.033564012875701</v>
      </c>
      <c r="F91" s="155">
        <v>31.336092740113749</v>
      </c>
      <c r="G91" s="155">
        <v>30.726858576505286</v>
      </c>
      <c r="H91" s="155">
        <v>27.896361190523503</v>
      </c>
      <c r="I91" s="155">
        <v>42.466209318126523</v>
      </c>
      <c r="J91" s="155">
        <v>34.480755658703053</v>
      </c>
      <c r="K91" s="155">
        <v>34.110137866303695</v>
      </c>
      <c r="L91" s="155">
        <v>29.160693126658661</v>
      </c>
      <c r="M91" s="155">
        <v>33.29855182781882</v>
      </c>
      <c r="N91" s="155">
        <v>33.807926079235529</v>
      </c>
      <c r="O91" s="155">
        <v>31.356031814342099</v>
      </c>
      <c r="P91" s="155">
        <v>31.437353549173906</v>
      </c>
      <c r="Q91" s="155">
        <v>35.826121197156787</v>
      </c>
    </row>
    <row r="92" spans="1:17" x14ac:dyDescent="0.25">
      <c r="A92" s="152" t="s">
        <v>193</v>
      </c>
      <c r="B92" s="151">
        <v>2.959074553977465</v>
      </c>
      <c r="C92" s="151">
        <v>0</v>
      </c>
      <c r="D92" s="151">
        <v>0</v>
      </c>
      <c r="E92" s="151">
        <v>3.6111427579691249</v>
      </c>
      <c r="F92" s="151">
        <v>4.1373048711251563</v>
      </c>
      <c r="G92" s="151">
        <v>5.0017158880617014</v>
      </c>
      <c r="H92" s="151">
        <v>0</v>
      </c>
      <c r="I92" s="151">
        <v>0.18222050367942169</v>
      </c>
      <c r="J92" s="151">
        <v>0.18302464846879701</v>
      </c>
      <c r="K92" s="151">
        <v>0.22254742250130743</v>
      </c>
      <c r="L92" s="151">
        <v>0.12507894312062293</v>
      </c>
      <c r="M92" s="151">
        <v>0.18671119197774497</v>
      </c>
      <c r="N92" s="151">
        <v>0.19819953484904376</v>
      </c>
      <c r="O92" s="151">
        <v>0.19104321616442074</v>
      </c>
      <c r="P92" s="151">
        <v>0.11548101724534161</v>
      </c>
      <c r="Q92" s="151">
        <v>0.16088780473806333</v>
      </c>
    </row>
    <row r="93" spans="1:17" x14ac:dyDescent="0.25">
      <c r="A93" s="152" t="s">
        <v>187</v>
      </c>
      <c r="B93" s="151">
        <v>13.280354796421767</v>
      </c>
      <c r="C93" s="151">
        <v>17.467560555323963</v>
      </c>
      <c r="D93" s="151">
        <v>13.129661719876488</v>
      </c>
      <c r="E93" s="151">
        <v>14.226446366309091</v>
      </c>
      <c r="F93" s="151">
        <v>15.354685442655736</v>
      </c>
      <c r="G93" s="151">
        <v>15.056160702487588</v>
      </c>
      <c r="H93" s="151">
        <v>13.669216983356517</v>
      </c>
      <c r="I93" s="151">
        <v>41.616885131763993</v>
      </c>
      <c r="J93" s="151">
        <v>33.791140545528989</v>
      </c>
      <c r="K93" s="151">
        <v>33.427935108977614</v>
      </c>
      <c r="L93" s="151">
        <v>28.577479264125486</v>
      </c>
      <c r="M93" s="151">
        <v>32.632580791262441</v>
      </c>
      <c r="N93" s="151">
        <v>33.131767557650818</v>
      </c>
      <c r="O93" s="151">
        <v>30.728911178055256</v>
      </c>
      <c r="P93" s="151">
        <v>30.808606478190427</v>
      </c>
      <c r="Q93" s="151">
        <v>35.109598773213648</v>
      </c>
    </row>
    <row r="94" spans="1:17" x14ac:dyDescent="0.25">
      <c r="A94" s="150" t="s">
        <v>33</v>
      </c>
      <c r="B94" s="87">
        <v>0.10764726540858463</v>
      </c>
      <c r="C94" s="87">
        <v>1.0051954476391538</v>
      </c>
      <c r="D94" s="87">
        <v>1.3225712759155239</v>
      </c>
      <c r="E94" s="87">
        <v>1.4269507965348673</v>
      </c>
      <c r="F94" s="87">
        <v>0.67060785109651166</v>
      </c>
      <c r="G94" s="87">
        <v>0.81530220046619795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5.5703131575525475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9.08367270414039E-2</v>
      </c>
      <c r="C97" s="87">
        <v>1.5999914357949641</v>
      </c>
      <c r="D97" s="87">
        <v>1.7028037464800332</v>
      </c>
      <c r="E97" s="87">
        <v>0.11541094248968051</v>
      </c>
      <c r="F97" s="87">
        <v>8.7847677602948038E-2</v>
      </c>
      <c r="G97" s="87">
        <v>8.3797544539770327E-2</v>
      </c>
      <c r="H97" s="87">
        <v>1.3951694730785138</v>
      </c>
      <c r="I97" s="87">
        <v>0.5006683151542346</v>
      </c>
      <c r="J97" s="87">
        <v>0.12190881712292562</v>
      </c>
      <c r="K97" s="87">
        <v>0</v>
      </c>
      <c r="L97" s="87">
        <v>0.70052771507240896</v>
      </c>
      <c r="M97" s="87">
        <v>0.60829370662118176</v>
      </c>
      <c r="N97" s="87">
        <v>2.5406793631348693E-2</v>
      </c>
      <c r="O97" s="87">
        <v>0</v>
      </c>
      <c r="P97" s="87">
        <v>0.33738775248093011</v>
      </c>
      <c r="Q97" s="87">
        <v>0</v>
      </c>
    </row>
    <row r="98" spans="1:17" x14ac:dyDescent="0.25">
      <c r="A98" s="150" t="s">
        <v>29</v>
      </c>
      <c r="B98" s="87">
        <v>12.181178909893045</v>
      </c>
      <c r="C98" s="87">
        <v>8.6563540003730992</v>
      </c>
      <c r="D98" s="87">
        <v>4.4221607022540583</v>
      </c>
      <c r="E98" s="87">
        <v>12.352309903316016</v>
      </c>
      <c r="F98" s="87">
        <v>14.274760342211271</v>
      </c>
      <c r="G98" s="87">
        <v>13.886816104846353</v>
      </c>
      <c r="H98" s="87">
        <v>0</v>
      </c>
      <c r="I98" s="87">
        <v>10.878297053824362</v>
      </c>
      <c r="J98" s="87">
        <v>8.7437987535410748</v>
      </c>
      <c r="K98" s="87">
        <v>0.44706315437178423</v>
      </c>
      <c r="L98" s="87">
        <v>9.2834190309216531</v>
      </c>
      <c r="M98" s="87">
        <v>8.4868338080521042</v>
      </c>
      <c r="N98" s="87">
        <v>7.956765386882239</v>
      </c>
      <c r="O98" s="87">
        <v>3.6600328615564752</v>
      </c>
      <c r="P98" s="87">
        <v>9.8123984709402201</v>
      </c>
      <c r="Q98" s="87">
        <v>8.8505791705984933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0.90069189407873307</v>
      </c>
      <c r="C100" s="87">
        <v>6.2060196715167448</v>
      </c>
      <c r="D100" s="87">
        <v>5.6821259952268726</v>
      </c>
      <c r="E100" s="87">
        <v>0.33177472396852797</v>
      </c>
      <c r="F100" s="87">
        <v>0.32146957174500579</v>
      </c>
      <c r="G100" s="87">
        <v>0.27024485263526721</v>
      </c>
      <c r="H100" s="87">
        <v>6.7037343527254558</v>
      </c>
      <c r="I100" s="87">
        <v>3.4360496965894924</v>
      </c>
      <c r="J100" s="87">
        <v>0.75857504869486525</v>
      </c>
      <c r="K100" s="87">
        <v>0</v>
      </c>
      <c r="L100" s="87">
        <v>2.7285310240307155</v>
      </c>
      <c r="M100" s="87">
        <v>4.4218702092505389</v>
      </c>
      <c r="N100" s="87">
        <v>0.15573076526738849</v>
      </c>
      <c r="O100" s="87">
        <v>0</v>
      </c>
      <c r="P100" s="87">
        <v>1.4101712553690828</v>
      </c>
      <c r="Q100" s="87">
        <v>0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26.801870066195903</v>
      </c>
      <c r="J103" s="87">
        <v>24.166857926170124</v>
      </c>
      <c r="K103" s="87">
        <v>32.980871954605831</v>
      </c>
      <c r="L103" s="87">
        <v>15.86500149410071</v>
      </c>
      <c r="M103" s="87">
        <v>19.115583067338619</v>
      </c>
      <c r="N103" s="87">
        <v>24.993864611869839</v>
      </c>
      <c r="O103" s="87">
        <v>27.068878316498783</v>
      </c>
      <c r="P103" s="87">
        <v>19.248648999400196</v>
      </c>
      <c r="Q103" s="87">
        <v>26.259019602615155</v>
      </c>
    </row>
    <row r="104" spans="1:17" x14ac:dyDescent="0.25">
      <c r="A104" s="152" t="s">
        <v>186</v>
      </c>
      <c r="B104" s="151">
        <v>10.863335540257436</v>
      </c>
      <c r="C104" s="151">
        <v>7.9953557060812308</v>
      </c>
      <c r="D104" s="151">
        <v>13.665566279871443</v>
      </c>
      <c r="E104" s="151">
        <v>11.195974888597483</v>
      </c>
      <c r="F104" s="151">
        <v>11.844102426332855</v>
      </c>
      <c r="G104" s="151">
        <v>10.668981985955995</v>
      </c>
      <c r="H104" s="151">
        <v>14.227144207166987</v>
      </c>
      <c r="I104" s="151">
        <v>0.66710368268310838</v>
      </c>
      <c r="J104" s="151">
        <v>0.50659046470526681</v>
      </c>
      <c r="K104" s="151">
        <v>0.45965533482477372</v>
      </c>
      <c r="L104" s="151">
        <v>0.45813491941255152</v>
      </c>
      <c r="M104" s="151">
        <v>0.4792598445786333</v>
      </c>
      <c r="N104" s="151">
        <v>0.47795898673566678</v>
      </c>
      <c r="O104" s="151">
        <v>0.43607742012242257</v>
      </c>
      <c r="P104" s="151">
        <v>0.51326605373813761</v>
      </c>
      <c r="Q104" s="151">
        <v>0.55563461920507629</v>
      </c>
    </row>
    <row r="105" spans="1:17" x14ac:dyDescent="0.25">
      <c r="A105" s="243" t="s">
        <v>179</v>
      </c>
      <c r="B105" s="242">
        <v>40.654147335984995</v>
      </c>
      <c r="C105" s="242">
        <v>38.194374392107783</v>
      </c>
      <c r="D105" s="242">
        <v>40.192841999621891</v>
      </c>
      <c r="E105" s="242">
        <v>43.550346019313544</v>
      </c>
      <c r="F105" s="242">
        <v>47.00413911017062</v>
      </c>
      <c r="G105" s="242">
        <v>46.090287864757926</v>
      </c>
      <c r="H105" s="242">
        <v>41.844541785785253</v>
      </c>
      <c r="I105" s="242">
        <v>63.699313977189803</v>
      </c>
      <c r="J105" s="242">
        <v>51.721133488054576</v>
      </c>
      <c r="K105" s="242">
        <v>51.165206799455554</v>
      </c>
      <c r="L105" s="242">
        <v>43.741039689987993</v>
      </c>
      <c r="M105" s="242">
        <v>49.947827741728219</v>
      </c>
      <c r="N105" s="242">
        <v>50.711889118853279</v>
      </c>
      <c r="O105" s="242">
        <v>47.034047721513154</v>
      </c>
      <c r="P105" s="242">
        <v>47.156030323760859</v>
      </c>
      <c r="Q105" s="242">
        <v>53.739181795735163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2.7961203266942474</v>
      </c>
      <c r="C108" s="96">
        <v>2.9945815253405108</v>
      </c>
      <c r="D108" s="96">
        <v>3.2943378126987417</v>
      </c>
      <c r="E108" s="96">
        <v>3.4668693675973126</v>
      </c>
      <c r="F108" s="96">
        <v>3.5128649237034035</v>
      </c>
      <c r="G108" s="96">
        <v>3.9040978449845456</v>
      </c>
      <c r="H108" s="96">
        <v>3.8546977091585606</v>
      </c>
      <c r="I108" s="96">
        <v>5.4449192758333504</v>
      </c>
      <c r="J108" s="96">
        <v>5.7821727149038553</v>
      </c>
      <c r="K108" s="96">
        <v>7.5025463541518</v>
      </c>
      <c r="L108" s="96">
        <v>8.0844672681695187</v>
      </c>
      <c r="M108" s="96">
        <v>5.7181041708371589</v>
      </c>
      <c r="N108" s="96">
        <v>8.3246726172192762</v>
      </c>
      <c r="O108" s="96">
        <v>8.9463667718418556</v>
      </c>
      <c r="P108" s="96">
        <v>9.8822774879070536</v>
      </c>
      <c r="Q108" s="96">
        <v>9.2396963679481861</v>
      </c>
    </row>
    <row r="109" spans="1:17" x14ac:dyDescent="0.25">
      <c r="A109" s="132" t="s">
        <v>83</v>
      </c>
      <c r="B109" s="160">
        <v>3.2822365091174192E-2</v>
      </c>
      <c r="C109" s="160">
        <v>3.5152009440243007E-2</v>
      </c>
      <c r="D109" s="160">
        <v>3.8670710051270964E-2</v>
      </c>
      <c r="E109" s="160">
        <v>4.0695978288322804E-2</v>
      </c>
      <c r="F109" s="160">
        <v>4.123589887781709E-2</v>
      </c>
      <c r="G109" s="160">
        <v>4.5828401444814253E-2</v>
      </c>
      <c r="H109" s="160">
        <v>4.5248516066436754E-2</v>
      </c>
      <c r="I109" s="160">
        <v>6.3915392573488633E-2</v>
      </c>
      <c r="J109" s="160">
        <v>6.7874254929928463E-2</v>
      </c>
      <c r="K109" s="160">
        <v>8.8068926504519307E-2</v>
      </c>
      <c r="L109" s="160">
        <v>9.4899827346565963E-2</v>
      </c>
      <c r="M109" s="160">
        <v>6.7122183882004971E-2</v>
      </c>
      <c r="N109" s="160">
        <v>9.7719486997152258E-2</v>
      </c>
      <c r="O109" s="160">
        <v>0.1050172675408801</v>
      </c>
      <c r="P109" s="160">
        <v>0.11600349117445026</v>
      </c>
      <c r="Q109" s="160">
        <v>0.10846052819155146</v>
      </c>
    </row>
    <row r="110" spans="1:17" x14ac:dyDescent="0.25">
      <c r="A110" s="76" t="s">
        <v>82</v>
      </c>
      <c r="B110" s="159">
        <v>0.1643018442345385</v>
      </c>
      <c r="C110" s="159">
        <v>0.17596355300839836</v>
      </c>
      <c r="D110" s="159">
        <v>0.19357742690490645</v>
      </c>
      <c r="E110" s="159">
        <v>0.20371549299164088</v>
      </c>
      <c r="F110" s="159">
        <v>0.20641822170566534</v>
      </c>
      <c r="G110" s="159">
        <v>0.22940732195220376</v>
      </c>
      <c r="H110" s="159">
        <v>0.22650453792529385</v>
      </c>
      <c r="I110" s="159">
        <v>0.31994698875683703</v>
      </c>
      <c r="J110" s="159">
        <v>0.33976421961228981</v>
      </c>
      <c r="K110" s="159">
        <v>0.44085449065763543</v>
      </c>
      <c r="L110" s="159">
        <v>0.47504854105631672</v>
      </c>
      <c r="M110" s="159">
        <v>0.33599951040178699</v>
      </c>
      <c r="N110" s="159">
        <v>0.48916316318723735</v>
      </c>
      <c r="O110" s="159">
        <v>0.52569431500468611</v>
      </c>
      <c r="P110" s="159">
        <v>0.5806890358041944</v>
      </c>
      <c r="Q110" s="159">
        <v>0.54293055235425014</v>
      </c>
    </row>
    <row r="111" spans="1:17" x14ac:dyDescent="0.25">
      <c r="A111" s="76" t="s">
        <v>81</v>
      </c>
      <c r="B111" s="159">
        <v>3.8308574276456717E-2</v>
      </c>
      <c r="C111" s="159">
        <v>4.1027615190666403E-2</v>
      </c>
      <c r="D111" s="159">
        <v>4.5134461340836873E-2</v>
      </c>
      <c r="E111" s="159">
        <v>4.749825013159989E-2</v>
      </c>
      <c r="F111" s="159">
        <v>4.8128417639290919E-2</v>
      </c>
      <c r="G111" s="159">
        <v>5.3488550134737946E-2</v>
      </c>
      <c r="H111" s="159">
        <v>5.2811737783534804E-2</v>
      </c>
      <c r="I111" s="159">
        <v>7.4598754751794949E-2</v>
      </c>
      <c r="J111" s="159">
        <v>7.9219335024138693E-2</v>
      </c>
      <c r="K111" s="159">
        <v>0.1027895157181524</v>
      </c>
      <c r="L111" s="159">
        <v>0.11076219140912569</v>
      </c>
      <c r="M111" s="159">
        <v>7.834155642651118E-2</v>
      </c>
      <c r="N111" s="159">
        <v>0.11405315294887952</v>
      </c>
      <c r="O111" s="159">
        <v>0.12257074658468529</v>
      </c>
      <c r="P111" s="159">
        <v>0.13539330105068129</v>
      </c>
      <c r="Q111" s="159">
        <v>0.1265895430980698</v>
      </c>
    </row>
    <row r="112" spans="1:17" x14ac:dyDescent="0.25">
      <c r="A112" s="76" t="s">
        <v>80</v>
      </c>
      <c r="B112" s="159">
        <v>0.25676394965713673</v>
      </c>
      <c r="C112" s="159">
        <v>0.27498837323848868</v>
      </c>
      <c r="D112" s="159">
        <v>0.30251458788020752</v>
      </c>
      <c r="E112" s="159">
        <v>0.31835792732927137</v>
      </c>
      <c r="F112" s="159">
        <v>0.32258163706727072</v>
      </c>
      <c r="G112" s="159">
        <v>0.35850802733918352</v>
      </c>
      <c r="H112" s="159">
        <v>0.35397167964799703</v>
      </c>
      <c r="I112" s="159">
        <v>0.49999957637020703</v>
      </c>
      <c r="J112" s="159">
        <v>0.53096910376303286</v>
      </c>
      <c r="K112" s="159">
        <v>0.68894868936318676</v>
      </c>
      <c r="L112" s="159">
        <v>0.74238570022599581</v>
      </c>
      <c r="M112" s="159">
        <v>0.52508577597263117</v>
      </c>
      <c r="N112" s="159">
        <v>0.76444343270695214</v>
      </c>
      <c r="O112" s="159">
        <v>0.82153276648693696</v>
      </c>
      <c r="P112" s="159">
        <v>0.90747618232964766</v>
      </c>
      <c r="Q112" s="159">
        <v>0.84846882675893465</v>
      </c>
    </row>
    <row r="113" spans="1:17" x14ac:dyDescent="0.25">
      <c r="A113" s="129" t="s">
        <v>79</v>
      </c>
      <c r="B113" s="158">
        <v>9.1902622255287725E-2</v>
      </c>
      <c r="C113" s="158">
        <v>9.8425626432680435E-2</v>
      </c>
      <c r="D113" s="158">
        <v>0.10827798814355871</v>
      </c>
      <c r="E113" s="158">
        <v>0.11394873920730382</v>
      </c>
      <c r="F113" s="158">
        <v>0.11546051685788786</v>
      </c>
      <c r="G113" s="158">
        <v>0.12831952404547989</v>
      </c>
      <c r="H113" s="158">
        <v>0.1266958449860229</v>
      </c>
      <c r="I113" s="158">
        <v>0.17896309920576814</v>
      </c>
      <c r="J113" s="158">
        <v>0.19004791380379965</v>
      </c>
      <c r="K113" s="158">
        <v>0.24659299421265407</v>
      </c>
      <c r="L113" s="158">
        <v>0.26571951657038462</v>
      </c>
      <c r="M113" s="158">
        <v>0.18794211486961393</v>
      </c>
      <c r="N113" s="158">
        <v>0.27361456359202629</v>
      </c>
      <c r="O113" s="158">
        <v>0.29404834911446431</v>
      </c>
      <c r="P113" s="158">
        <v>0.32480977528846067</v>
      </c>
      <c r="Q113" s="158">
        <v>0.30368947893634402</v>
      </c>
    </row>
    <row r="114" spans="1:17" x14ac:dyDescent="0.25">
      <c r="A114" s="92" t="s">
        <v>125</v>
      </c>
      <c r="B114" s="91">
        <v>1.1521524592946395E-2</v>
      </c>
      <c r="C114" s="91">
        <v>5.1885092156459464E-3</v>
      </c>
      <c r="D114" s="91">
        <v>7.1384370597419779E-3</v>
      </c>
      <c r="E114" s="91">
        <v>2.2789747841460768E-2</v>
      </c>
      <c r="F114" s="91">
        <v>2.197038189441133E-2</v>
      </c>
      <c r="G114" s="91">
        <v>2.5663904809095976E-2</v>
      </c>
      <c r="H114" s="91">
        <v>0</v>
      </c>
      <c r="I114" s="91">
        <v>2.2975486302876328E-2</v>
      </c>
      <c r="J114" s="91">
        <v>3.1496587391903995E-2</v>
      </c>
      <c r="K114" s="91">
        <v>4.1550105480355176E-2</v>
      </c>
      <c r="L114" s="91">
        <v>2.789307666737758E-2</v>
      </c>
      <c r="M114" s="91">
        <v>1.0090919961920582E-2</v>
      </c>
      <c r="N114" s="91">
        <v>3.2089341933560667E-2</v>
      </c>
      <c r="O114" s="91">
        <v>3.4820168617200234E-2</v>
      </c>
      <c r="P114" s="91">
        <v>2.6919026982766315E-2</v>
      </c>
      <c r="Q114" s="91">
        <v>3.8739029408717471E-2</v>
      </c>
    </row>
    <row r="115" spans="1:17" x14ac:dyDescent="0.25">
      <c r="A115" s="92" t="s">
        <v>26</v>
      </c>
      <c r="B115" s="91">
        <v>2.7570786676586318E-2</v>
      </c>
      <c r="C115" s="91">
        <v>1.8442654143857942E-2</v>
      </c>
      <c r="D115" s="91">
        <v>2.1825332805310363E-2</v>
      </c>
      <c r="E115" s="91">
        <v>3.4184621762191149E-2</v>
      </c>
      <c r="F115" s="91">
        <v>3.4638155057366352E-2</v>
      </c>
      <c r="G115" s="91">
        <v>3.8495857213643965E-2</v>
      </c>
      <c r="H115" s="91">
        <v>0</v>
      </c>
      <c r="I115" s="91">
        <v>5.3688929761730439E-2</v>
      </c>
      <c r="J115" s="91">
        <v>5.7014374141139898E-2</v>
      </c>
      <c r="K115" s="91">
        <v>7.3977898263796207E-2</v>
      </c>
      <c r="L115" s="91">
        <v>7.9715854971115399E-2</v>
      </c>
      <c r="M115" s="91">
        <v>5.6382634460884179E-2</v>
      </c>
      <c r="N115" s="91">
        <v>8.2084369077607869E-2</v>
      </c>
      <c r="O115" s="91">
        <v>8.8214504734339269E-2</v>
      </c>
      <c r="P115" s="91">
        <v>9.7442932586538203E-2</v>
      </c>
      <c r="Q115" s="91">
        <v>9.1106843680903202E-2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5.2810310985755012E-2</v>
      </c>
      <c r="C117" s="157">
        <v>7.479446307317654E-2</v>
      </c>
      <c r="D117" s="157">
        <v>7.9314218278506363E-2</v>
      </c>
      <c r="E117" s="157">
        <v>5.6974369603651903E-2</v>
      </c>
      <c r="F117" s="157">
        <v>5.8851979906110165E-2</v>
      </c>
      <c r="G117" s="157">
        <v>6.4159762022739944E-2</v>
      </c>
      <c r="H117" s="157">
        <v>0.1266958449860229</v>
      </c>
      <c r="I117" s="157">
        <v>0.10229868314116138</v>
      </c>
      <c r="J117" s="157">
        <v>0.10153695227075578</v>
      </c>
      <c r="K117" s="157">
        <v>0.13106499046850267</v>
      </c>
      <c r="L117" s="157">
        <v>0.15811058493189167</v>
      </c>
      <c r="M117" s="157">
        <v>0.12146856044680916</v>
      </c>
      <c r="N117" s="157">
        <v>0.15944085258085774</v>
      </c>
      <c r="O117" s="157">
        <v>0.17101367576292478</v>
      </c>
      <c r="P117" s="157">
        <v>0.20044781571915615</v>
      </c>
      <c r="Q117" s="157">
        <v>0.17384360584672337</v>
      </c>
    </row>
    <row r="118" spans="1:17" x14ac:dyDescent="0.25">
      <c r="A118" s="156" t="s">
        <v>183</v>
      </c>
      <c r="B118" s="204">
        <v>0.2752425935450899</v>
      </c>
      <c r="C118" s="204">
        <v>0.29477858221909881</v>
      </c>
      <c r="D118" s="204">
        <v>0.32428578803433278</v>
      </c>
      <c r="E118" s="204">
        <v>0.3412693320489758</v>
      </c>
      <c r="F118" s="204">
        <v>0.34579701135995766</v>
      </c>
      <c r="G118" s="204">
        <v>0.38430893193275878</v>
      </c>
      <c r="H118" s="204">
        <v>0.37944611491576041</v>
      </c>
      <c r="I118" s="204">
        <v>0.535983265389674</v>
      </c>
      <c r="J118" s="204">
        <v>0.56918159035643656</v>
      </c>
      <c r="K118" s="204">
        <v>0.73853056214873247</v>
      </c>
      <c r="L118" s="204">
        <v>0.79581329783190302</v>
      </c>
      <c r="M118" s="204">
        <v>0.56287485453207964</v>
      </c>
      <c r="N118" s="204">
        <v>0.81945846882997053</v>
      </c>
      <c r="O118" s="204">
        <v>0.88065637575711853</v>
      </c>
      <c r="P118" s="204">
        <v>0.97278491913814757</v>
      </c>
      <c r="Q118" s="204">
        <v>0.90953095530401951</v>
      </c>
    </row>
    <row r="119" spans="1:17" x14ac:dyDescent="0.25">
      <c r="A119" s="152" t="s">
        <v>192</v>
      </c>
      <c r="B119" s="151">
        <v>0.23395620451332644</v>
      </c>
      <c r="C119" s="151">
        <v>0.25056179488623398</v>
      </c>
      <c r="D119" s="151">
        <v>0.27564291982918288</v>
      </c>
      <c r="E119" s="151">
        <v>0.29007893224162945</v>
      </c>
      <c r="F119" s="151">
        <v>0.29392745965596401</v>
      </c>
      <c r="G119" s="151">
        <v>0.32666259214284499</v>
      </c>
      <c r="H119" s="151">
        <v>0.32252919767839638</v>
      </c>
      <c r="I119" s="151">
        <v>0.45558577558122293</v>
      </c>
      <c r="J119" s="151">
        <v>0.4838043518029711</v>
      </c>
      <c r="K119" s="151">
        <v>0.62775097782642264</v>
      </c>
      <c r="L119" s="151">
        <v>0.67644130315711759</v>
      </c>
      <c r="M119" s="151">
        <v>0.47844362635226778</v>
      </c>
      <c r="N119" s="151">
        <v>0.69653969850547504</v>
      </c>
      <c r="O119" s="151">
        <v>0.74855791939355087</v>
      </c>
      <c r="P119" s="151">
        <v>0.82686718126742553</v>
      </c>
      <c r="Q119" s="151">
        <v>0.77310131200841659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0.13143317833862345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2.1433386224405278E-2</v>
      </c>
      <c r="C123" s="87">
        <v>5.1357437293405611E-2</v>
      </c>
      <c r="D123" s="87">
        <v>6.3557246039194118E-2</v>
      </c>
      <c r="E123" s="87">
        <v>7.4864391856654736E-2</v>
      </c>
      <c r="F123" s="87">
        <v>6.308271824762697E-2</v>
      </c>
      <c r="G123" s="87">
        <v>7.7317076522429862E-2</v>
      </c>
      <c r="H123" s="87">
        <v>3.2919434326435681E-2</v>
      </c>
      <c r="I123" s="87">
        <v>5.7940996024618212E-2</v>
      </c>
      <c r="J123" s="87">
        <v>6.6985913696946078E-2</v>
      </c>
      <c r="K123" s="87">
        <v>3.1167760828502739E-3</v>
      </c>
      <c r="L123" s="87">
        <v>0.13819124037671013</v>
      </c>
      <c r="M123" s="87">
        <v>5.785780577940966E-2</v>
      </c>
      <c r="N123" s="87">
        <v>9.7698348611751196E-2</v>
      </c>
      <c r="O123" s="87">
        <v>1.7817143280045994E-2</v>
      </c>
      <c r="P123" s="87">
        <v>0.15963687557038528</v>
      </c>
      <c r="Q123" s="87">
        <v>3.5008523320383192E-2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0.61159306525509105</v>
      </c>
      <c r="L124" s="87">
        <v>0</v>
      </c>
      <c r="M124" s="87">
        <v>0</v>
      </c>
      <c r="N124" s="87">
        <v>0</v>
      </c>
      <c r="O124" s="87">
        <v>0.66018309993367874</v>
      </c>
      <c r="P124" s="87">
        <v>0</v>
      </c>
      <c r="Q124" s="87">
        <v>0.56976641987890064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0.21252281828892117</v>
      </c>
      <c r="C126" s="87">
        <v>0.1992043575928284</v>
      </c>
      <c r="D126" s="87">
        <v>0.21208567378998877</v>
      </c>
      <c r="E126" s="87">
        <v>0.2152145403849747</v>
      </c>
      <c r="F126" s="87">
        <v>0.23084474140833705</v>
      </c>
      <c r="G126" s="87">
        <v>0.24934551562041513</v>
      </c>
      <c r="H126" s="87">
        <v>0.15817658501333726</v>
      </c>
      <c r="I126" s="87">
        <v>0.39764477955660471</v>
      </c>
      <c r="J126" s="87">
        <v>0.41681843810602504</v>
      </c>
      <c r="K126" s="87">
        <v>1.3041136488481273E-2</v>
      </c>
      <c r="L126" s="87">
        <v>0.53825006278040743</v>
      </c>
      <c r="M126" s="87">
        <v>0.42058582057285809</v>
      </c>
      <c r="N126" s="87">
        <v>0.59884134989372384</v>
      </c>
      <c r="O126" s="87">
        <v>7.055767617982607E-2</v>
      </c>
      <c r="P126" s="87">
        <v>0.66723030569704023</v>
      </c>
      <c r="Q126" s="87">
        <v>0.16832636880913276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4.128638903176346E-2</v>
      </c>
      <c r="C130" s="151">
        <v>4.4216787332864826E-2</v>
      </c>
      <c r="D130" s="151">
        <v>4.8642868205149903E-2</v>
      </c>
      <c r="E130" s="151">
        <v>5.1190399807346354E-2</v>
      </c>
      <c r="F130" s="151">
        <v>5.1869551703993655E-2</v>
      </c>
      <c r="G130" s="151">
        <v>5.7646339789913792E-2</v>
      </c>
      <c r="H130" s="151">
        <v>5.6916917237364029E-2</v>
      </c>
      <c r="I130" s="151">
        <v>8.0397489808451073E-2</v>
      </c>
      <c r="J130" s="151">
        <v>8.5377238553465407E-2</v>
      </c>
      <c r="K130" s="151">
        <v>0.11077958432230982</v>
      </c>
      <c r="L130" s="151">
        <v>0.11937199467478543</v>
      </c>
      <c r="M130" s="151">
        <v>8.4431228179811912E-2</v>
      </c>
      <c r="N130" s="151">
        <v>0.12291877032449548</v>
      </c>
      <c r="O130" s="151">
        <v>0.13209845636356765</v>
      </c>
      <c r="P130" s="151">
        <v>0.14591773787072204</v>
      </c>
      <c r="Q130" s="151">
        <v>0.13642964329560292</v>
      </c>
    </row>
    <row r="131" spans="1:17" x14ac:dyDescent="0.25">
      <c r="A131" s="156" t="s">
        <v>181</v>
      </c>
      <c r="B131" s="204">
        <v>0.64420715309564358</v>
      </c>
      <c r="C131" s="204">
        <v>0.68993126681109695</v>
      </c>
      <c r="D131" s="204">
        <v>0.75899308173301294</v>
      </c>
      <c r="E131" s="204">
        <v>0.79874318144770473</v>
      </c>
      <c r="F131" s="204">
        <v>0.80934024551940265</v>
      </c>
      <c r="G131" s="204">
        <v>0.89947765627732568</v>
      </c>
      <c r="H131" s="204">
        <v>0.88809620013640889</v>
      </c>
      <c r="I131" s="204">
        <v>1.2544724602990049</v>
      </c>
      <c r="J131" s="204">
        <v>1.3321733645773952</v>
      </c>
      <c r="K131" s="204">
        <v>1.7285357792489362</v>
      </c>
      <c r="L131" s="204">
        <v>1.8626064098177462</v>
      </c>
      <c r="M131" s="204">
        <v>1.3174124066950907</v>
      </c>
      <c r="N131" s="204">
        <v>1.9179480925745238</v>
      </c>
      <c r="O131" s="204">
        <v>2.0611822079386188</v>
      </c>
      <c r="P131" s="204">
        <v>2.2768096872684813</v>
      </c>
      <c r="Q131" s="204">
        <v>2.1287633567977444</v>
      </c>
    </row>
    <row r="132" spans="1:17" x14ac:dyDescent="0.25">
      <c r="A132" s="152" t="s">
        <v>190</v>
      </c>
      <c r="B132" s="151">
        <v>0.137910609019671</v>
      </c>
      <c r="C132" s="151">
        <v>0.12772497780555847</v>
      </c>
      <c r="D132" s="151">
        <v>0.10337067836565292</v>
      </c>
      <c r="E132" s="151">
        <v>0.19479656500405476</v>
      </c>
      <c r="F132" s="151">
        <v>0.20952393477373335</v>
      </c>
      <c r="G132" s="151">
        <v>0.28709198023772198</v>
      </c>
      <c r="H132" s="151">
        <v>1.2471195641370966E-2</v>
      </c>
      <c r="I132" s="151">
        <v>0.26914411156315898</v>
      </c>
      <c r="J132" s="151">
        <v>0.35356035140971515</v>
      </c>
      <c r="K132" s="151">
        <v>0.56388101373396937</v>
      </c>
      <c r="L132" s="151">
        <v>0.39946382649031809</v>
      </c>
      <c r="M132" s="151">
        <v>0.36934885644908499</v>
      </c>
      <c r="N132" s="151">
        <v>0.56220014638276861</v>
      </c>
      <c r="O132" s="151">
        <v>0.62790929738335599</v>
      </c>
      <c r="P132" s="151">
        <v>0.41817816876433733</v>
      </c>
      <c r="Q132" s="151">
        <v>0.47799210720751617</v>
      </c>
    </row>
    <row r="133" spans="1:17" x14ac:dyDescent="0.25">
      <c r="A133" s="154" t="s">
        <v>33</v>
      </c>
      <c r="B133" s="83">
        <v>2.4090301699619568E-3</v>
      </c>
      <c r="C133" s="83">
        <v>0</v>
      </c>
      <c r="D133" s="83">
        <v>0</v>
      </c>
      <c r="E133" s="83">
        <v>3.7240117387802106E-2</v>
      </c>
      <c r="F133" s="83">
        <v>4.8041441480891227E-2</v>
      </c>
      <c r="G133" s="83">
        <v>9.0542886712729878E-2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5.8426777726437978E-2</v>
      </c>
      <c r="C134" s="208">
        <v>0.12772497780555847</v>
      </c>
      <c r="D134" s="208">
        <v>0.10337067836565292</v>
      </c>
      <c r="E134" s="208">
        <v>0.13390823845450597</v>
      </c>
      <c r="F134" s="208">
        <v>0.12988483835904341</v>
      </c>
      <c r="G134" s="208">
        <v>0.14529690105223583</v>
      </c>
      <c r="H134" s="208">
        <v>1.2471195641370966E-2</v>
      </c>
      <c r="I134" s="208">
        <v>0.15194614164261588</v>
      </c>
      <c r="J134" s="208">
        <v>0.17589118989232505</v>
      </c>
      <c r="K134" s="208">
        <v>0.21787872093548336</v>
      </c>
      <c r="L134" s="208">
        <v>0.37629865062072937</v>
      </c>
      <c r="M134" s="208">
        <v>0.36140828007745768</v>
      </c>
      <c r="N134" s="208">
        <v>0.42568547511408728</v>
      </c>
      <c r="O134" s="208">
        <v>0.37451296434958248</v>
      </c>
      <c r="P134" s="208">
        <v>0.4157564429921991</v>
      </c>
      <c r="Q134" s="208">
        <v>0.32518144850844993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0</v>
      </c>
      <c r="E135" s="208">
        <v>4.5174133454115141E-3</v>
      </c>
      <c r="F135" s="208">
        <v>1.9566829026694995E-18</v>
      </c>
      <c r="G135" s="208">
        <v>5.0584633393959896E-3</v>
      </c>
      <c r="H135" s="208">
        <v>0</v>
      </c>
      <c r="I135" s="208">
        <v>0</v>
      </c>
      <c r="J135" s="208">
        <v>0</v>
      </c>
      <c r="K135" s="208">
        <v>1.3768636679860068E-18</v>
      </c>
      <c r="L135" s="208">
        <v>0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1.38475075343901E-2</v>
      </c>
      <c r="F136" s="208">
        <v>2.4782659890176861E-2</v>
      </c>
      <c r="G136" s="208">
        <v>4.3612919560183913E-2</v>
      </c>
      <c r="H136" s="208">
        <v>0</v>
      </c>
      <c r="I136" s="208">
        <v>0</v>
      </c>
      <c r="J136" s="208">
        <v>0</v>
      </c>
      <c r="K136" s="208">
        <v>0.23310287290935414</v>
      </c>
      <c r="L136" s="208">
        <v>0</v>
      </c>
      <c r="M136" s="208">
        <v>0</v>
      </c>
      <c r="N136" s="208">
        <v>0</v>
      </c>
      <c r="O136" s="208">
        <v>0.20460524487071241</v>
      </c>
      <c r="P136" s="208">
        <v>0</v>
      </c>
      <c r="Q136" s="208">
        <v>4.4625930177494291E-2</v>
      </c>
    </row>
    <row r="137" spans="1:17" x14ac:dyDescent="0.25">
      <c r="A137" s="154" t="s">
        <v>26</v>
      </c>
      <c r="B137" s="208">
        <v>7.7074801123271058E-2</v>
      </c>
      <c r="C137" s="208">
        <v>0</v>
      </c>
      <c r="D137" s="208">
        <v>0</v>
      </c>
      <c r="E137" s="208">
        <v>5.283288281945066E-3</v>
      </c>
      <c r="F137" s="208">
        <v>6.8149950436218465E-3</v>
      </c>
      <c r="G137" s="208">
        <v>2.5808095731763539E-3</v>
      </c>
      <c r="H137" s="208">
        <v>0</v>
      </c>
      <c r="I137" s="208">
        <v>0.11719796992054307</v>
      </c>
      <c r="J137" s="208">
        <v>0.1776691615173901</v>
      </c>
      <c r="K137" s="208">
        <v>0.11289941988913182</v>
      </c>
      <c r="L137" s="208">
        <v>2.3165175869588727E-2</v>
      </c>
      <c r="M137" s="208">
        <v>7.9405763716273083E-3</v>
      </c>
      <c r="N137" s="208">
        <v>0.13651467126868139</v>
      </c>
      <c r="O137" s="208">
        <v>4.8791088163061047E-2</v>
      </c>
      <c r="P137" s="208">
        <v>2.421725772138237E-3</v>
      </c>
      <c r="Q137" s="208">
        <v>0.10818472852157196</v>
      </c>
    </row>
    <row r="138" spans="1:17" x14ac:dyDescent="0.25">
      <c r="A138" s="152" t="s">
        <v>189</v>
      </c>
      <c r="B138" s="151">
        <v>0.50629654407597258</v>
      </c>
      <c r="C138" s="151">
        <v>0.56220628900553848</v>
      </c>
      <c r="D138" s="151">
        <v>0.65562240336736</v>
      </c>
      <c r="E138" s="151">
        <v>0.60394661644365</v>
      </c>
      <c r="F138" s="151">
        <v>0.59981631074566932</v>
      </c>
      <c r="G138" s="151">
        <v>0.6123856760396037</v>
      </c>
      <c r="H138" s="151">
        <v>0.87562500449503788</v>
      </c>
      <c r="I138" s="151">
        <v>0.98532834873584596</v>
      </c>
      <c r="J138" s="151">
        <v>0.97861301316768012</v>
      </c>
      <c r="K138" s="151">
        <v>1.1646547655149668</v>
      </c>
      <c r="L138" s="151">
        <v>1.4631425833274281</v>
      </c>
      <c r="M138" s="151">
        <v>0.94806355024600575</v>
      </c>
      <c r="N138" s="151">
        <v>1.3557479461917552</v>
      </c>
      <c r="O138" s="151">
        <v>1.4332729105552626</v>
      </c>
      <c r="P138" s="151">
        <v>1.8586315185041442</v>
      </c>
      <c r="Q138" s="151">
        <v>1.6507712495902285</v>
      </c>
    </row>
    <row r="139" spans="1:17" x14ac:dyDescent="0.25">
      <c r="A139" s="156" t="s">
        <v>180</v>
      </c>
      <c r="B139" s="155">
        <v>0.43085707484630675</v>
      </c>
      <c r="C139" s="155">
        <v>0.46143816633327944</v>
      </c>
      <c r="D139" s="155">
        <v>0.50762792287020497</v>
      </c>
      <c r="E139" s="155">
        <v>0.53421348871749763</v>
      </c>
      <c r="F139" s="155">
        <v>0.5413009915587037</v>
      </c>
      <c r="G139" s="155">
        <v>0.60158647728601411</v>
      </c>
      <c r="H139" s="155">
        <v>0.59397435923236852</v>
      </c>
      <c r="I139" s="155">
        <v>0.83901324616219197</v>
      </c>
      <c r="J139" s="155">
        <v>0.89098097761227812</v>
      </c>
      <c r="K139" s="155">
        <v>1.1560751320993277</v>
      </c>
      <c r="L139" s="155">
        <v>1.2457439279704938</v>
      </c>
      <c r="M139" s="155">
        <v>0.88110858935248015</v>
      </c>
      <c r="N139" s="155">
        <v>1.2827574187941777</v>
      </c>
      <c r="O139" s="155">
        <v>1.3785549144714881</v>
      </c>
      <c r="P139" s="155">
        <v>1.5227703652843307</v>
      </c>
      <c r="Q139" s="155">
        <v>1.4237543755024231</v>
      </c>
    </row>
    <row r="140" spans="1:17" x14ac:dyDescent="0.25">
      <c r="A140" s="152" t="s">
        <v>193</v>
      </c>
      <c r="B140" s="151">
        <v>6.0691972977910125E-2</v>
      </c>
      <c r="C140" s="151">
        <v>0</v>
      </c>
      <c r="D140" s="151">
        <v>0</v>
      </c>
      <c r="E140" s="151">
        <v>8.5726456749454782E-2</v>
      </c>
      <c r="F140" s="151">
        <v>9.220770670151264E-2</v>
      </c>
      <c r="G140" s="151">
        <v>0.12634400522643774</v>
      </c>
      <c r="H140" s="151">
        <v>0</v>
      </c>
      <c r="I140" s="151">
        <v>0.1184454717608063</v>
      </c>
      <c r="J140" s="151">
        <v>0.15559553718422123</v>
      </c>
      <c r="K140" s="151">
        <v>0.24815386931847411</v>
      </c>
      <c r="L140" s="151">
        <v>0.17579682908618741</v>
      </c>
      <c r="M140" s="151">
        <v>0.16254377363986888</v>
      </c>
      <c r="N140" s="151">
        <v>0.2474141498974404</v>
      </c>
      <c r="O140" s="151">
        <v>0.27633156274390408</v>
      </c>
      <c r="P140" s="151">
        <v>0.18403267376606966</v>
      </c>
      <c r="Q140" s="151">
        <v>0.21035570983632665</v>
      </c>
    </row>
    <row r="141" spans="1:17" x14ac:dyDescent="0.25">
      <c r="A141" s="152" t="s">
        <v>187</v>
      </c>
      <c r="B141" s="151">
        <v>0.14735311959743688</v>
      </c>
      <c r="C141" s="151">
        <v>0.1578118528859816</v>
      </c>
      <c r="D141" s="151">
        <v>0.1736087496216101</v>
      </c>
      <c r="E141" s="151">
        <v>0.18270101314138415</v>
      </c>
      <c r="F141" s="151">
        <v>0.1851249391130767</v>
      </c>
      <c r="G141" s="151">
        <v>0.20574257523181683</v>
      </c>
      <c r="H141" s="151">
        <v>0.20313923085746999</v>
      </c>
      <c r="I141" s="151">
        <v>0.28694253018746962</v>
      </c>
      <c r="J141" s="151">
        <v>0.30471549434339906</v>
      </c>
      <c r="K141" s="151">
        <v>0.39537769517797</v>
      </c>
      <c r="L141" s="151">
        <v>0.42604442336590886</v>
      </c>
      <c r="M141" s="151">
        <v>0.30133913755854813</v>
      </c>
      <c r="N141" s="151">
        <v>0.43870303722760873</v>
      </c>
      <c r="O141" s="151">
        <v>0.47146578074924889</v>
      </c>
      <c r="P141" s="151">
        <v>0.52078746492724115</v>
      </c>
      <c r="Q141" s="151">
        <v>0.48692399642182876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8.2780830228844193E-2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1.3499433922997107E-2</v>
      </c>
      <c r="C145" s="87">
        <v>3.2346560825156481E-2</v>
      </c>
      <c r="D145" s="87">
        <v>4.0030391569989887E-2</v>
      </c>
      <c r="E145" s="87">
        <v>4.7151994578603515E-2</v>
      </c>
      <c r="F145" s="87">
        <v>3.9731518750743419E-2</v>
      </c>
      <c r="G145" s="87">
        <v>4.8696774028426482E-2</v>
      </c>
      <c r="H145" s="87">
        <v>2.0733715327079252E-2</v>
      </c>
      <c r="I145" s="87">
        <v>3.6493097221210309E-2</v>
      </c>
      <c r="J145" s="87">
        <v>4.2189876403843959E-2</v>
      </c>
      <c r="K145" s="87">
        <v>1.963045518925345E-3</v>
      </c>
      <c r="L145" s="87">
        <v>8.7037274403157033E-2</v>
      </c>
      <c r="M145" s="87">
        <v>3.6440701337215442E-2</v>
      </c>
      <c r="N145" s="87">
        <v>6.1533552732256885E-2</v>
      </c>
      <c r="O145" s="87">
        <v>1.1221808158884454E-2</v>
      </c>
      <c r="P145" s="87">
        <v>0.10054442311977338</v>
      </c>
      <c r="Q145" s="87">
        <v>2.2049490563795841E-2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0.38520092372400871</v>
      </c>
      <c r="L146" s="87">
        <v>0</v>
      </c>
      <c r="M146" s="87">
        <v>0</v>
      </c>
      <c r="N146" s="87">
        <v>0</v>
      </c>
      <c r="O146" s="87">
        <v>0.41580448564334949</v>
      </c>
      <c r="P146" s="87">
        <v>0</v>
      </c>
      <c r="Q146" s="87">
        <v>0.35885716126086675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0.13385368567443978</v>
      </c>
      <c r="C148" s="87">
        <v>0.12546529206082513</v>
      </c>
      <c r="D148" s="87">
        <v>0.13357835805162022</v>
      </c>
      <c r="E148" s="87">
        <v>0.13554901856278065</v>
      </c>
      <c r="F148" s="87">
        <v>0.14539342036233327</v>
      </c>
      <c r="G148" s="87">
        <v>0.15704580120339034</v>
      </c>
      <c r="H148" s="87">
        <v>9.9624685301546556E-2</v>
      </c>
      <c r="I148" s="87">
        <v>0.25044943296625932</v>
      </c>
      <c r="J148" s="87">
        <v>0.26252561793955509</v>
      </c>
      <c r="K148" s="87">
        <v>8.213725935035927E-3</v>
      </c>
      <c r="L148" s="87">
        <v>0.33900714896275186</v>
      </c>
      <c r="M148" s="87">
        <v>0.26489843622133269</v>
      </c>
      <c r="N148" s="87">
        <v>0.37716948449535181</v>
      </c>
      <c r="O148" s="87">
        <v>4.4439486947014953E-2</v>
      </c>
      <c r="P148" s="87">
        <v>0.42024304180746774</v>
      </c>
      <c r="Q148" s="87">
        <v>0.10601734459716616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0.22281198227095972</v>
      </c>
      <c r="C152" s="151">
        <v>0.30362631344729785</v>
      </c>
      <c r="D152" s="151">
        <v>0.33401917324859487</v>
      </c>
      <c r="E152" s="151">
        <v>0.2657860188266587</v>
      </c>
      <c r="F152" s="151">
        <v>0.26396834574411443</v>
      </c>
      <c r="G152" s="151">
        <v>0.26949989682775954</v>
      </c>
      <c r="H152" s="151">
        <v>0.39083512837489859</v>
      </c>
      <c r="I152" s="151">
        <v>0.43362524421391602</v>
      </c>
      <c r="J152" s="151">
        <v>0.43066994608465775</v>
      </c>
      <c r="K152" s="151">
        <v>0.51254356760288355</v>
      </c>
      <c r="L152" s="151">
        <v>0.64390267551839753</v>
      </c>
      <c r="M152" s="151">
        <v>0.41722567815406314</v>
      </c>
      <c r="N152" s="151">
        <v>0.59664023166912861</v>
      </c>
      <c r="O152" s="151">
        <v>0.63075757097833518</v>
      </c>
      <c r="P152" s="151">
        <v>0.81795022659102001</v>
      </c>
      <c r="Q152" s="151">
        <v>0.72647466924426773</v>
      </c>
    </row>
    <row r="153" spans="1:17" x14ac:dyDescent="0.25">
      <c r="A153" s="243" t="s">
        <v>179</v>
      </c>
      <c r="B153" s="242">
        <v>0.8617141496926134</v>
      </c>
      <c r="C153" s="242">
        <v>0.92287633266655889</v>
      </c>
      <c r="D153" s="242">
        <v>1.0152558457404099</v>
      </c>
      <c r="E153" s="242">
        <v>1.0684269774349953</v>
      </c>
      <c r="F153" s="242">
        <v>1.0826019831174076</v>
      </c>
      <c r="G153" s="242">
        <v>1.2031729545720282</v>
      </c>
      <c r="H153" s="242">
        <v>1.1879487184647373</v>
      </c>
      <c r="I153" s="242">
        <v>1.6780264923243839</v>
      </c>
      <c r="J153" s="242">
        <v>1.781961955224556</v>
      </c>
      <c r="K153" s="242">
        <v>2.3121502641986553</v>
      </c>
      <c r="L153" s="242">
        <v>2.4914878559409877</v>
      </c>
      <c r="M153" s="242">
        <v>1.7622171787049603</v>
      </c>
      <c r="N153" s="242">
        <v>2.5655148375883554</v>
      </c>
      <c r="O153" s="242">
        <v>2.7571098289429763</v>
      </c>
      <c r="P153" s="242">
        <v>3.0455407305686619</v>
      </c>
      <c r="Q153" s="242">
        <v>2.8475087510048462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0.99999999999999989</v>
      </c>
      <c r="C157" s="77">
        <f t="shared" si="0"/>
        <v>1</v>
      </c>
      <c r="D157" s="77">
        <f t="shared" si="0"/>
        <v>1.0000000000000002</v>
      </c>
      <c r="E157" s="77">
        <f t="shared" si="0"/>
        <v>1</v>
      </c>
      <c r="F157" s="77">
        <f t="shared" si="0"/>
        <v>1</v>
      </c>
      <c r="G157" s="77">
        <f t="shared" si="0"/>
        <v>1</v>
      </c>
      <c r="H157" s="77">
        <f t="shared" si="0"/>
        <v>1.0000000000000002</v>
      </c>
      <c r="I157" s="77">
        <f t="shared" si="0"/>
        <v>1</v>
      </c>
      <c r="J157" s="77">
        <f t="shared" si="0"/>
        <v>0.99999999999999989</v>
      </c>
      <c r="K157" s="77">
        <f t="shared" si="0"/>
        <v>1</v>
      </c>
      <c r="L157" s="77">
        <f t="shared" si="0"/>
        <v>1.0000000000000002</v>
      </c>
      <c r="M157" s="77">
        <f t="shared" si="0"/>
        <v>0.99999999999999978</v>
      </c>
      <c r="N157" s="77">
        <f t="shared" si="0"/>
        <v>1.0000000000000002</v>
      </c>
      <c r="O157" s="77">
        <f t="shared" si="0"/>
        <v>0.99999999999999989</v>
      </c>
      <c r="P157" s="77">
        <f t="shared" si="0"/>
        <v>1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5.3294950420341488E-3</v>
      </c>
      <c r="C158" s="240">
        <f t="shared" si="1"/>
        <v>6.1704186965251314E-3</v>
      </c>
      <c r="D158" s="240">
        <f t="shared" si="1"/>
        <v>5.7547860935456578E-3</v>
      </c>
      <c r="E158" s="240">
        <f t="shared" si="1"/>
        <v>5.9978930371008665E-3</v>
      </c>
      <c r="F158" s="240">
        <f t="shared" si="1"/>
        <v>5.8333155430424968E-3</v>
      </c>
      <c r="G158" s="240">
        <f t="shared" si="1"/>
        <v>5.4537137224034355E-3</v>
      </c>
      <c r="H158" s="240">
        <f t="shared" si="1"/>
        <v>4.9880841658609069E-3</v>
      </c>
      <c r="I158" s="240">
        <f t="shared" si="1"/>
        <v>5.6710336952503259E-3</v>
      </c>
      <c r="J158" s="240">
        <f t="shared" si="1"/>
        <v>6.0032733535825607E-3</v>
      </c>
      <c r="K158" s="240">
        <f t="shared" si="1"/>
        <v>5.6898865504055656E-3</v>
      </c>
      <c r="L158" s="240">
        <f t="shared" si="1"/>
        <v>5.8243464237752261E-3</v>
      </c>
      <c r="M158" s="240">
        <f t="shared" si="1"/>
        <v>5.8277890206972268E-3</v>
      </c>
      <c r="N158" s="240">
        <f t="shared" si="1"/>
        <v>5.8350868885249964E-3</v>
      </c>
      <c r="O158" s="240">
        <f t="shared" si="1"/>
        <v>6.008666105454601E-3</v>
      </c>
      <c r="P158" s="240">
        <f t="shared" si="1"/>
        <v>5.7069563120466082E-3</v>
      </c>
      <c r="Q158" s="240">
        <f t="shared" si="1"/>
        <v>5.4173971779030786E-3</v>
      </c>
    </row>
    <row r="159" spans="1:17" x14ac:dyDescent="0.25">
      <c r="A159" s="76" t="s">
        <v>82</v>
      </c>
      <c r="B159" s="239">
        <f t="shared" ref="B159:Q159" si="2">IF(B$7=0,0,B$7/B$5)</f>
        <v>2.6397386199343575E-2</v>
      </c>
      <c r="C159" s="239">
        <f t="shared" si="2"/>
        <v>3.056254374179046E-2</v>
      </c>
      <c r="D159" s="239">
        <f t="shared" si="2"/>
        <v>2.8503884478322986E-2</v>
      </c>
      <c r="E159" s="239">
        <f t="shared" si="2"/>
        <v>2.9708011290742249E-2</v>
      </c>
      <c r="F159" s="239">
        <f t="shared" si="2"/>
        <v>2.8892846695200983E-2</v>
      </c>
      <c r="G159" s="239">
        <f t="shared" si="2"/>
        <v>2.7012650582370252E-2</v>
      </c>
      <c r="H159" s="239">
        <f t="shared" si="2"/>
        <v>2.4706352681173431E-2</v>
      </c>
      <c r="I159" s="239">
        <f t="shared" si="2"/>
        <v>2.8089052606731769E-2</v>
      </c>
      <c r="J159" s="239">
        <f t="shared" si="2"/>
        <v>2.9734660399320417E-2</v>
      </c>
      <c r="K159" s="239">
        <f t="shared" si="2"/>
        <v>2.8182432203591887E-2</v>
      </c>
      <c r="L159" s="239">
        <f t="shared" si="2"/>
        <v>2.8848421978919462E-2</v>
      </c>
      <c r="M159" s="239">
        <f t="shared" si="2"/>
        <v>2.8865473418082457E-2</v>
      </c>
      <c r="N159" s="239">
        <f t="shared" si="2"/>
        <v>2.8901620301410427E-2</v>
      </c>
      <c r="O159" s="239">
        <f t="shared" si="2"/>
        <v>2.9761371101313893E-2</v>
      </c>
      <c r="P159" s="239">
        <f t="shared" si="2"/>
        <v>2.8266980005365872E-2</v>
      </c>
      <c r="Q159" s="239">
        <f t="shared" si="2"/>
        <v>2.6832772030454824E-2</v>
      </c>
    </row>
    <row r="160" spans="1:17" x14ac:dyDescent="0.25">
      <c r="A160" s="76" t="s">
        <v>81</v>
      </c>
      <c r="B160" s="239">
        <f t="shared" ref="B160:Q160" si="3">IF(B$8=0,0,B$8/B$5)</f>
        <v>6.3953940504409799E-3</v>
      </c>
      <c r="C160" s="239">
        <f t="shared" si="3"/>
        <v>7.4045024358301579E-3</v>
      </c>
      <c r="D160" s="239">
        <f t="shared" si="3"/>
        <v>6.9057433122547904E-3</v>
      </c>
      <c r="E160" s="239">
        <f t="shared" si="3"/>
        <v>7.1974716445210403E-3</v>
      </c>
      <c r="F160" s="239">
        <f t="shared" si="3"/>
        <v>6.9999786516509966E-3</v>
      </c>
      <c r="G160" s="239">
        <f t="shared" si="3"/>
        <v>6.5444564668841231E-3</v>
      </c>
      <c r="H160" s="239">
        <f t="shared" si="3"/>
        <v>5.9857009990330889E-3</v>
      </c>
      <c r="I160" s="239">
        <f t="shared" si="3"/>
        <v>6.8052404343003923E-3</v>
      </c>
      <c r="J160" s="239">
        <f t="shared" si="3"/>
        <v>7.2039280242990732E-3</v>
      </c>
      <c r="K160" s="239">
        <f t="shared" si="3"/>
        <v>6.8278638604866793E-3</v>
      </c>
      <c r="L160" s="239">
        <f t="shared" si="3"/>
        <v>6.9892157085302709E-3</v>
      </c>
      <c r="M160" s="239">
        <f t="shared" si="3"/>
        <v>6.993346824836673E-3</v>
      </c>
      <c r="N160" s="239">
        <f t="shared" si="3"/>
        <v>7.0021042662299958E-3</v>
      </c>
      <c r="O160" s="239">
        <f t="shared" si="3"/>
        <v>7.2103993265455217E-3</v>
      </c>
      <c r="P160" s="239">
        <f t="shared" si="3"/>
        <v>6.8483475744559302E-3</v>
      </c>
      <c r="Q160" s="239">
        <f t="shared" si="3"/>
        <v>6.5008766134836953E-3</v>
      </c>
    </row>
    <row r="161" spans="1:17" x14ac:dyDescent="0.25">
      <c r="A161" s="76" t="s">
        <v>80</v>
      </c>
      <c r="B161" s="239">
        <f t="shared" ref="B161:Q161" si="4">IF(B$9=0,0,B$9/B$5)</f>
        <v>4.2385871325446023E-2</v>
      </c>
      <c r="C161" s="239">
        <f t="shared" si="4"/>
        <v>4.9073799831365852E-2</v>
      </c>
      <c r="D161" s="239">
        <f t="shared" si="4"/>
        <v>4.5768242758959958E-2</v>
      </c>
      <c r="E161" s="239">
        <f t="shared" si="4"/>
        <v>4.7701690402044847E-2</v>
      </c>
      <c r="F161" s="239">
        <f t="shared" si="4"/>
        <v>4.6392793324328468E-2</v>
      </c>
      <c r="G161" s="239">
        <f t="shared" si="4"/>
        <v>4.3373791749580559E-2</v>
      </c>
      <c r="H161" s="239">
        <f t="shared" si="4"/>
        <v>3.9670605178756153E-2</v>
      </c>
      <c r="I161" s="239">
        <f t="shared" si="4"/>
        <v>4.5102153692482751E-2</v>
      </c>
      <c r="J161" s="239">
        <f t="shared" si="4"/>
        <v>4.7744480460068101E-2</v>
      </c>
      <c r="K161" s="239">
        <f t="shared" si="4"/>
        <v>4.5252091854808579E-2</v>
      </c>
      <c r="L161" s="239">
        <f t="shared" si="4"/>
        <v>4.6321461250245138E-2</v>
      </c>
      <c r="M161" s="239">
        <f t="shared" si="4"/>
        <v>4.6348840480174146E-2</v>
      </c>
      <c r="N161" s="239">
        <f t="shared" si="4"/>
        <v>4.640688096698542E-2</v>
      </c>
      <c r="O161" s="239">
        <f t="shared" si="4"/>
        <v>4.7787369417677694E-2</v>
      </c>
      <c r="P161" s="239">
        <f t="shared" si="4"/>
        <v>4.5387848941505694E-2</v>
      </c>
      <c r="Q161" s="239">
        <f t="shared" si="4"/>
        <v>4.308496356416406E-2</v>
      </c>
    </row>
    <row r="162" spans="1:17" x14ac:dyDescent="0.25">
      <c r="A162" s="129" t="s">
        <v>79</v>
      </c>
      <c r="B162" s="238">
        <f t="shared" ref="B162:Q162" si="5">IF(B$10=0,0,B$10/B$5)</f>
        <v>1.4922586117695619E-2</v>
      </c>
      <c r="C162" s="238">
        <f t="shared" si="5"/>
        <v>1.7277172350270372E-2</v>
      </c>
      <c r="D162" s="238">
        <f t="shared" si="5"/>
        <v>1.6113401061927848E-2</v>
      </c>
      <c r="E162" s="238">
        <f t="shared" si="5"/>
        <v>1.6794100503882425E-2</v>
      </c>
      <c r="F162" s="238">
        <f t="shared" si="5"/>
        <v>1.6333283520518993E-2</v>
      </c>
      <c r="G162" s="238">
        <f t="shared" si="5"/>
        <v>1.5270398422729621E-2</v>
      </c>
      <c r="H162" s="238">
        <f t="shared" si="5"/>
        <v>1.396663566441054E-2</v>
      </c>
      <c r="I162" s="238">
        <f t="shared" si="5"/>
        <v>1.5878894346700916E-2</v>
      </c>
      <c r="J162" s="238">
        <f t="shared" si="5"/>
        <v>1.6809165390031175E-2</v>
      </c>
      <c r="K162" s="238">
        <f t="shared" si="5"/>
        <v>1.5931682341135588E-2</v>
      </c>
      <c r="L162" s="238">
        <f t="shared" si="5"/>
        <v>1.6308169986570635E-2</v>
      </c>
      <c r="M162" s="238">
        <f t="shared" si="5"/>
        <v>1.6317809257952239E-2</v>
      </c>
      <c r="N162" s="238">
        <f t="shared" si="5"/>
        <v>1.6338243287869994E-2</v>
      </c>
      <c r="O162" s="238">
        <f t="shared" si="5"/>
        <v>1.6824265095272888E-2</v>
      </c>
      <c r="P162" s="238">
        <f t="shared" si="5"/>
        <v>1.5979477673730508E-2</v>
      </c>
      <c r="Q162" s="238">
        <f t="shared" si="5"/>
        <v>1.5168712098128624E-2</v>
      </c>
    </row>
    <row r="163" spans="1:17" x14ac:dyDescent="0.25">
      <c r="A163" s="232" t="s">
        <v>185</v>
      </c>
      <c r="B163" s="241">
        <f t="shared" ref="B163:Q163" si="6">IF(B$15=0,0,B$15/B$5)</f>
        <v>0.562429506949086</v>
      </c>
      <c r="C163" s="241">
        <f t="shared" si="6"/>
        <v>0.49338668484086801</v>
      </c>
      <c r="D163" s="241">
        <f t="shared" si="6"/>
        <v>0.52751159941145132</v>
      </c>
      <c r="E163" s="241">
        <f t="shared" si="6"/>
        <v>0.50755165492955312</v>
      </c>
      <c r="F163" s="241">
        <f t="shared" si="6"/>
        <v>0.52106405238038511</v>
      </c>
      <c r="G163" s="241">
        <f t="shared" si="6"/>
        <v>0.55223071160607062</v>
      </c>
      <c r="H163" s="241">
        <f t="shared" si="6"/>
        <v>0.59046055383848373</v>
      </c>
      <c r="I163" s="241">
        <f t="shared" si="6"/>
        <v>0.53438796911012676</v>
      </c>
      <c r="J163" s="241">
        <f t="shared" si="6"/>
        <v>0.50710991181559995</v>
      </c>
      <c r="K163" s="241">
        <f t="shared" si="6"/>
        <v>0.53284008266673366</v>
      </c>
      <c r="L163" s="241">
        <f t="shared" si="6"/>
        <v>0.52180044896374989</v>
      </c>
      <c r="M163" s="241">
        <f t="shared" si="6"/>
        <v>0.52151779951560207</v>
      </c>
      <c r="N163" s="241">
        <f t="shared" si="6"/>
        <v>0.52091861861789412</v>
      </c>
      <c r="O163" s="241">
        <f t="shared" si="6"/>
        <v>0.50666714771188304</v>
      </c>
      <c r="P163" s="241">
        <f t="shared" si="6"/>
        <v>0.5314385945410065</v>
      </c>
      <c r="Q163" s="241">
        <f t="shared" si="6"/>
        <v>0.55521242904038515</v>
      </c>
    </row>
    <row r="164" spans="1:17" x14ac:dyDescent="0.25">
      <c r="A164" s="127" t="s">
        <v>184</v>
      </c>
      <c r="B164" s="237">
        <f t="shared" ref="B164:Q164" si="7">IF(B$24=0,0,B$24/B$5)</f>
        <v>0.25557427879023037</v>
      </c>
      <c r="C164" s="237">
        <f t="shared" si="7"/>
        <v>0.29590051135430973</v>
      </c>
      <c r="D164" s="237">
        <f t="shared" si="7"/>
        <v>0.27596897902143785</v>
      </c>
      <c r="E164" s="237">
        <f t="shared" si="7"/>
        <v>0.28762709696281502</v>
      </c>
      <c r="F164" s="237">
        <f t="shared" si="7"/>
        <v>0.27973483437183289</v>
      </c>
      <c r="G164" s="237">
        <f t="shared" si="7"/>
        <v>0.26153114701081465</v>
      </c>
      <c r="H164" s="237">
        <f t="shared" si="7"/>
        <v>0.23920202630459655</v>
      </c>
      <c r="I164" s="237">
        <f t="shared" si="7"/>
        <v>0.27195265878425595</v>
      </c>
      <c r="J164" s="237">
        <f t="shared" si="7"/>
        <v>0.28788510836795322</v>
      </c>
      <c r="K164" s="237">
        <f t="shared" si="7"/>
        <v>0.27285674159537304</v>
      </c>
      <c r="L164" s="237">
        <f t="shared" si="7"/>
        <v>0.27930472304420478</v>
      </c>
      <c r="M164" s="237">
        <f t="shared" si="7"/>
        <v>0.27946981170993512</v>
      </c>
      <c r="N164" s="237">
        <f t="shared" si="7"/>
        <v>0.2798197786940636</v>
      </c>
      <c r="O164" s="237">
        <f t="shared" si="7"/>
        <v>0.28814371610837164</v>
      </c>
      <c r="P164" s="237">
        <f t="shared" si="7"/>
        <v>0.27367531671104967</v>
      </c>
      <c r="Q164" s="237">
        <f t="shared" si="7"/>
        <v>0.25978959840337101</v>
      </c>
    </row>
    <row r="165" spans="1:17" x14ac:dyDescent="0.25">
      <c r="A165" s="127" t="s">
        <v>181</v>
      </c>
      <c r="B165" s="237">
        <f t="shared" ref="B165:Q165" si="8">IF(B$35=0,0,B$35/B$5)</f>
        <v>4.1221657869391935E-2</v>
      </c>
      <c r="C165" s="237">
        <f t="shared" si="8"/>
        <v>4.7725888928114413E-2</v>
      </c>
      <c r="D165" s="237">
        <f t="shared" si="8"/>
        <v>4.4511125648618942E-2</v>
      </c>
      <c r="E165" s="237">
        <f t="shared" si="8"/>
        <v>4.6391467252066887E-2</v>
      </c>
      <c r="F165" s="237">
        <f t="shared" si="8"/>
        <v>4.5118521672876208E-2</v>
      </c>
      <c r="G165" s="237">
        <f t="shared" si="8"/>
        <v>4.2182443066260365E-2</v>
      </c>
      <c r="H165" s="237">
        <f t="shared" si="8"/>
        <v>3.8580971984612286E-2</v>
      </c>
      <c r="I165" s="237">
        <f t="shared" si="8"/>
        <v>4.3863332061976609E-2</v>
      </c>
      <c r="J165" s="237">
        <f t="shared" si="8"/>
        <v>4.6433081994831107E-2</v>
      </c>
      <c r="K165" s="237">
        <f t="shared" si="8"/>
        <v>4.4009151870221419E-2</v>
      </c>
      <c r="L165" s="237">
        <f t="shared" si="8"/>
        <v>4.5049148878097425E-2</v>
      </c>
      <c r="M165" s="237">
        <f t="shared" si="8"/>
        <v>4.507577608224754E-2</v>
      </c>
      <c r="N165" s="237">
        <f t="shared" si="8"/>
        <v>4.5132222370010182E-2</v>
      </c>
      <c r="O165" s="237">
        <f t="shared" si="8"/>
        <v>4.6474792920704999E-2</v>
      </c>
      <c r="P165" s="237">
        <f t="shared" si="8"/>
        <v>4.4141180114685374E-2</v>
      </c>
      <c r="Q165" s="237">
        <f t="shared" si="8"/>
        <v>4.1901548129575868E-2</v>
      </c>
    </row>
    <row r="166" spans="1:17" x14ac:dyDescent="0.25">
      <c r="A166" s="142" t="s">
        <v>190</v>
      </c>
      <c r="B166" s="235">
        <f t="shared" ref="B166:Q166" si="9">IF(B$36=0,0,B$36/B$5)</f>
        <v>8.8246519993613517E-3</v>
      </c>
      <c r="C166" s="235">
        <f t="shared" si="9"/>
        <v>8.8353556322632778E-3</v>
      </c>
      <c r="D166" s="235">
        <f t="shared" si="9"/>
        <v>6.0621702145304589E-3</v>
      </c>
      <c r="E166" s="235">
        <f t="shared" si="9"/>
        <v>1.1313897478062399E-2</v>
      </c>
      <c r="F166" s="235">
        <f t="shared" si="9"/>
        <v>1.1680390595191719E-2</v>
      </c>
      <c r="G166" s="235">
        <f t="shared" si="9"/>
        <v>1.3463637508549562E-2</v>
      </c>
      <c r="H166" s="235">
        <f t="shared" si="9"/>
        <v>5.4177784971993885E-4</v>
      </c>
      <c r="I166" s="235">
        <f t="shared" si="9"/>
        <v>9.4107745778704895E-3</v>
      </c>
      <c r="J166" s="235">
        <f t="shared" si="9"/>
        <v>1.2323393654050819E-2</v>
      </c>
      <c r="K166" s="235">
        <f t="shared" si="9"/>
        <v>1.435661643112496E-2</v>
      </c>
      <c r="L166" s="235">
        <f t="shared" si="9"/>
        <v>9.6614643309091038E-3</v>
      </c>
      <c r="M166" s="235">
        <f t="shared" si="9"/>
        <v>1.2637414271282486E-2</v>
      </c>
      <c r="N166" s="235">
        <f t="shared" si="9"/>
        <v>1.3229420609053046E-2</v>
      </c>
      <c r="O166" s="235">
        <f t="shared" si="9"/>
        <v>1.415787233971014E-2</v>
      </c>
      <c r="P166" s="235">
        <f t="shared" si="9"/>
        <v>8.1073433456800119E-3</v>
      </c>
      <c r="Q166" s="235">
        <f t="shared" si="9"/>
        <v>9.4085654104088638E-3</v>
      </c>
    </row>
    <row r="167" spans="1:17" x14ac:dyDescent="0.25">
      <c r="A167" s="142" t="s">
        <v>189</v>
      </c>
      <c r="B167" s="235">
        <f t="shared" ref="B167:Q167" si="10">IF(B$42=0,0,B$42/B$5)</f>
        <v>3.2397005870030582E-2</v>
      </c>
      <c r="C167" s="235">
        <f t="shared" si="10"/>
        <v>3.889053329585114E-2</v>
      </c>
      <c r="D167" s="235">
        <f t="shared" si="10"/>
        <v>3.844895543408848E-2</v>
      </c>
      <c r="E167" s="235">
        <f t="shared" si="10"/>
        <v>3.5077569774004488E-2</v>
      </c>
      <c r="F167" s="235">
        <f t="shared" si="10"/>
        <v>3.3438131077684487E-2</v>
      </c>
      <c r="G167" s="235">
        <f t="shared" si="10"/>
        <v>2.8718805557710805E-2</v>
      </c>
      <c r="H167" s="235">
        <f t="shared" si="10"/>
        <v>3.8039194134892353E-2</v>
      </c>
      <c r="I167" s="235">
        <f t="shared" si="10"/>
        <v>3.4452557484106125E-2</v>
      </c>
      <c r="J167" s="235">
        <f t="shared" si="10"/>
        <v>3.4109688340780285E-2</v>
      </c>
      <c r="K167" s="235">
        <f t="shared" si="10"/>
        <v>2.9652535439096454E-2</v>
      </c>
      <c r="L167" s="235">
        <f t="shared" si="10"/>
        <v>3.5387684547188325E-2</v>
      </c>
      <c r="M167" s="235">
        <f t="shared" si="10"/>
        <v>3.2438361810965058E-2</v>
      </c>
      <c r="N167" s="235">
        <f t="shared" si="10"/>
        <v>3.1902801760957132E-2</v>
      </c>
      <c r="O167" s="235">
        <f t="shared" si="10"/>
        <v>3.2316920580994862E-2</v>
      </c>
      <c r="P167" s="235">
        <f t="shared" si="10"/>
        <v>3.6033836769005359E-2</v>
      </c>
      <c r="Q167" s="235">
        <f t="shared" si="10"/>
        <v>3.2492982719167E-2</v>
      </c>
    </row>
    <row r="168" spans="1:17" x14ac:dyDescent="0.25">
      <c r="A168" s="127" t="s">
        <v>180</v>
      </c>
      <c r="B168" s="236">
        <f t="shared" ref="B168:Q168" si="11">IF(B$43=0,0,B$43/B$5)</f>
        <v>2.67940776151048E-2</v>
      </c>
      <c r="C168" s="236">
        <f t="shared" si="11"/>
        <v>3.1021827803274428E-2</v>
      </c>
      <c r="D168" s="236">
        <f t="shared" si="11"/>
        <v>2.8932231671602318E-2</v>
      </c>
      <c r="E168" s="236">
        <f t="shared" si="11"/>
        <v>3.0154453713843503E-2</v>
      </c>
      <c r="F168" s="236">
        <f t="shared" si="11"/>
        <v>2.9327039087369545E-2</v>
      </c>
      <c r="G168" s="236">
        <f t="shared" si="11"/>
        <v>2.7418587993069239E-2</v>
      </c>
      <c r="H168" s="236">
        <f t="shared" si="11"/>
        <v>2.5077631789998018E-2</v>
      </c>
      <c r="I168" s="236">
        <f t="shared" si="11"/>
        <v>2.8511165840284923E-2</v>
      </c>
      <c r="J168" s="236">
        <f t="shared" si="11"/>
        <v>3.0181503296640266E-2</v>
      </c>
      <c r="K168" s="236">
        <f t="shared" si="11"/>
        <v>2.860594871564397E-2</v>
      </c>
      <c r="L168" s="236">
        <f t="shared" si="11"/>
        <v>2.9281946770763397E-2</v>
      </c>
      <c r="M168" s="236">
        <f t="shared" si="11"/>
        <v>2.9299254453460936E-2</v>
      </c>
      <c r="N168" s="236">
        <f t="shared" si="11"/>
        <v>2.9335944540506691E-2</v>
      </c>
      <c r="O168" s="236">
        <f t="shared" si="11"/>
        <v>3.0208615398458292E-2</v>
      </c>
      <c r="P168" s="236">
        <f t="shared" si="11"/>
        <v>2.8691767074545516E-2</v>
      </c>
      <c r="Q168" s="236">
        <f t="shared" si="11"/>
        <v>2.7236006284224405E-2</v>
      </c>
    </row>
    <row r="169" spans="1:17" x14ac:dyDescent="0.25">
      <c r="A169" s="142" t="s">
        <v>188</v>
      </c>
      <c r="B169" s="235">
        <f t="shared" ref="B169:Q169" si="12">IF(B$44=0,0,B$44/B$5)</f>
        <v>3.0886281997764787E-3</v>
      </c>
      <c r="C169" s="235">
        <f t="shared" si="12"/>
        <v>0</v>
      </c>
      <c r="D169" s="235">
        <f t="shared" si="12"/>
        <v>0</v>
      </c>
      <c r="E169" s="235">
        <f t="shared" si="12"/>
        <v>3.9598641173218437E-3</v>
      </c>
      <c r="F169" s="235">
        <f t="shared" si="12"/>
        <v>4.0881367083171029E-3</v>
      </c>
      <c r="G169" s="235">
        <f t="shared" si="12"/>
        <v>4.712273127992354E-3</v>
      </c>
      <c r="H169" s="235">
        <f t="shared" si="12"/>
        <v>0</v>
      </c>
      <c r="I169" s="235">
        <f t="shared" si="12"/>
        <v>4.7053872889353098E-4</v>
      </c>
      <c r="J169" s="235">
        <f t="shared" si="12"/>
        <v>6.1616968270254051E-4</v>
      </c>
      <c r="K169" s="235">
        <f t="shared" si="12"/>
        <v>7.1783082155624873E-4</v>
      </c>
      <c r="L169" s="235">
        <f t="shared" si="12"/>
        <v>4.8307321654545918E-4</v>
      </c>
      <c r="M169" s="235">
        <f t="shared" si="12"/>
        <v>6.3187071356412476E-4</v>
      </c>
      <c r="N169" s="235">
        <f t="shared" si="12"/>
        <v>6.6147103045265533E-4</v>
      </c>
      <c r="O169" s="235">
        <f t="shared" si="12"/>
        <v>7.0789361698550969E-4</v>
      </c>
      <c r="P169" s="235">
        <f t="shared" si="12"/>
        <v>4.0536716728400166E-4</v>
      </c>
      <c r="Q169" s="235">
        <f t="shared" si="12"/>
        <v>4.7042827052044627E-4</v>
      </c>
    </row>
    <row r="170" spans="1:17" x14ac:dyDescent="0.25">
      <c r="A170" s="142" t="s">
        <v>187</v>
      </c>
      <c r="B170" s="235">
        <f t="shared" ref="B170:Q170" si="13">IF(B$45=0,0,B$45/B$5)</f>
        <v>1.2366497360817606E-2</v>
      </c>
      <c r="C170" s="235">
        <f t="shared" si="13"/>
        <v>1.431776667843436E-2</v>
      </c>
      <c r="D170" s="235">
        <f t="shared" si="13"/>
        <v>1.3353337694585674E-2</v>
      </c>
      <c r="E170" s="235">
        <f t="shared" si="13"/>
        <v>1.3917440175620077E-2</v>
      </c>
      <c r="F170" s="235">
        <f t="shared" si="13"/>
        <v>1.3535556501862856E-2</v>
      </c>
      <c r="G170" s="235">
        <f t="shared" si="13"/>
        <v>1.2654732919878092E-2</v>
      </c>
      <c r="H170" s="235">
        <f t="shared" si="13"/>
        <v>1.1574291595383698E-2</v>
      </c>
      <c r="I170" s="235">
        <f t="shared" si="13"/>
        <v>2.6317999237186081E-2</v>
      </c>
      <c r="J170" s="235">
        <f t="shared" si="13"/>
        <v>2.7859849196898712E-2</v>
      </c>
      <c r="K170" s="235">
        <f t="shared" si="13"/>
        <v>2.6405491122132897E-2</v>
      </c>
      <c r="L170" s="235">
        <f t="shared" si="13"/>
        <v>2.702948932685852E-2</v>
      </c>
      <c r="M170" s="235">
        <f t="shared" si="13"/>
        <v>2.7045465649348555E-2</v>
      </c>
      <c r="N170" s="235">
        <f t="shared" si="13"/>
        <v>2.7079333422006177E-2</v>
      </c>
      <c r="O170" s="235">
        <f t="shared" si="13"/>
        <v>2.7884875752423037E-2</v>
      </c>
      <c r="P170" s="235">
        <f t="shared" si="13"/>
        <v>2.6484708068811241E-2</v>
      </c>
      <c r="Q170" s="235">
        <f t="shared" si="13"/>
        <v>2.5140928877745605E-2</v>
      </c>
    </row>
    <row r="171" spans="1:17" x14ac:dyDescent="0.25">
      <c r="A171" s="142" t="s">
        <v>186</v>
      </c>
      <c r="B171" s="235">
        <f t="shared" ref="B171:Q171" si="14">IF(B$56=0,0,B$56/B$5)</f>
        <v>1.1338952054510718E-2</v>
      </c>
      <c r="C171" s="235">
        <f t="shared" si="14"/>
        <v>1.6704061124840068E-2</v>
      </c>
      <c r="D171" s="235">
        <f t="shared" si="14"/>
        <v>1.5578893977016646E-2</v>
      </c>
      <c r="E171" s="235">
        <f t="shared" si="14"/>
        <v>1.2277149420901586E-2</v>
      </c>
      <c r="F171" s="235">
        <f t="shared" si="14"/>
        <v>1.1703345877189589E-2</v>
      </c>
      <c r="G171" s="235">
        <f t="shared" si="14"/>
        <v>1.0051581945198793E-2</v>
      </c>
      <c r="H171" s="235">
        <f t="shared" si="14"/>
        <v>1.3503340194614319E-2</v>
      </c>
      <c r="I171" s="235">
        <f t="shared" si="14"/>
        <v>1.7226278742053115E-3</v>
      </c>
      <c r="J171" s="235">
        <f t="shared" si="14"/>
        <v>1.7054844170390142E-3</v>
      </c>
      <c r="K171" s="235">
        <f t="shared" si="14"/>
        <v>1.4826267719548242E-3</v>
      </c>
      <c r="L171" s="235">
        <f t="shared" si="14"/>
        <v>1.7693842273594179E-3</v>
      </c>
      <c r="M171" s="235">
        <f t="shared" si="14"/>
        <v>1.6219180905482542E-3</v>
      </c>
      <c r="N171" s="235">
        <f t="shared" si="14"/>
        <v>1.5951400880478601E-3</v>
      </c>
      <c r="O171" s="235">
        <f t="shared" si="14"/>
        <v>1.6158460290497452E-3</v>
      </c>
      <c r="P171" s="235">
        <f t="shared" si="14"/>
        <v>1.801691838450271E-3</v>
      </c>
      <c r="Q171" s="235">
        <f t="shared" si="14"/>
        <v>1.624649135958353E-3</v>
      </c>
    </row>
    <row r="172" spans="1:17" x14ac:dyDescent="0.25">
      <c r="A172" s="72" t="s">
        <v>179</v>
      </c>
      <c r="B172" s="234">
        <f t="shared" ref="B172:Q172" si="15">IF(B$57=0,0,B$57/B$5)</f>
        <v>1.8549746041226393E-2</v>
      </c>
      <c r="C172" s="234">
        <f t="shared" si="15"/>
        <v>2.1476650017651512E-2</v>
      </c>
      <c r="D172" s="234">
        <f t="shared" si="15"/>
        <v>2.0030006541878545E-2</v>
      </c>
      <c r="E172" s="234">
        <f t="shared" si="15"/>
        <v>2.0876160263430123E-2</v>
      </c>
      <c r="F172" s="234">
        <f t="shared" si="15"/>
        <v>2.0303334752794316E-2</v>
      </c>
      <c r="G172" s="234">
        <f t="shared" si="15"/>
        <v>1.8982099379817183E-2</v>
      </c>
      <c r="H172" s="234">
        <f t="shared" si="15"/>
        <v>1.7361437393075548E-2</v>
      </c>
      <c r="I172" s="234">
        <f t="shared" si="15"/>
        <v>1.9738499427889546E-2</v>
      </c>
      <c r="J172" s="234">
        <f t="shared" si="15"/>
        <v>2.089488689767402E-2</v>
      </c>
      <c r="K172" s="234">
        <f t="shared" si="15"/>
        <v>1.9804118341599661E-2</v>
      </c>
      <c r="L172" s="234">
        <f t="shared" si="15"/>
        <v>2.0272116995143894E-2</v>
      </c>
      <c r="M172" s="234">
        <f t="shared" si="15"/>
        <v>2.0284099237011421E-2</v>
      </c>
      <c r="N172" s="234">
        <f t="shared" si="15"/>
        <v>2.0309500066504615E-2</v>
      </c>
      <c r="O172" s="234">
        <f t="shared" si="15"/>
        <v>2.091365681431729E-2</v>
      </c>
      <c r="P172" s="234">
        <f t="shared" si="15"/>
        <v>1.986353105160844E-2</v>
      </c>
      <c r="Q172" s="234">
        <f t="shared" si="15"/>
        <v>1.8855696658309183E-2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</v>
      </c>
      <c r="C175" s="77">
        <f t="shared" si="16"/>
        <v>1</v>
      </c>
      <c r="D175" s="77">
        <f t="shared" si="16"/>
        <v>1</v>
      </c>
      <c r="E175" s="77">
        <f t="shared" si="16"/>
        <v>0.99999999999999989</v>
      </c>
      <c r="F175" s="77">
        <f t="shared" si="16"/>
        <v>0.99999999999999978</v>
      </c>
      <c r="G175" s="77">
        <f t="shared" si="16"/>
        <v>0.99999999999999978</v>
      </c>
      <c r="H175" s="77">
        <f t="shared" si="16"/>
        <v>1</v>
      </c>
      <c r="I175" s="77">
        <f t="shared" si="16"/>
        <v>1</v>
      </c>
      <c r="J175" s="77">
        <f t="shared" si="16"/>
        <v>1.0000000000000002</v>
      </c>
      <c r="K175" s="77">
        <f t="shared" si="16"/>
        <v>0.99999999999999978</v>
      </c>
      <c r="L175" s="77">
        <f t="shared" si="16"/>
        <v>1.0000000000000002</v>
      </c>
      <c r="M175" s="77">
        <f t="shared" si="16"/>
        <v>1</v>
      </c>
      <c r="N175" s="77">
        <f t="shared" si="16"/>
        <v>1.0000000000000002</v>
      </c>
      <c r="O175" s="77">
        <f t="shared" si="16"/>
        <v>0.99999999999999989</v>
      </c>
      <c r="P175" s="77">
        <f t="shared" si="16"/>
        <v>1</v>
      </c>
      <c r="Q175" s="77">
        <f t="shared" si="16"/>
        <v>0.99999999999999989</v>
      </c>
    </row>
    <row r="176" spans="1:17" x14ac:dyDescent="0.25">
      <c r="A176" s="132" t="s">
        <v>83</v>
      </c>
      <c r="B176" s="240">
        <f t="shared" ref="B176:Q176" si="17">IF(B$61=0,0,B$61/B$60)</f>
        <v>9.9600072188528194E-3</v>
      </c>
      <c r="C176" s="240">
        <f t="shared" si="17"/>
        <v>9.9600072188528194E-3</v>
      </c>
      <c r="D176" s="240">
        <f t="shared" si="17"/>
        <v>9.9600072188528194E-3</v>
      </c>
      <c r="E176" s="240">
        <f t="shared" si="17"/>
        <v>9.9600072188528194E-3</v>
      </c>
      <c r="F176" s="240">
        <f t="shared" si="17"/>
        <v>9.9600072188528177E-3</v>
      </c>
      <c r="G176" s="240">
        <f t="shared" si="17"/>
        <v>9.9600072188528177E-3</v>
      </c>
      <c r="H176" s="240">
        <f t="shared" si="17"/>
        <v>9.9600072188528194E-3</v>
      </c>
      <c r="I176" s="240">
        <f t="shared" si="17"/>
        <v>9.9600072188528264E-3</v>
      </c>
      <c r="J176" s="240">
        <f t="shared" si="17"/>
        <v>9.9600072188528212E-3</v>
      </c>
      <c r="K176" s="240">
        <f t="shared" si="17"/>
        <v>9.9600072188528177E-3</v>
      </c>
      <c r="L176" s="240">
        <f t="shared" si="17"/>
        <v>9.9600072188528246E-3</v>
      </c>
      <c r="M176" s="240">
        <f t="shared" si="17"/>
        <v>9.9600072188528212E-3</v>
      </c>
      <c r="N176" s="240">
        <f t="shared" si="17"/>
        <v>9.9600072188528229E-3</v>
      </c>
      <c r="O176" s="240">
        <f t="shared" si="17"/>
        <v>9.9600072188528194E-3</v>
      </c>
      <c r="P176" s="240">
        <f t="shared" si="17"/>
        <v>9.9600072188528194E-3</v>
      </c>
      <c r="Q176" s="240">
        <f t="shared" si="17"/>
        <v>9.9600072188528229E-3</v>
      </c>
    </row>
    <row r="177" spans="1:17" x14ac:dyDescent="0.25">
      <c r="A177" s="76" t="s">
        <v>82</v>
      </c>
      <c r="B177" s="239">
        <f t="shared" ref="B177:Q177" si="18">IF(B$62=0,0,B$62/B$60)</f>
        <v>4.4206612429973417E-2</v>
      </c>
      <c r="C177" s="239">
        <f t="shared" si="18"/>
        <v>4.420661242997341E-2</v>
      </c>
      <c r="D177" s="239">
        <f t="shared" si="18"/>
        <v>4.4206612429973417E-2</v>
      </c>
      <c r="E177" s="239">
        <f t="shared" si="18"/>
        <v>4.4206612429973417E-2</v>
      </c>
      <c r="F177" s="239">
        <f t="shared" si="18"/>
        <v>4.420661242997341E-2</v>
      </c>
      <c r="G177" s="239">
        <f t="shared" si="18"/>
        <v>4.420661242997341E-2</v>
      </c>
      <c r="H177" s="239">
        <f t="shared" si="18"/>
        <v>4.4206612429973417E-2</v>
      </c>
      <c r="I177" s="239">
        <f t="shared" si="18"/>
        <v>4.4206612429973452E-2</v>
      </c>
      <c r="J177" s="239">
        <f t="shared" si="18"/>
        <v>4.4206612429973424E-2</v>
      </c>
      <c r="K177" s="239">
        <f t="shared" si="18"/>
        <v>4.420661242997341E-2</v>
      </c>
      <c r="L177" s="239">
        <f t="shared" si="18"/>
        <v>4.4206612429973445E-2</v>
      </c>
      <c r="M177" s="239">
        <f t="shared" si="18"/>
        <v>4.4206612429973424E-2</v>
      </c>
      <c r="N177" s="239">
        <f t="shared" si="18"/>
        <v>4.4206612429973431E-2</v>
      </c>
      <c r="O177" s="239">
        <f t="shared" si="18"/>
        <v>4.4206612429973417E-2</v>
      </c>
      <c r="P177" s="239">
        <f t="shared" si="18"/>
        <v>4.4206612429973417E-2</v>
      </c>
      <c r="Q177" s="239">
        <f t="shared" si="18"/>
        <v>4.4206612429973431E-2</v>
      </c>
    </row>
    <row r="178" spans="1:17" x14ac:dyDescent="0.25">
      <c r="A178" s="76" t="s">
        <v>81</v>
      </c>
      <c r="B178" s="239">
        <f t="shared" ref="B178:Q178" si="19">IF(B$63=0,0,B$63/B$60)</f>
        <v>1.1949786892172305E-2</v>
      </c>
      <c r="C178" s="239">
        <f t="shared" si="19"/>
        <v>1.1949786892172303E-2</v>
      </c>
      <c r="D178" s="239">
        <f t="shared" si="19"/>
        <v>1.1949786892172305E-2</v>
      </c>
      <c r="E178" s="239">
        <f t="shared" si="19"/>
        <v>1.1949786892172305E-2</v>
      </c>
      <c r="F178" s="239">
        <f t="shared" si="19"/>
        <v>1.1949786892172303E-2</v>
      </c>
      <c r="G178" s="239">
        <f t="shared" si="19"/>
        <v>1.1949786892172302E-2</v>
      </c>
      <c r="H178" s="239">
        <f t="shared" si="19"/>
        <v>1.1949786892172305E-2</v>
      </c>
      <c r="I178" s="239">
        <f t="shared" si="19"/>
        <v>1.1949786892172314E-2</v>
      </c>
      <c r="J178" s="239">
        <f t="shared" si="19"/>
        <v>1.1949786892172307E-2</v>
      </c>
      <c r="K178" s="239">
        <f t="shared" si="19"/>
        <v>1.1949786892172302E-2</v>
      </c>
      <c r="L178" s="239">
        <f t="shared" si="19"/>
        <v>1.1949786892172314E-2</v>
      </c>
      <c r="M178" s="239">
        <f t="shared" si="19"/>
        <v>1.1949786892172307E-2</v>
      </c>
      <c r="N178" s="239">
        <f t="shared" si="19"/>
        <v>1.1949786892172309E-2</v>
      </c>
      <c r="O178" s="239">
        <f t="shared" si="19"/>
        <v>1.1949786892172305E-2</v>
      </c>
      <c r="P178" s="239">
        <f t="shared" si="19"/>
        <v>1.1949786892172305E-2</v>
      </c>
      <c r="Q178" s="239">
        <f t="shared" si="19"/>
        <v>1.194978689217231E-2</v>
      </c>
    </row>
    <row r="179" spans="1:17" x14ac:dyDescent="0.25">
      <c r="A179" s="76" t="s">
        <v>80</v>
      </c>
      <c r="B179" s="239">
        <f t="shared" ref="B179:Q179" si="20">IF(B$64=0,0,B$64/B$60)</f>
        <v>7.4074597259051037E-2</v>
      </c>
      <c r="C179" s="239">
        <f t="shared" si="20"/>
        <v>7.4074597259051037E-2</v>
      </c>
      <c r="D179" s="239">
        <f t="shared" si="20"/>
        <v>7.4074597259051037E-2</v>
      </c>
      <c r="E179" s="239">
        <f t="shared" si="20"/>
        <v>7.4074597259051037E-2</v>
      </c>
      <c r="F179" s="239">
        <f t="shared" si="20"/>
        <v>7.4074597259051023E-2</v>
      </c>
      <c r="G179" s="239">
        <f t="shared" si="20"/>
        <v>7.4074597259051023E-2</v>
      </c>
      <c r="H179" s="239">
        <f t="shared" si="20"/>
        <v>7.4074597259051037E-2</v>
      </c>
      <c r="I179" s="239">
        <f t="shared" si="20"/>
        <v>7.4074597259051092E-2</v>
      </c>
      <c r="J179" s="239">
        <f t="shared" si="20"/>
        <v>7.407459725905105E-2</v>
      </c>
      <c r="K179" s="239">
        <f t="shared" si="20"/>
        <v>7.4074597259051023E-2</v>
      </c>
      <c r="L179" s="239">
        <f t="shared" si="20"/>
        <v>7.4074597259051078E-2</v>
      </c>
      <c r="M179" s="239">
        <f t="shared" si="20"/>
        <v>7.407459725905105E-2</v>
      </c>
      <c r="N179" s="239">
        <f t="shared" si="20"/>
        <v>7.407459725905105E-2</v>
      </c>
      <c r="O179" s="239">
        <f t="shared" si="20"/>
        <v>7.4074597259051037E-2</v>
      </c>
      <c r="P179" s="239">
        <f t="shared" si="20"/>
        <v>7.4074597259051037E-2</v>
      </c>
      <c r="Q179" s="239">
        <f t="shared" si="20"/>
        <v>7.4074597259051064E-2</v>
      </c>
    </row>
    <row r="180" spans="1:17" x14ac:dyDescent="0.25">
      <c r="A180" s="129" t="s">
        <v>79</v>
      </c>
      <c r="B180" s="238">
        <f t="shared" ref="B180:Q180" si="21">IF(B$65=0,0,B$65/B$60)</f>
        <v>2.7888020212787887E-2</v>
      </c>
      <c r="C180" s="238">
        <f t="shared" si="21"/>
        <v>2.7888020212787891E-2</v>
      </c>
      <c r="D180" s="238">
        <f t="shared" si="21"/>
        <v>2.7888020212787891E-2</v>
      </c>
      <c r="E180" s="238">
        <f t="shared" si="21"/>
        <v>2.7888020212787887E-2</v>
      </c>
      <c r="F180" s="238">
        <f t="shared" si="21"/>
        <v>2.7888020212787891E-2</v>
      </c>
      <c r="G180" s="238">
        <f t="shared" si="21"/>
        <v>2.7888020212787884E-2</v>
      </c>
      <c r="H180" s="238">
        <f t="shared" si="21"/>
        <v>2.7888020212787891E-2</v>
      </c>
      <c r="I180" s="238">
        <f t="shared" si="21"/>
        <v>2.7888020212787912E-2</v>
      </c>
      <c r="J180" s="238">
        <f t="shared" si="21"/>
        <v>2.7888020212787898E-2</v>
      </c>
      <c r="K180" s="238">
        <f t="shared" si="21"/>
        <v>2.7888020212787884E-2</v>
      </c>
      <c r="L180" s="238">
        <f t="shared" si="21"/>
        <v>2.7888020212787908E-2</v>
      </c>
      <c r="M180" s="238">
        <f t="shared" si="21"/>
        <v>2.7888020212787894E-2</v>
      </c>
      <c r="N180" s="238">
        <f t="shared" si="21"/>
        <v>2.7888020212787901E-2</v>
      </c>
      <c r="O180" s="238">
        <f t="shared" si="21"/>
        <v>2.7888020212787894E-2</v>
      </c>
      <c r="P180" s="238">
        <f t="shared" si="21"/>
        <v>2.7888020212787891E-2</v>
      </c>
      <c r="Q180" s="238">
        <f t="shared" si="21"/>
        <v>2.7888020212787898E-2</v>
      </c>
    </row>
    <row r="181" spans="1:17" x14ac:dyDescent="0.25">
      <c r="A181" s="127" t="s">
        <v>183</v>
      </c>
      <c r="B181" s="237">
        <f t="shared" ref="B181:Q181" si="22">IF(B$70=0,0,B$70/B$60)</f>
        <v>0.27736386282068498</v>
      </c>
      <c r="C181" s="237">
        <f t="shared" si="22"/>
        <v>0.27736386282068498</v>
      </c>
      <c r="D181" s="237">
        <f t="shared" si="22"/>
        <v>0.27736386282068498</v>
      </c>
      <c r="E181" s="237">
        <f t="shared" si="22"/>
        <v>0.27736386282068498</v>
      </c>
      <c r="F181" s="237">
        <f t="shared" si="22"/>
        <v>0.27736386282068493</v>
      </c>
      <c r="G181" s="237">
        <f t="shared" si="22"/>
        <v>0.27736386282068498</v>
      </c>
      <c r="H181" s="237">
        <f t="shared" si="22"/>
        <v>0.27736386282068498</v>
      </c>
      <c r="I181" s="237">
        <f t="shared" si="22"/>
        <v>0.2773638628206852</v>
      </c>
      <c r="J181" s="237">
        <f t="shared" si="22"/>
        <v>0.27736386282068504</v>
      </c>
      <c r="K181" s="237">
        <f t="shared" si="22"/>
        <v>0.27736386282068498</v>
      </c>
      <c r="L181" s="237">
        <f t="shared" si="22"/>
        <v>0.27736386282068515</v>
      </c>
      <c r="M181" s="237">
        <f t="shared" si="22"/>
        <v>0.27736386282068504</v>
      </c>
      <c r="N181" s="237">
        <f t="shared" si="22"/>
        <v>0.27736386282068509</v>
      </c>
      <c r="O181" s="237">
        <f t="shared" si="22"/>
        <v>0.27736386282068498</v>
      </c>
      <c r="P181" s="237">
        <f t="shared" si="22"/>
        <v>0.27736386282068498</v>
      </c>
      <c r="Q181" s="237">
        <f t="shared" si="22"/>
        <v>0.27736386282068504</v>
      </c>
    </row>
    <row r="182" spans="1:17" x14ac:dyDescent="0.25">
      <c r="A182" s="142" t="s">
        <v>192</v>
      </c>
      <c r="B182" s="235">
        <f t="shared" ref="B182:Q182" si="23">IF(B$71=0,0,B$71/B$60)</f>
        <v>5.2390951866129389E-2</v>
      </c>
      <c r="C182" s="235">
        <f t="shared" si="23"/>
        <v>5.2390951866129382E-2</v>
      </c>
      <c r="D182" s="235">
        <f t="shared" si="23"/>
        <v>5.2390951866129389E-2</v>
      </c>
      <c r="E182" s="235">
        <f t="shared" si="23"/>
        <v>5.2390951866129395E-2</v>
      </c>
      <c r="F182" s="235">
        <f t="shared" si="23"/>
        <v>5.2390951866129382E-2</v>
      </c>
      <c r="G182" s="235">
        <f t="shared" si="23"/>
        <v>5.2390951866129389E-2</v>
      </c>
      <c r="H182" s="235">
        <f t="shared" si="23"/>
        <v>5.2390951866129389E-2</v>
      </c>
      <c r="I182" s="235">
        <f t="shared" si="23"/>
        <v>0.26195475933064716</v>
      </c>
      <c r="J182" s="235">
        <f t="shared" si="23"/>
        <v>0.26195475933064699</v>
      </c>
      <c r="K182" s="235">
        <f t="shared" si="23"/>
        <v>0.26195475933064694</v>
      </c>
      <c r="L182" s="235">
        <f t="shared" si="23"/>
        <v>0.2619547593306471</v>
      </c>
      <c r="M182" s="235">
        <f t="shared" si="23"/>
        <v>0.26195475933064699</v>
      </c>
      <c r="N182" s="235">
        <f t="shared" si="23"/>
        <v>0.26195475933064705</v>
      </c>
      <c r="O182" s="235">
        <f t="shared" si="23"/>
        <v>0.26195475933064694</v>
      </c>
      <c r="P182" s="235">
        <f t="shared" si="23"/>
        <v>0.26195475933064694</v>
      </c>
      <c r="Q182" s="235">
        <f t="shared" si="23"/>
        <v>0.26195475933064699</v>
      </c>
    </row>
    <row r="183" spans="1:17" x14ac:dyDescent="0.25">
      <c r="A183" s="142" t="s">
        <v>191</v>
      </c>
      <c r="B183" s="235">
        <f t="shared" ref="B183:Q183" si="24">IF(B$82=0,0,B$82/B$60)</f>
        <v>0.2249729109545556</v>
      </c>
      <c r="C183" s="235">
        <f t="shared" si="24"/>
        <v>0.2249729109545556</v>
      </c>
      <c r="D183" s="235">
        <f t="shared" si="24"/>
        <v>0.22497291095455557</v>
      </c>
      <c r="E183" s="235">
        <f t="shared" si="24"/>
        <v>0.22497291095455557</v>
      </c>
      <c r="F183" s="235">
        <f t="shared" si="24"/>
        <v>0.22497291095455552</v>
      </c>
      <c r="G183" s="235">
        <f t="shared" si="24"/>
        <v>0.22497291095455557</v>
      </c>
      <c r="H183" s="235">
        <f t="shared" si="24"/>
        <v>0.22497291095455557</v>
      </c>
      <c r="I183" s="235">
        <f t="shared" si="24"/>
        <v>1.5409103490038044E-2</v>
      </c>
      <c r="J183" s="235">
        <f t="shared" si="24"/>
        <v>1.5409103490038044E-2</v>
      </c>
      <c r="K183" s="235">
        <f t="shared" si="24"/>
        <v>1.540910349003804E-2</v>
      </c>
      <c r="L183" s="235">
        <f t="shared" si="24"/>
        <v>1.540910349003805E-2</v>
      </c>
      <c r="M183" s="235">
        <f t="shared" si="24"/>
        <v>1.5409103490038047E-2</v>
      </c>
      <c r="N183" s="235">
        <f t="shared" si="24"/>
        <v>1.5409103490038063E-2</v>
      </c>
      <c r="O183" s="235">
        <f t="shared" si="24"/>
        <v>1.5409103490038056E-2</v>
      </c>
      <c r="P183" s="235">
        <f t="shared" si="24"/>
        <v>1.5409103490038082E-2</v>
      </c>
      <c r="Q183" s="235">
        <f t="shared" si="24"/>
        <v>1.5409103490038035E-2</v>
      </c>
    </row>
    <row r="184" spans="1:17" x14ac:dyDescent="0.25">
      <c r="A184" s="127" t="s">
        <v>181</v>
      </c>
      <c r="B184" s="237">
        <f t="shared" ref="B184:Q184" si="25">IF(B$83=0,0,B$83/B$60)</f>
        <v>0.29773872166584336</v>
      </c>
      <c r="C184" s="237">
        <f t="shared" si="25"/>
        <v>0.29773872166584336</v>
      </c>
      <c r="D184" s="237">
        <f t="shared" si="25"/>
        <v>0.29773872166584342</v>
      </c>
      <c r="E184" s="237">
        <f t="shared" si="25"/>
        <v>0.29773872166584331</v>
      </c>
      <c r="F184" s="237">
        <f t="shared" si="25"/>
        <v>0.29773872166584331</v>
      </c>
      <c r="G184" s="237">
        <f t="shared" si="25"/>
        <v>0.29773872166584331</v>
      </c>
      <c r="H184" s="237">
        <f t="shared" si="25"/>
        <v>0.29773872166584336</v>
      </c>
      <c r="I184" s="237">
        <f t="shared" si="25"/>
        <v>0.29773872166584286</v>
      </c>
      <c r="J184" s="237">
        <f t="shared" si="25"/>
        <v>0.29773872166584342</v>
      </c>
      <c r="K184" s="237">
        <f t="shared" si="25"/>
        <v>0.29773872166584331</v>
      </c>
      <c r="L184" s="237">
        <f t="shared" si="25"/>
        <v>0.29773872166584314</v>
      </c>
      <c r="M184" s="237">
        <f t="shared" si="25"/>
        <v>0.29773872166584342</v>
      </c>
      <c r="N184" s="237">
        <f t="shared" si="25"/>
        <v>0.29773872166584325</v>
      </c>
      <c r="O184" s="237">
        <f t="shared" si="25"/>
        <v>0.29773872166584314</v>
      </c>
      <c r="P184" s="237">
        <f t="shared" si="25"/>
        <v>0.29773872166584336</v>
      </c>
      <c r="Q184" s="237">
        <f t="shared" si="25"/>
        <v>0.29773872166584309</v>
      </c>
    </row>
    <row r="185" spans="1:17" x14ac:dyDescent="0.25">
      <c r="A185" s="142" t="s">
        <v>190</v>
      </c>
      <c r="B185" s="235">
        <f t="shared" ref="B185:Q185" si="26">IF(B$84=0,0,B$84/B$60)</f>
        <v>6.3739323968013295E-2</v>
      </c>
      <c r="C185" s="235">
        <f t="shared" si="26"/>
        <v>5.5119507472673274E-2</v>
      </c>
      <c r="D185" s="235">
        <f t="shared" si="26"/>
        <v>4.0550374404001457E-2</v>
      </c>
      <c r="E185" s="235">
        <f t="shared" si="26"/>
        <v>7.2612175723470493E-2</v>
      </c>
      <c r="F185" s="235">
        <f t="shared" si="26"/>
        <v>7.7079311010777293E-2</v>
      </c>
      <c r="G185" s="235">
        <f t="shared" si="26"/>
        <v>9.5031153469964935E-2</v>
      </c>
      <c r="H185" s="235">
        <f t="shared" si="26"/>
        <v>4.1810311172777214E-3</v>
      </c>
      <c r="I185" s="235">
        <f t="shared" si="26"/>
        <v>6.3879141437352696E-2</v>
      </c>
      <c r="J185" s="235">
        <f t="shared" si="26"/>
        <v>7.9020201018543304E-2</v>
      </c>
      <c r="K185" s="235">
        <f t="shared" si="26"/>
        <v>9.7127993655845055E-2</v>
      </c>
      <c r="L185" s="235">
        <f t="shared" si="26"/>
        <v>6.3854525800011178E-2</v>
      </c>
      <c r="M185" s="235">
        <f t="shared" si="26"/>
        <v>8.3473827792289512E-2</v>
      </c>
      <c r="N185" s="235">
        <f t="shared" si="26"/>
        <v>8.727491299290803E-2</v>
      </c>
      <c r="O185" s="235">
        <f t="shared" si="26"/>
        <v>9.070178793751045E-2</v>
      </c>
      <c r="P185" s="235">
        <f t="shared" si="26"/>
        <v>5.4685217694163457E-2</v>
      </c>
      <c r="Q185" s="235">
        <f t="shared" si="26"/>
        <v>6.685419424938463E-2</v>
      </c>
    </row>
    <row r="186" spans="1:17" x14ac:dyDescent="0.25">
      <c r="A186" s="142" t="s">
        <v>189</v>
      </c>
      <c r="B186" s="235">
        <f t="shared" ref="B186:Q186" si="27">IF(B$90=0,0,B$90/B$60)</f>
        <v>0.23399939769783004</v>
      </c>
      <c r="C186" s="235">
        <f t="shared" si="27"/>
        <v>0.24261921419317006</v>
      </c>
      <c r="D186" s="235">
        <f t="shared" si="27"/>
        <v>0.25718834726184192</v>
      </c>
      <c r="E186" s="235">
        <f t="shared" si="27"/>
        <v>0.22512654594237283</v>
      </c>
      <c r="F186" s="235">
        <f t="shared" si="27"/>
        <v>0.22065941065506603</v>
      </c>
      <c r="G186" s="235">
        <f t="shared" si="27"/>
        <v>0.20270756819587843</v>
      </c>
      <c r="H186" s="235">
        <f t="shared" si="27"/>
        <v>0.29355769054856562</v>
      </c>
      <c r="I186" s="235">
        <f t="shared" si="27"/>
        <v>0.23385958022849015</v>
      </c>
      <c r="J186" s="235">
        <f t="shared" si="27"/>
        <v>0.2187185206473001</v>
      </c>
      <c r="K186" s="235">
        <f t="shared" si="27"/>
        <v>0.20061072800999824</v>
      </c>
      <c r="L186" s="235">
        <f t="shared" si="27"/>
        <v>0.23388419586583195</v>
      </c>
      <c r="M186" s="235">
        <f t="shared" si="27"/>
        <v>0.21426489387355388</v>
      </c>
      <c r="N186" s="235">
        <f t="shared" si="27"/>
        <v>0.21046380867293521</v>
      </c>
      <c r="O186" s="235">
        <f t="shared" si="27"/>
        <v>0.20703693372833268</v>
      </c>
      <c r="P186" s="235">
        <f t="shared" si="27"/>
        <v>0.24305350397167994</v>
      </c>
      <c r="Q186" s="235">
        <f t="shared" si="27"/>
        <v>0.23088452741645848</v>
      </c>
    </row>
    <row r="187" spans="1:17" x14ac:dyDescent="0.25">
      <c r="A187" s="127" t="s">
        <v>180</v>
      </c>
      <c r="B187" s="236">
        <f t="shared" ref="B187:Q187" si="28">IF(B$91=0,0,B$91/B$60)</f>
        <v>0.10272735660025369</v>
      </c>
      <c r="C187" s="236">
        <f t="shared" si="28"/>
        <v>0.1027273566002537</v>
      </c>
      <c r="D187" s="236">
        <f t="shared" si="28"/>
        <v>0.1027273566002537</v>
      </c>
      <c r="E187" s="236">
        <f t="shared" si="28"/>
        <v>0.1027273566002537</v>
      </c>
      <c r="F187" s="236">
        <f t="shared" si="28"/>
        <v>0.10272735660025367</v>
      </c>
      <c r="G187" s="236">
        <f t="shared" si="28"/>
        <v>0.10272735660025367</v>
      </c>
      <c r="H187" s="236">
        <f t="shared" si="28"/>
        <v>0.1027273566002537</v>
      </c>
      <c r="I187" s="236">
        <f t="shared" si="28"/>
        <v>0.10272735660025374</v>
      </c>
      <c r="J187" s="236">
        <f t="shared" si="28"/>
        <v>0.10272735660025371</v>
      </c>
      <c r="K187" s="236">
        <f t="shared" si="28"/>
        <v>0.10272735660025364</v>
      </c>
      <c r="L187" s="236">
        <f t="shared" si="28"/>
        <v>0.10272735660025376</v>
      </c>
      <c r="M187" s="236">
        <f t="shared" si="28"/>
        <v>0.10272735660025373</v>
      </c>
      <c r="N187" s="236">
        <f t="shared" si="28"/>
        <v>0.10272735660025376</v>
      </c>
      <c r="O187" s="236">
        <f t="shared" si="28"/>
        <v>0.10272735660025367</v>
      </c>
      <c r="P187" s="236">
        <f t="shared" si="28"/>
        <v>0.10272735660025369</v>
      </c>
      <c r="Q187" s="236">
        <f t="shared" si="28"/>
        <v>0.10272735660025377</v>
      </c>
    </row>
    <row r="188" spans="1:17" x14ac:dyDescent="0.25">
      <c r="A188" s="142" t="s">
        <v>188</v>
      </c>
      <c r="B188" s="235">
        <f t="shared" ref="B188:Q188" si="29">IF(B$92=0,0,B$92/B$60)</f>
        <v>1.1215752641457338E-2</v>
      </c>
      <c r="C188" s="235">
        <f t="shared" si="29"/>
        <v>0</v>
      </c>
      <c r="D188" s="235">
        <f t="shared" si="29"/>
        <v>0</v>
      </c>
      <c r="E188" s="235">
        <f t="shared" si="29"/>
        <v>1.2777044859797596E-2</v>
      </c>
      <c r="F188" s="235">
        <f t="shared" si="29"/>
        <v>1.3563094683976791E-2</v>
      </c>
      <c r="G188" s="235">
        <f t="shared" si="29"/>
        <v>1.6721951916000496E-2</v>
      </c>
      <c r="H188" s="235">
        <f t="shared" si="29"/>
        <v>0</v>
      </c>
      <c r="I188" s="235">
        <f t="shared" si="29"/>
        <v>4.4079824787572125E-4</v>
      </c>
      <c r="J188" s="235">
        <f t="shared" si="29"/>
        <v>5.4527918459770168E-4</v>
      </c>
      <c r="K188" s="235">
        <f t="shared" si="29"/>
        <v>6.7023207356612486E-4</v>
      </c>
      <c r="L188" s="235">
        <f t="shared" si="29"/>
        <v>4.4062838758069587E-4</v>
      </c>
      <c r="M188" s="235">
        <f t="shared" si="29"/>
        <v>5.7601145235187923E-4</v>
      </c>
      <c r="N188" s="235">
        <f t="shared" si="29"/>
        <v>6.0224085460679449E-4</v>
      </c>
      <c r="O188" s="235">
        <f t="shared" si="29"/>
        <v>6.2588801762872455E-4</v>
      </c>
      <c r="P188" s="235">
        <f t="shared" si="29"/>
        <v>3.7735554363907279E-4</v>
      </c>
      <c r="Q188" s="235">
        <f t="shared" si="29"/>
        <v>4.6132761062815479E-4</v>
      </c>
    </row>
    <row r="189" spans="1:17" x14ac:dyDescent="0.25">
      <c r="A189" s="142" t="s">
        <v>187</v>
      </c>
      <c r="B189" s="235">
        <f t="shared" ref="B189:Q189" si="30">IF(B$93=0,0,B$93/B$60)</f>
        <v>5.0336404734124311E-2</v>
      </c>
      <c r="C189" s="235">
        <f t="shared" si="30"/>
        <v>7.0470966627774037E-2</v>
      </c>
      <c r="D189" s="235">
        <f t="shared" si="30"/>
        <v>5.0336404734124318E-2</v>
      </c>
      <c r="E189" s="235">
        <f t="shared" si="30"/>
        <v>5.0336404734124304E-2</v>
      </c>
      <c r="F189" s="235">
        <f t="shared" si="30"/>
        <v>5.0336404734124297E-2</v>
      </c>
      <c r="G189" s="235">
        <f t="shared" si="30"/>
        <v>5.0336404734124297E-2</v>
      </c>
      <c r="H189" s="235">
        <f t="shared" si="30"/>
        <v>5.0336404734124311E-2</v>
      </c>
      <c r="I189" s="235">
        <f t="shared" si="30"/>
        <v>0.10067280946824866</v>
      </c>
      <c r="J189" s="235">
        <f t="shared" si="30"/>
        <v>0.10067280946824864</v>
      </c>
      <c r="K189" s="235">
        <f t="shared" si="30"/>
        <v>0.10067280946824855</v>
      </c>
      <c r="L189" s="235">
        <f t="shared" si="30"/>
        <v>0.10067280946824868</v>
      </c>
      <c r="M189" s="235">
        <f t="shared" si="30"/>
        <v>0.10067280946824865</v>
      </c>
      <c r="N189" s="235">
        <f t="shared" si="30"/>
        <v>0.10067280946824868</v>
      </c>
      <c r="O189" s="235">
        <f t="shared" si="30"/>
        <v>0.10067280946824859</v>
      </c>
      <c r="P189" s="235">
        <f t="shared" si="30"/>
        <v>0.10067280946824861</v>
      </c>
      <c r="Q189" s="235">
        <f t="shared" si="30"/>
        <v>0.10067280946824868</v>
      </c>
    </row>
    <row r="190" spans="1:17" x14ac:dyDescent="0.25">
      <c r="A190" s="142" t="s">
        <v>186</v>
      </c>
      <c r="B190" s="235">
        <f t="shared" ref="B190:Q190" si="31">IF(B$104=0,0,B$104/B$60)</f>
        <v>4.1175199224672054E-2</v>
      </c>
      <c r="C190" s="235">
        <f t="shared" si="31"/>
        <v>3.2256389972479663E-2</v>
      </c>
      <c r="D190" s="235">
        <f t="shared" si="31"/>
        <v>5.2390951866129382E-2</v>
      </c>
      <c r="E190" s="235">
        <f t="shared" si="31"/>
        <v>3.9613907006331793E-2</v>
      </c>
      <c r="F190" s="235">
        <f t="shared" si="31"/>
        <v>3.8827857182152578E-2</v>
      </c>
      <c r="G190" s="235">
        <f t="shared" si="31"/>
        <v>3.5668999950128878E-2</v>
      </c>
      <c r="H190" s="235">
        <f t="shared" si="31"/>
        <v>5.2390951866129389E-2</v>
      </c>
      <c r="I190" s="235">
        <f t="shared" si="31"/>
        <v>1.6137488841293525E-3</v>
      </c>
      <c r="J190" s="235">
        <f t="shared" si="31"/>
        <v>1.5092679474073807E-3</v>
      </c>
      <c r="K190" s="235">
        <f t="shared" si="31"/>
        <v>1.3843150584389699E-3</v>
      </c>
      <c r="L190" s="235">
        <f t="shared" si="31"/>
        <v>1.6139187444243835E-3</v>
      </c>
      <c r="M190" s="235">
        <f t="shared" si="31"/>
        <v>1.4785356796532011E-3</v>
      </c>
      <c r="N190" s="235">
        <f t="shared" si="31"/>
        <v>1.4523062773982806E-3</v>
      </c>
      <c r="O190" s="235">
        <f t="shared" si="31"/>
        <v>1.4286591143763533E-3</v>
      </c>
      <c r="P190" s="235">
        <f t="shared" si="31"/>
        <v>1.6771915883660045E-3</v>
      </c>
      <c r="Q190" s="235">
        <f t="shared" si="31"/>
        <v>1.5932195213769315E-3</v>
      </c>
    </row>
    <row r="191" spans="1:17" x14ac:dyDescent="0.25">
      <c r="A191" s="72" t="s">
        <v>179</v>
      </c>
      <c r="B191" s="234">
        <f t="shared" ref="B191:Q191" si="32">IF(B$105=0,0,B$105/B$60)</f>
        <v>0.15409103490038054</v>
      </c>
      <c r="C191" s="234">
        <f t="shared" si="32"/>
        <v>0.15409103490038051</v>
      </c>
      <c r="D191" s="234">
        <f t="shared" si="32"/>
        <v>0.15409103490038054</v>
      </c>
      <c r="E191" s="234">
        <f t="shared" si="32"/>
        <v>0.15409103490038054</v>
      </c>
      <c r="F191" s="234">
        <f t="shared" si="32"/>
        <v>0.15409103490038051</v>
      </c>
      <c r="G191" s="234">
        <f t="shared" si="32"/>
        <v>0.15409103490038051</v>
      </c>
      <c r="H191" s="234">
        <f t="shared" si="32"/>
        <v>0.15409103490038054</v>
      </c>
      <c r="I191" s="234">
        <f t="shared" si="32"/>
        <v>0.15409103490038065</v>
      </c>
      <c r="J191" s="234">
        <f t="shared" si="32"/>
        <v>0.15409103490038056</v>
      </c>
      <c r="K191" s="234">
        <f t="shared" si="32"/>
        <v>0.15409103490038051</v>
      </c>
      <c r="L191" s="234">
        <f t="shared" si="32"/>
        <v>0.15409103490038065</v>
      </c>
      <c r="M191" s="234">
        <f t="shared" si="32"/>
        <v>0.15409103490038056</v>
      </c>
      <c r="N191" s="234">
        <f t="shared" si="32"/>
        <v>0.15409103490038059</v>
      </c>
      <c r="O191" s="234">
        <f t="shared" si="32"/>
        <v>0.15409103490038054</v>
      </c>
      <c r="P191" s="234">
        <f t="shared" si="32"/>
        <v>0.15409103490038054</v>
      </c>
      <c r="Q191" s="234">
        <f t="shared" si="32"/>
        <v>0.15409103490038059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</v>
      </c>
      <c r="C194" s="77">
        <f t="shared" si="33"/>
        <v>1</v>
      </c>
      <c r="D194" s="77">
        <f t="shared" si="33"/>
        <v>0.99999999999999989</v>
      </c>
      <c r="E194" s="77">
        <f t="shared" si="33"/>
        <v>1</v>
      </c>
      <c r="F194" s="77">
        <f t="shared" si="33"/>
        <v>1</v>
      </c>
      <c r="G194" s="77">
        <f t="shared" si="33"/>
        <v>1.0000000000000002</v>
      </c>
      <c r="H194" s="77">
        <f t="shared" si="33"/>
        <v>1</v>
      </c>
      <c r="I194" s="77">
        <f t="shared" si="33"/>
        <v>1</v>
      </c>
      <c r="J194" s="77">
        <f t="shared" si="33"/>
        <v>1</v>
      </c>
      <c r="K194" s="77">
        <f t="shared" si="33"/>
        <v>1</v>
      </c>
      <c r="L194" s="77">
        <f t="shared" si="33"/>
        <v>1.0000000000000002</v>
      </c>
      <c r="M194" s="77">
        <f t="shared" si="33"/>
        <v>1</v>
      </c>
      <c r="N194" s="77">
        <f t="shared" si="33"/>
        <v>1</v>
      </c>
      <c r="O194" s="77">
        <f t="shared" si="33"/>
        <v>1</v>
      </c>
      <c r="P194" s="77">
        <f t="shared" si="33"/>
        <v>1.0000000000000004</v>
      </c>
      <c r="Q194" s="77">
        <f t="shared" si="33"/>
        <v>0.99999999999999978</v>
      </c>
    </row>
    <row r="195" spans="1:17" x14ac:dyDescent="0.25">
      <c r="A195" s="132" t="s">
        <v>83</v>
      </c>
      <c r="B195" s="240">
        <f t="shared" ref="B195:Q195" si="34">IF(B$109=0,0,B$109/B$108)</f>
        <v>1.1738538137226339E-2</v>
      </c>
      <c r="C195" s="240">
        <f t="shared" si="34"/>
        <v>1.1738538137226338E-2</v>
      </c>
      <c r="D195" s="240">
        <f t="shared" si="34"/>
        <v>1.1738538137226334E-2</v>
      </c>
      <c r="E195" s="240">
        <f t="shared" si="34"/>
        <v>1.1738538137226336E-2</v>
      </c>
      <c r="F195" s="240">
        <f t="shared" si="34"/>
        <v>1.1738538137226338E-2</v>
      </c>
      <c r="G195" s="240">
        <f t="shared" si="34"/>
        <v>1.1738538137226339E-2</v>
      </c>
      <c r="H195" s="240">
        <f t="shared" si="34"/>
        <v>1.1738538137226336E-2</v>
      </c>
      <c r="I195" s="240">
        <f t="shared" si="34"/>
        <v>1.1738538137226345E-2</v>
      </c>
      <c r="J195" s="240">
        <f t="shared" si="34"/>
        <v>1.1738538137226339E-2</v>
      </c>
      <c r="K195" s="240">
        <f t="shared" si="34"/>
        <v>1.1738538137226336E-2</v>
      </c>
      <c r="L195" s="240">
        <f t="shared" si="34"/>
        <v>1.1738538137226343E-2</v>
      </c>
      <c r="M195" s="240">
        <f t="shared" si="34"/>
        <v>1.1738538137226338E-2</v>
      </c>
      <c r="N195" s="240">
        <f t="shared" si="34"/>
        <v>1.1738538137226338E-2</v>
      </c>
      <c r="O195" s="240">
        <f t="shared" si="34"/>
        <v>1.1738538137226338E-2</v>
      </c>
      <c r="P195" s="240">
        <f t="shared" si="34"/>
        <v>1.1738538137226339E-2</v>
      </c>
      <c r="Q195" s="240">
        <f t="shared" si="34"/>
        <v>1.1738538137226338E-2</v>
      </c>
    </row>
    <row r="196" spans="1:17" x14ac:dyDescent="0.25">
      <c r="A196" s="76" t="s">
        <v>82</v>
      </c>
      <c r="B196" s="239">
        <f t="shared" ref="B196:Q196" si="35">IF(B$110=0,0,B$110/B$108)</f>
        <v>5.8760648698114745E-2</v>
      </c>
      <c r="C196" s="239">
        <f t="shared" si="35"/>
        <v>5.8760648698114745E-2</v>
      </c>
      <c r="D196" s="239">
        <f t="shared" si="35"/>
        <v>5.8760648698114731E-2</v>
      </c>
      <c r="E196" s="239">
        <f t="shared" si="35"/>
        <v>5.8760648698114731E-2</v>
      </c>
      <c r="F196" s="239">
        <f t="shared" si="35"/>
        <v>5.8760648698114745E-2</v>
      </c>
      <c r="G196" s="239">
        <f t="shared" si="35"/>
        <v>5.8760648698114752E-2</v>
      </c>
      <c r="H196" s="239">
        <f t="shared" si="35"/>
        <v>5.8760648698114738E-2</v>
      </c>
      <c r="I196" s="239">
        <f t="shared" si="35"/>
        <v>5.876064869811478E-2</v>
      </c>
      <c r="J196" s="239">
        <f t="shared" si="35"/>
        <v>5.8760648698114745E-2</v>
      </c>
      <c r="K196" s="239">
        <f t="shared" si="35"/>
        <v>5.8760648698114738E-2</v>
      </c>
      <c r="L196" s="239">
        <f t="shared" si="35"/>
        <v>5.8760648698114773E-2</v>
      </c>
      <c r="M196" s="239">
        <f t="shared" si="35"/>
        <v>5.8760648698114745E-2</v>
      </c>
      <c r="N196" s="239">
        <f t="shared" si="35"/>
        <v>5.8760648698114745E-2</v>
      </c>
      <c r="O196" s="239">
        <f t="shared" si="35"/>
        <v>5.8760648698114738E-2</v>
      </c>
      <c r="P196" s="239">
        <f t="shared" si="35"/>
        <v>5.8760648698114759E-2</v>
      </c>
      <c r="Q196" s="239">
        <f t="shared" si="35"/>
        <v>5.8760648698114745E-2</v>
      </c>
    </row>
    <row r="197" spans="1:17" x14ac:dyDescent="0.25">
      <c r="A197" s="76" t="s">
        <v>81</v>
      </c>
      <c r="B197" s="239">
        <f t="shared" ref="B197:Q197" si="36">IF(B$111=0,0,B$111/B$108)</f>
        <v>1.3700617212617444E-2</v>
      </c>
      <c r="C197" s="239">
        <f t="shared" si="36"/>
        <v>1.3700617212617444E-2</v>
      </c>
      <c r="D197" s="239">
        <f t="shared" si="36"/>
        <v>1.3700617212617441E-2</v>
      </c>
      <c r="E197" s="239">
        <f t="shared" si="36"/>
        <v>1.3700617212617443E-2</v>
      </c>
      <c r="F197" s="239">
        <f t="shared" si="36"/>
        <v>1.3700617212617444E-2</v>
      </c>
      <c r="G197" s="239">
        <f t="shared" si="36"/>
        <v>1.3700617212617446E-2</v>
      </c>
      <c r="H197" s="239">
        <f t="shared" si="36"/>
        <v>1.3700617212617444E-2</v>
      </c>
      <c r="I197" s="239">
        <f t="shared" si="36"/>
        <v>1.3700617212617451E-2</v>
      </c>
      <c r="J197" s="239">
        <f t="shared" si="36"/>
        <v>1.3700617212617443E-2</v>
      </c>
      <c r="K197" s="239">
        <f t="shared" si="36"/>
        <v>1.3700617212617443E-2</v>
      </c>
      <c r="L197" s="239">
        <f t="shared" si="36"/>
        <v>1.3700617212617451E-2</v>
      </c>
      <c r="M197" s="239">
        <f t="shared" si="36"/>
        <v>1.3700617212617444E-2</v>
      </c>
      <c r="N197" s="239">
        <f t="shared" si="36"/>
        <v>1.3700617212617444E-2</v>
      </c>
      <c r="O197" s="239">
        <f t="shared" si="36"/>
        <v>1.3700617212617444E-2</v>
      </c>
      <c r="P197" s="239">
        <f t="shared" si="36"/>
        <v>1.3700617212617448E-2</v>
      </c>
      <c r="Q197" s="239">
        <f t="shared" si="36"/>
        <v>1.3700617212617444E-2</v>
      </c>
    </row>
    <row r="198" spans="1:17" x14ac:dyDescent="0.25">
      <c r="A198" s="76" t="s">
        <v>80</v>
      </c>
      <c r="B198" s="239">
        <f t="shared" ref="B198:Q198" si="37">IF(B$112=0,0,B$112/B$108)</f>
        <v>9.1828648147163086E-2</v>
      </c>
      <c r="C198" s="239">
        <f t="shared" si="37"/>
        <v>9.1828648147163072E-2</v>
      </c>
      <c r="D198" s="239">
        <f t="shared" si="37"/>
        <v>9.1828648147163058E-2</v>
      </c>
      <c r="E198" s="239">
        <f t="shared" si="37"/>
        <v>9.1828648147163072E-2</v>
      </c>
      <c r="F198" s="239">
        <f t="shared" si="37"/>
        <v>9.1828648147163086E-2</v>
      </c>
      <c r="G198" s="239">
        <f t="shared" si="37"/>
        <v>9.18286481471631E-2</v>
      </c>
      <c r="H198" s="239">
        <f t="shared" si="37"/>
        <v>9.1828648147163086E-2</v>
      </c>
      <c r="I198" s="239">
        <f t="shared" si="37"/>
        <v>9.1828648147163128E-2</v>
      </c>
      <c r="J198" s="239">
        <f t="shared" si="37"/>
        <v>9.1828648147163086E-2</v>
      </c>
      <c r="K198" s="239">
        <f t="shared" si="37"/>
        <v>9.1828648147163072E-2</v>
      </c>
      <c r="L198" s="239">
        <f t="shared" si="37"/>
        <v>9.1828648147163128E-2</v>
      </c>
      <c r="M198" s="239">
        <f t="shared" si="37"/>
        <v>9.1828648147163086E-2</v>
      </c>
      <c r="N198" s="239">
        <f t="shared" si="37"/>
        <v>9.1828648147163086E-2</v>
      </c>
      <c r="O198" s="239">
        <f t="shared" si="37"/>
        <v>9.1828648147163086E-2</v>
      </c>
      <c r="P198" s="239">
        <f t="shared" si="37"/>
        <v>9.18286481471631E-2</v>
      </c>
      <c r="Q198" s="239">
        <f t="shared" si="37"/>
        <v>9.1828648147163086E-2</v>
      </c>
    </row>
    <row r="199" spans="1:17" x14ac:dyDescent="0.25">
      <c r="A199" s="129" t="s">
        <v>79</v>
      </c>
      <c r="B199" s="238">
        <f t="shared" ref="B199:Q199" si="38">IF(B$113=0,0,B$113/B$108)</f>
        <v>3.2867906784233743E-2</v>
      </c>
      <c r="C199" s="238">
        <f t="shared" si="38"/>
        <v>3.286790678423375E-2</v>
      </c>
      <c r="D199" s="238">
        <f t="shared" si="38"/>
        <v>3.2867906784233743E-2</v>
      </c>
      <c r="E199" s="238">
        <f t="shared" si="38"/>
        <v>3.2867906784233736E-2</v>
      </c>
      <c r="F199" s="238">
        <f t="shared" si="38"/>
        <v>3.2867906784233743E-2</v>
      </c>
      <c r="G199" s="238">
        <f t="shared" si="38"/>
        <v>3.2867906784233743E-2</v>
      </c>
      <c r="H199" s="238">
        <f t="shared" si="38"/>
        <v>3.2867906784233736E-2</v>
      </c>
      <c r="I199" s="238">
        <f t="shared" si="38"/>
        <v>3.2867906784233757E-2</v>
      </c>
      <c r="J199" s="238">
        <f t="shared" si="38"/>
        <v>3.2867906784233743E-2</v>
      </c>
      <c r="K199" s="238">
        <f t="shared" si="38"/>
        <v>3.2867906784233743E-2</v>
      </c>
      <c r="L199" s="238">
        <f t="shared" si="38"/>
        <v>3.286790678423375E-2</v>
      </c>
      <c r="M199" s="238">
        <f t="shared" si="38"/>
        <v>3.2867906784233743E-2</v>
      </c>
      <c r="N199" s="238">
        <f t="shared" si="38"/>
        <v>3.2867906784233743E-2</v>
      </c>
      <c r="O199" s="238">
        <f t="shared" si="38"/>
        <v>3.286790678423375E-2</v>
      </c>
      <c r="P199" s="238">
        <f t="shared" si="38"/>
        <v>3.2867906784233743E-2</v>
      </c>
      <c r="Q199" s="238">
        <f t="shared" si="38"/>
        <v>3.2867906784233736E-2</v>
      </c>
    </row>
    <row r="200" spans="1:17" x14ac:dyDescent="0.25">
      <c r="A200" s="127" t="s">
        <v>183</v>
      </c>
      <c r="B200" s="237">
        <f t="shared" ref="B200:Q200" si="39">IF(B$118=0,0,B$118/B$108)</f>
        <v>9.8437320782435472E-2</v>
      </c>
      <c r="C200" s="237">
        <f t="shared" si="39"/>
        <v>9.8437320782435486E-2</v>
      </c>
      <c r="D200" s="237">
        <f t="shared" si="39"/>
        <v>9.8437320782435445E-2</v>
      </c>
      <c r="E200" s="237">
        <f t="shared" si="39"/>
        <v>9.8437320782435458E-2</v>
      </c>
      <c r="F200" s="237">
        <f t="shared" si="39"/>
        <v>9.8437320782435472E-2</v>
      </c>
      <c r="G200" s="237">
        <f t="shared" si="39"/>
        <v>9.8437320782435486E-2</v>
      </c>
      <c r="H200" s="237">
        <f t="shared" si="39"/>
        <v>9.8437320782435486E-2</v>
      </c>
      <c r="I200" s="237">
        <f t="shared" si="39"/>
        <v>9.8437320782435514E-2</v>
      </c>
      <c r="J200" s="237">
        <f t="shared" si="39"/>
        <v>9.8437320782435458E-2</v>
      </c>
      <c r="K200" s="237">
        <f t="shared" si="39"/>
        <v>9.8437320782435472E-2</v>
      </c>
      <c r="L200" s="237">
        <f t="shared" si="39"/>
        <v>9.8437320782435514E-2</v>
      </c>
      <c r="M200" s="237">
        <f t="shared" si="39"/>
        <v>9.8437320782435472E-2</v>
      </c>
      <c r="N200" s="237">
        <f t="shared" si="39"/>
        <v>9.8437320782435472E-2</v>
      </c>
      <c r="O200" s="237">
        <f t="shared" si="39"/>
        <v>9.8437320782435486E-2</v>
      </c>
      <c r="P200" s="237">
        <f t="shared" si="39"/>
        <v>9.8437320782435514E-2</v>
      </c>
      <c r="Q200" s="237">
        <f t="shared" si="39"/>
        <v>9.8437320782435472E-2</v>
      </c>
    </row>
    <row r="201" spans="1:17" x14ac:dyDescent="0.25">
      <c r="A201" s="142" t="s">
        <v>192</v>
      </c>
      <c r="B201" s="235">
        <f t="shared" ref="B201:Q201" si="40">IF(B$119=0,0,B$119/B$108)</f>
        <v>8.3671722665070156E-2</v>
      </c>
      <c r="C201" s="235">
        <f t="shared" si="40"/>
        <v>8.3671722665070156E-2</v>
      </c>
      <c r="D201" s="235">
        <f t="shared" si="40"/>
        <v>8.3671722665070128E-2</v>
      </c>
      <c r="E201" s="235">
        <f t="shared" si="40"/>
        <v>8.3671722665070142E-2</v>
      </c>
      <c r="F201" s="235">
        <f t="shared" si="40"/>
        <v>8.3671722665070156E-2</v>
      </c>
      <c r="G201" s="235">
        <f t="shared" si="40"/>
        <v>8.367172266507017E-2</v>
      </c>
      <c r="H201" s="235">
        <f t="shared" si="40"/>
        <v>8.367172266507017E-2</v>
      </c>
      <c r="I201" s="235">
        <f t="shared" si="40"/>
        <v>8.3671722665070197E-2</v>
      </c>
      <c r="J201" s="235">
        <f t="shared" si="40"/>
        <v>8.3671722665070142E-2</v>
      </c>
      <c r="K201" s="235">
        <f t="shared" si="40"/>
        <v>8.3671722665070156E-2</v>
      </c>
      <c r="L201" s="235">
        <f t="shared" si="40"/>
        <v>8.3671722665070183E-2</v>
      </c>
      <c r="M201" s="235">
        <f t="shared" si="40"/>
        <v>8.367172266507017E-2</v>
      </c>
      <c r="N201" s="235">
        <f t="shared" si="40"/>
        <v>8.3671722665070156E-2</v>
      </c>
      <c r="O201" s="235">
        <f t="shared" si="40"/>
        <v>8.367172266507017E-2</v>
      </c>
      <c r="P201" s="235">
        <f t="shared" si="40"/>
        <v>8.3671722665070197E-2</v>
      </c>
      <c r="Q201" s="235">
        <f t="shared" si="40"/>
        <v>8.3671722665070156E-2</v>
      </c>
    </row>
    <row r="202" spans="1:17" x14ac:dyDescent="0.25">
      <c r="A202" s="142" t="s">
        <v>191</v>
      </c>
      <c r="B202" s="235">
        <f t="shared" ref="B202:Q202" si="41">IF(B$130=0,0,B$130/B$108)</f>
        <v>1.4765598117365311E-2</v>
      </c>
      <c r="C202" s="235">
        <f t="shared" si="41"/>
        <v>1.4765598117365324E-2</v>
      </c>
      <c r="D202" s="235">
        <f t="shared" si="41"/>
        <v>1.4765598117365313E-2</v>
      </c>
      <c r="E202" s="235">
        <f t="shared" si="41"/>
        <v>1.4765598117365313E-2</v>
      </c>
      <c r="F202" s="235">
        <f t="shared" si="41"/>
        <v>1.4765598117365324E-2</v>
      </c>
      <c r="G202" s="235">
        <f t="shared" si="41"/>
        <v>1.4765598117365315E-2</v>
      </c>
      <c r="H202" s="235">
        <f t="shared" si="41"/>
        <v>1.4765598117365313E-2</v>
      </c>
      <c r="I202" s="235">
        <f t="shared" si="41"/>
        <v>1.4765598117365322E-2</v>
      </c>
      <c r="J202" s="235">
        <f t="shared" si="41"/>
        <v>1.4765598117365306E-2</v>
      </c>
      <c r="K202" s="235">
        <f t="shared" si="41"/>
        <v>1.4765598117365313E-2</v>
      </c>
      <c r="L202" s="235">
        <f t="shared" si="41"/>
        <v>1.4765598117365324E-2</v>
      </c>
      <c r="M202" s="235">
        <f t="shared" si="41"/>
        <v>1.4765598117365315E-2</v>
      </c>
      <c r="N202" s="235">
        <f t="shared" si="41"/>
        <v>1.4765598117365308E-2</v>
      </c>
      <c r="O202" s="235">
        <f t="shared" si="41"/>
        <v>1.4765598117365308E-2</v>
      </c>
      <c r="P202" s="235">
        <f t="shared" si="41"/>
        <v>1.4765598117365317E-2</v>
      </c>
      <c r="Q202" s="235">
        <f t="shared" si="41"/>
        <v>1.476559811736532E-2</v>
      </c>
    </row>
    <row r="203" spans="1:17" x14ac:dyDescent="0.25">
      <c r="A203" s="127" t="s">
        <v>181</v>
      </c>
      <c r="B203" s="237">
        <f t="shared" ref="B203:Q203" si="42">IF(B$131=0,0,B$131/B$108)</f>
        <v>0.2303932155370676</v>
      </c>
      <c r="C203" s="237">
        <f t="shared" si="42"/>
        <v>0.2303932155370676</v>
      </c>
      <c r="D203" s="237">
        <f t="shared" si="42"/>
        <v>0.23039321553706757</v>
      </c>
      <c r="E203" s="237">
        <f t="shared" si="42"/>
        <v>0.23039321553706757</v>
      </c>
      <c r="F203" s="237">
        <f t="shared" si="42"/>
        <v>0.23039321553706757</v>
      </c>
      <c r="G203" s="237">
        <f t="shared" si="42"/>
        <v>0.23039321553706762</v>
      </c>
      <c r="H203" s="237">
        <f t="shared" si="42"/>
        <v>0.23039321553706757</v>
      </c>
      <c r="I203" s="237">
        <f t="shared" si="42"/>
        <v>0.23039321553706721</v>
      </c>
      <c r="J203" s="237">
        <f t="shared" si="42"/>
        <v>0.2303932155370676</v>
      </c>
      <c r="K203" s="237">
        <f t="shared" si="42"/>
        <v>0.23039321553706757</v>
      </c>
      <c r="L203" s="237">
        <f t="shared" si="42"/>
        <v>0.23039321553706738</v>
      </c>
      <c r="M203" s="237">
        <f t="shared" si="42"/>
        <v>0.2303932155370676</v>
      </c>
      <c r="N203" s="237">
        <f t="shared" si="42"/>
        <v>0.2303932155370674</v>
      </c>
      <c r="O203" s="237">
        <f t="shared" si="42"/>
        <v>0.23039321553706743</v>
      </c>
      <c r="P203" s="237">
        <f t="shared" si="42"/>
        <v>0.23039321553706765</v>
      </c>
      <c r="Q203" s="237">
        <f t="shared" si="42"/>
        <v>0.23039321553706732</v>
      </c>
    </row>
    <row r="204" spans="1:17" x14ac:dyDescent="0.25">
      <c r="A204" s="142" t="s">
        <v>190</v>
      </c>
      <c r="B204" s="235">
        <f t="shared" ref="B204:Q204" si="43">IF(B$132=0,0,B$132/B$108)</f>
        <v>4.9322129560396194E-2</v>
      </c>
      <c r="C204" s="235">
        <f t="shared" si="43"/>
        <v>4.2652028914469106E-2</v>
      </c>
      <c r="D204" s="235">
        <f t="shared" si="43"/>
        <v>3.1378287304716646E-2</v>
      </c>
      <c r="E204" s="235">
        <f t="shared" si="43"/>
        <v>5.6188031433978443E-2</v>
      </c>
      <c r="F204" s="235">
        <f t="shared" si="43"/>
        <v>5.9644745620575923E-2</v>
      </c>
      <c r="G204" s="235">
        <f t="shared" si="43"/>
        <v>7.353606175791387E-2</v>
      </c>
      <c r="H204" s="235">
        <f t="shared" si="43"/>
        <v>3.2353239040612851E-3</v>
      </c>
      <c r="I204" s="235">
        <f t="shared" si="43"/>
        <v>4.9430321723542212E-2</v>
      </c>
      <c r="J204" s="235">
        <f t="shared" si="43"/>
        <v>6.1146625817384302E-2</v>
      </c>
      <c r="K204" s="235">
        <f t="shared" si="43"/>
        <v>7.5158617770075598E-2</v>
      </c>
      <c r="L204" s="235">
        <f t="shared" si="43"/>
        <v>4.9411273895943984E-2</v>
      </c>
      <c r="M204" s="235">
        <f t="shared" si="43"/>
        <v>6.4592886980408132E-2</v>
      </c>
      <c r="N204" s="235">
        <f t="shared" si="43"/>
        <v>6.7534204915143267E-2</v>
      </c>
      <c r="O204" s="235">
        <f t="shared" si="43"/>
        <v>7.0185955192409749E-2</v>
      </c>
      <c r="P204" s="235">
        <f t="shared" si="43"/>
        <v>4.2315971118607236E-2</v>
      </c>
      <c r="Q204" s="235">
        <f t="shared" si="43"/>
        <v>5.1732447493148689E-2</v>
      </c>
    </row>
    <row r="205" spans="1:17" x14ac:dyDescent="0.25">
      <c r="A205" s="142" t="s">
        <v>189</v>
      </c>
      <c r="B205" s="235">
        <f t="shared" ref="B205:Q205" si="44">IF(B$138=0,0,B$138/B$108)</f>
        <v>0.1810710859766714</v>
      </c>
      <c r="C205" s="235">
        <f t="shared" si="44"/>
        <v>0.18774118662259848</v>
      </c>
      <c r="D205" s="235">
        <f t="shared" si="44"/>
        <v>0.19901492823235092</v>
      </c>
      <c r="E205" s="235">
        <f t="shared" si="44"/>
        <v>0.17420518410308913</v>
      </c>
      <c r="F205" s="235">
        <f t="shared" si="44"/>
        <v>0.17074846991649165</v>
      </c>
      <c r="G205" s="235">
        <f t="shared" si="44"/>
        <v>0.15685715377915377</v>
      </c>
      <c r="H205" s="235">
        <f t="shared" si="44"/>
        <v>0.22715789163300629</v>
      </c>
      <c r="I205" s="235">
        <f t="shared" si="44"/>
        <v>0.18096289381352498</v>
      </c>
      <c r="J205" s="235">
        <f t="shared" si="44"/>
        <v>0.16924658971968329</v>
      </c>
      <c r="K205" s="235">
        <f t="shared" si="44"/>
        <v>0.15523459776699197</v>
      </c>
      <c r="L205" s="235">
        <f t="shared" si="44"/>
        <v>0.18098194164112338</v>
      </c>
      <c r="M205" s="235">
        <f t="shared" si="44"/>
        <v>0.16580032855665947</v>
      </c>
      <c r="N205" s="235">
        <f t="shared" si="44"/>
        <v>0.16285901062192415</v>
      </c>
      <c r="O205" s="235">
        <f t="shared" si="44"/>
        <v>0.16020726034465765</v>
      </c>
      <c r="P205" s="235">
        <f t="shared" si="44"/>
        <v>0.18807724441846044</v>
      </c>
      <c r="Q205" s="235">
        <f t="shared" si="44"/>
        <v>0.17866076804391864</v>
      </c>
    </row>
    <row r="206" spans="1:17" x14ac:dyDescent="0.25">
      <c r="A206" s="127" t="s">
        <v>180</v>
      </c>
      <c r="B206" s="236">
        <f t="shared" ref="B206:Q206" si="45">IF(B$139=0,0,B$139/B$108)</f>
        <v>0.15409103490038056</v>
      </c>
      <c r="C206" s="236">
        <f t="shared" si="45"/>
        <v>0.15409103490038054</v>
      </c>
      <c r="D206" s="236">
        <f t="shared" si="45"/>
        <v>0.15409103490038051</v>
      </c>
      <c r="E206" s="236">
        <f t="shared" si="45"/>
        <v>0.15409103490038051</v>
      </c>
      <c r="F206" s="236">
        <f t="shared" si="45"/>
        <v>0.15409103490038051</v>
      </c>
      <c r="G206" s="236">
        <f t="shared" si="45"/>
        <v>0.15409103490038056</v>
      </c>
      <c r="H206" s="236">
        <f t="shared" si="45"/>
        <v>0.15409103490038051</v>
      </c>
      <c r="I206" s="236">
        <f t="shared" si="45"/>
        <v>0.15409103490038062</v>
      </c>
      <c r="J206" s="236">
        <f t="shared" si="45"/>
        <v>0.15409103490038056</v>
      </c>
      <c r="K206" s="236">
        <f t="shared" si="45"/>
        <v>0.15409103490038051</v>
      </c>
      <c r="L206" s="236">
        <f t="shared" si="45"/>
        <v>0.15409103490038059</v>
      </c>
      <c r="M206" s="236">
        <f t="shared" si="45"/>
        <v>0.15409103490038054</v>
      </c>
      <c r="N206" s="236">
        <f t="shared" si="45"/>
        <v>0.15409103490038054</v>
      </c>
      <c r="O206" s="236">
        <f t="shared" si="45"/>
        <v>0.15409103490038054</v>
      </c>
      <c r="P206" s="236">
        <f t="shared" si="45"/>
        <v>0.15409103490038054</v>
      </c>
      <c r="Q206" s="236">
        <f t="shared" si="45"/>
        <v>0.15409103490038054</v>
      </c>
    </row>
    <row r="207" spans="1:17" x14ac:dyDescent="0.25">
      <c r="A207" s="142" t="s">
        <v>188</v>
      </c>
      <c r="B207" s="235">
        <f t="shared" ref="B207:Q207" si="46">IF(B$140=0,0,B$140/B$108)</f>
        <v>2.1705780111996847E-2</v>
      </c>
      <c r="C207" s="235">
        <f t="shared" si="46"/>
        <v>0</v>
      </c>
      <c r="D207" s="235">
        <f t="shared" si="46"/>
        <v>0</v>
      </c>
      <c r="E207" s="235">
        <f t="shared" si="46"/>
        <v>2.4727339758078871E-2</v>
      </c>
      <c r="F207" s="235">
        <f t="shared" si="46"/>
        <v>2.6248577358990385E-2</v>
      </c>
      <c r="G207" s="235">
        <f t="shared" si="46"/>
        <v>3.2361895178612737E-2</v>
      </c>
      <c r="H207" s="235">
        <f t="shared" si="46"/>
        <v>0</v>
      </c>
      <c r="I207" s="235">
        <f t="shared" si="46"/>
        <v>2.1753393532666854E-2</v>
      </c>
      <c r="J207" s="235">
        <f t="shared" si="46"/>
        <v>2.6909527759896468E-2</v>
      </c>
      <c r="K207" s="235">
        <f t="shared" si="46"/>
        <v>3.3075952830487927E-2</v>
      </c>
      <c r="L207" s="235">
        <f t="shared" si="46"/>
        <v>2.1745010927107289E-2</v>
      </c>
      <c r="M207" s="235">
        <f t="shared" si="46"/>
        <v>2.8426165173565152E-2</v>
      </c>
      <c r="N207" s="235">
        <f t="shared" si="46"/>
        <v>2.9720586174845291E-2</v>
      </c>
      <c r="O207" s="235">
        <f t="shared" si="46"/>
        <v>3.0887573669977499E-2</v>
      </c>
      <c r="P207" s="235">
        <f t="shared" si="46"/>
        <v>1.8622496078588211E-2</v>
      </c>
      <c r="Q207" s="235">
        <f t="shared" si="46"/>
        <v>2.2766517584499296E-2</v>
      </c>
    </row>
    <row r="208" spans="1:17" x14ac:dyDescent="0.25">
      <c r="A208" s="142" t="s">
        <v>187</v>
      </c>
      <c r="B208" s="235">
        <f t="shared" ref="B208:Q208" si="47">IF(B$141=0,0,B$141/B$108)</f>
        <v>5.2699133935930141E-2</v>
      </c>
      <c r="C208" s="235">
        <f t="shared" si="47"/>
        <v>5.2699133935930155E-2</v>
      </c>
      <c r="D208" s="235">
        <f t="shared" si="47"/>
        <v>5.2699133935930134E-2</v>
      </c>
      <c r="E208" s="235">
        <f t="shared" si="47"/>
        <v>5.2699133935930127E-2</v>
      </c>
      <c r="F208" s="235">
        <f t="shared" si="47"/>
        <v>5.2699133935930148E-2</v>
      </c>
      <c r="G208" s="235">
        <f t="shared" si="47"/>
        <v>5.2699133935930148E-2</v>
      </c>
      <c r="H208" s="235">
        <f t="shared" si="47"/>
        <v>5.269913393593012E-2</v>
      </c>
      <c r="I208" s="235">
        <f t="shared" si="47"/>
        <v>5.2699133935930169E-2</v>
      </c>
      <c r="J208" s="235">
        <f t="shared" si="47"/>
        <v>5.2699133935930141E-2</v>
      </c>
      <c r="K208" s="235">
        <f t="shared" si="47"/>
        <v>5.2699133935930127E-2</v>
      </c>
      <c r="L208" s="235">
        <f t="shared" si="47"/>
        <v>5.2699133935930162E-2</v>
      </c>
      <c r="M208" s="235">
        <f t="shared" si="47"/>
        <v>5.2699133935930127E-2</v>
      </c>
      <c r="N208" s="235">
        <f t="shared" si="47"/>
        <v>5.2699133935930141E-2</v>
      </c>
      <c r="O208" s="235">
        <f t="shared" si="47"/>
        <v>5.2699133935930134E-2</v>
      </c>
      <c r="P208" s="235">
        <f t="shared" si="47"/>
        <v>5.2699133935930148E-2</v>
      </c>
      <c r="Q208" s="235">
        <f t="shared" si="47"/>
        <v>5.2699133935930148E-2</v>
      </c>
    </row>
    <row r="209" spans="1:17" x14ac:dyDescent="0.25">
      <c r="A209" s="142" t="s">
        <v>186</v>
      </c>
      <c r="B209" s="235">
        <f t="shared" ref="B209:Q209" si="48">IF(B$152=0,0,B$152/B$108)</f>
        <v>7.9686120852453551E-2</v>
      </c>
      <c r="C209" s="235">
        <f t="shared" si="48"/>
        <v>0.10139190096445039</v>
      </c>
      <c r="D209" s="235">
        <f t="shared" si="48"/>
        <v>0.10139190096445037</v>
      </c>
      <c r="E209" s="235">
        <f t="shared" si="48"/>
        <v>7.6664561206371523E-2</v>
      </c>
      <c r="F209" s="235">
        <f t="shared" si="48"/>
        <v>7.5143323605460013E-2</v>
      </c>
      <c r="G209" s="235">
        <f t="shared" si="48"/>
        <v>6.9030005785837664E-2</v>
      </c>
      <c r="H209" s="235">
        <f t="shared" si="48"/>
        <v>0.1013919009644504</v>
      </c>
      <c r="I209" s="235">
        <f t="shared" si="48"/>
        <v>7.9638507431783592E-2</v>
      </c>
      <c r="J209" s="235">
        <f t="shared" si="48"/>
        <v>7.4482373204553934E-2</v>
      </c>
      <c r="K209" s="235">
        <f t="shared" si="48"/>
        <v>6.8315948133962467E-2</v>
      </c>
      <c r="L209" s="235">
        <f t="shared" si="48"/>
        <v>7.964689003734314E-2</v>
      </c>
      <c r="M209" s="235">
        <f t="shared" si="48"/>
        <v>7.296573579088525E-2</v>
      </c>
      <c r="N209" s="235">
        <f t="shared" si="48"/>
        <v>7.1671314789605117E-2</v>
      </c>
      <c r="O209" s="235">
        <f t="shared" si="48"/>
        <v>7.050432729447291E-2</v>
      </c>
      <c r="P209" s="235">
        <f t="shared" si="48"/>
        <v>8.2769404885862194E-2</v>
      </c>
      <c r="Q209" s="235">
        <f t="shared" si="48"/>
        <v>7.8625383379951092E-2</v>
      </c>
    </row>
    <row r="210" spans="1:17" x14ac:dyDescent="0.25">
      <c r="A210" s="72" t="s">
        <v>179</v>
      </c>
      <c r="B210" s="234">
        <f t="shared" ref="B210:Q210" si="49">IF(B$153=0,0,B$153/B$108)</f>
        <v>0.30818206980076107</v>
      </c>
      <c r="C210" s="234">
        <f t="shared" si="49"/>
        <v>0.30818206980076107</v>
      </c>
      <c r="D210" s="234">
        <f t="shared" si="49"/>
        <v>0.30818206980076102</v>
      </c>
      <c r="E210" s="234">
        <f t="shared" si="49"/>
        <v>0.30818206980076102</v>
      </c>
      <c r="F210" s="234">
        <f t="shared" si="49"/>
        <v>0.30818206980076113</v>
      </c>
      <c r="G210" s="234">
        <f t="shared" si="49"/>
        <v>0.30818206980076113</v>
      </c>
      <c r="H210" s="234">
        <f t="shared" si="49"/>
        <v>0.30818206980076107</v>
      </c>
      <c r="I210" s="234">
        <f t="shared" si="49"/>
        <v>0.30818206980076124</v>
      </c>
      <c r="J210" s="234">
        <f t="shared" si="49"/>
        <v>0.30818206980076107</v>
      </c>
      <c r="K210" s="234">
        <f t="shared" si="49"/>
        <v>0.30818206980076102</v>
      </c>
      <c r="L210" s="234">
        <f t="shared" si="49"/>
        <v>0.30818206980076118</v>
      </c>
      <c r="M210" s="234">
        <f t="shared" si="49"/>
        <v>0.30818206980076107</v>
      </c>
      <c r="N210" s="234">
        <f t="shared" si="49"/>
        <v>0.30818206980076107</v>
      </c>
      <c r="O210" s="234">
        <f t="shared" si="49"/>
        <v>0.30818206980076107</v>
      </c>
      <c r="P210" s="234">
        <f t="shared" si="49"/>
        <v>0.30818206980076113</v>
      </c>
      <c r="Q210" s="234">
        <f t="shared" si="49"/>
        <v>0.30818206980076107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118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41</v>
      </c>
      <c r="B214" s="230">
        <f t="shared" ref="B214:Q214" si="50">SUM(B215:B224)</f>
        <v>1414.7897664253981</v>
      </c>
      <c r="C214" s="230">
        <f t="shared" si="50"/>
        <v>1211.6001857372069</v>
      </c>
      <c r="D214" s="230">
        <f t="shared" si="50"/>
        <v>1308.9891470069256</v>
      </c>
      <c r="E214" s="230">
        <f t="shared" si="50"/>
        <v>1230.9736359891874</v>
      </c>
      <c r="F214" s="230">
        <f t="shared" si="50"/>
        <v>1225.3165261310726</v>
      </c>
      <c r="G214" s="230">
        <f t="shared" si="50"/>
        <v>1305.5348591525267</v>
      </c>
      <c r="H214" s="230">
        <f t="shared" si="50"/>
        <v>1417.0207654496921</v>
      </c>
      <c r="I214" s="230">
        <f t="shared" si="50"/>
        <v>1200.4757641417243</v>
      </c>
      <c r="J214" s="230">
        <f t="shared" si="50"/>
        <v>1082.5154587302993</v>
      </c>
      <c r="K214" s="230">
        <f t="shared" si="50"/>
        <v>1130.9339638060328</v>
      </c>
      <c r="L214" s="230">
        <f t="shared" si="50"/>
        <v>1064.981650319387</v>
      </c>
      <c r="M214" s="230">
        <f t="shared" si="50"/>
        <v>1038.4414467611693</v>
      </c>
      <c r="N214" s="230">
        <f t="shared" si="50"/>
        <v>1032.5258009651222</v>
      </c>
      <c r="O214" s="230">
        <f t="shared" si="50"/>
        <v>967.2818051434291</v>
      </c>
      <c r="P214" s="230">
        <f t="shared" si="50"/>
        <v>1012.3856524351047</v>
      </c>
      <c r="Q214" s="230">
        <f t="shared" si="50"/>
        <v>1051.6107370134973</v>
      </c>
    </row>
    <row r="215" spans="1:17" x14ac:dyDescent="0.25">
      <c r="A215" s="132" t="s">
        <v>83</v>
      </c>
      <c r="B215" s="229">
        <f>IF(B$6=0,0,B$6/CHI!B$10*1000)</f>
        <v>7.5401150456848116</v>
      </c>
      <c r="C215" s="229">
        <f>IF(C$6=0,0,C$6/CHI!C$10*1000)</f>
        <v>7.476080438786183</v>
      </c>
      <c r="D215" s="229">
        <f>IF(D$6=0,0,D$6/CHI!D$10*1000)</f>
        <v>7.5329525397976473</v>
      </c>
      <c r="E215" s="229">
        <f>IF(E$6=0,0,E$6/CHI!E$10*1000)</f>
        <v>7.3832482001542825</v>
      </c>
      <c r="F215" s="229">
        <f>IF(F$6=0,0,F$6/CHI!F$10*1000)</f>
        <v>7.1476579370272235</v>
      </c>
      <c r="G215" s="229">
        <f>IF(G$6=0,0,G$6/CHI!G$10*1000)</f>
        <v>7.1200133764361704</v>
      </c>
      <c r="H215" s="229">
        <f>IF(H$6=0,0,H$6/CHI!H$10*1000)</f>
        <v>7.0682188428357104</v>
      </c>
      <c r="I215" s="229">
        <f>IF(I$6=0,0,I$6/CHI!I$10*1000)</f>
        <v>6.8079385087791024</v>
      </c>
      <c r="J215" s="229">
        <f>IF(J$6=0,0,J$6/CHI!J$10*1000)</f>
        <v>6.4986362082368068</v>
      </c>
      <c r="K215" s="229">
        <f>IF(K$6=0,0,K$6/CHI!K$10*1000)</f>
        <v>6.434885950056799</v>
      </c>
      <c r="L215" s="229">
        <f>IF(L$6=0,0,L$6/CHI!L$10*1000)</f>
        <v>6.2028220664239591</v>
      </c>
      <c r="M215" s="229">
        <f>IF(M$6=0,0,M$6/CHI!M$10*1000)</f>
        <v>6.0518176620716861</v>
      </c>
      <c r="N215" s="229">
        <f>IF(N$6=0,0,N$6/CHI!N$10*1000)</f>
        <v>6.024877763275355</v>
      </c>
      <c r="O215" s="229">
        <f>IF(O$6=0,0,O$6/CHI!O$10*1000)</f>
        <v>5.8120733969882652</v>
      </c>
      <c r="P215" s="229">
        <f>IF(P$6=0,0,P$6/CHI!P$10*1000)</f>
        <v>5.7776406893899424</v>
      </c>
      <c r="Q215" s="229">
        <f>IF(Q$6=0,0,Q$6/CHI!Q$10*1000)</f>
        <v>5.6969930389494978</v>
      </c>
    </row>
    <row r="216" spans="1:17" x14ac:dyDescent="0.25">
      <c r="A216" s="76" t="s">
        <v>82</v>
      </c>
      <c r="B216" s="228">
        <f>IF(B$7=0,0,B$7/CHI!B$10*1000)</f>
        <v>37.346751855210329</v>
      </c>
      <c r="C216" s="228">
        <f>IF(C$7=0,0,C$7/CHI!C$10*1000)</f>
        <v>37.029583674154829</v>
      </c>
      <c r="D216" s="228">
        <f>IF(D$7=0,0,D$7/CHI!D$10*1000)</f>
        <v>37.311275429663944</v>
      </c>
      <c r="E216" s="228">
        <f>IF(E$7=0,0,E$7/CHI!E$10*1000)</f>
        <v>36.569778676572817</v>
      </c>
      <c r="F216" s="228">
        <f>IF(F$7=0,0,F$7/CHI!F$10*1000)</f>
        <v>35.402882542601304</v>
      </c>
      <c r="G216" s="228">
        <f>IF(G$7=0,0,G$7/CHI!G$10*1000)</f>
        <v>35.265956973391162</v>
      </c>
      <c r="H216" s="228">
        <f>IF(H$7=0,0,H$7/CHI!H$10*1000)</f>
        <v>35.009414787746429</v>
      </c>
      <c r="I216" s="228">
        <f>IF(I$7=0,0,I$7/CHI!I$10*1000)</f>
        <v>33.720226892083417</v>
      </c>
      <c r="J216" s="228">
        <f>IF(J$7=0,0,J$7/CHI!J$10*1000)</f>
        <v>32.188229542359998</v>
      </c>
      <c r="K216" s="228">
        <f>IF(K$7=0,0,K$7/CHI!K$10*1000)</f>
        <v>31.872469761702959</v>
      </c>
      <c r="L216" s="228">
        <f>IF(L$7=0,0,L$7/CHI!L$10*1000)</f>
        <v>30.723040048219715</v>
      </c>
      <c r="M216" s="228">
        <f>IF(M$7=0,0,M$7/CHI!M$10*1000)</f>
        <v>29.97510397771962</v>
      </c>
      <c r="N216" s="228">
        <f>IF(N$7=0,0,N$7/CHI!N$10*1000)</f>
        <v>29.841668650903639</v>
      </c>
      <c r="O216" s="228">
        <f>IF(O$7=0,0,O$7/CHI!O$10*1000)</f>
        <v>28.78763276242239</v>
      </c>
      <c r="P216" s="228">
        <f>IF(P$7=0,0,P$7/CHI!P$10*1000)</f>
        <v>28.617084995102381</v>
      </c>
      <c r="Q216" s="228">
        <f>IF(Q$7=0,0,Q$7/CHI!Q$10*1000)</f>
        <v>28.217631171061761</v>
      </c>
    </row>
    <row r="217" spans="1:17" x14ac:dyDescent="0.25">
      <c r="A217" s="76" t="s">
        <v>81</v>
      </c>
      <c r="B217" s="228">
        <f>IF(B$8=0,0,B$8/CHI!B$10*1000)</f>
        <v>9.0481380548217771</v>
      </c>
      <c r="C217" s="228">
        <f>IF(C$8=0,0,C$8/CHI!C$10*1000)</f>
        <v>8.9712965265434192</v>
      </c>
      <c r="D217" s="228">
        <f>IF(D$8=0,0,D$8/CHI!D$10*1000)</f>
        <v>9.0395430477571779</v>
      </c>
      <c r="E217" s="228">
        <f>IF(E$8=0,0,E$8/CHI!E$10*1000)</f>
        <v>8.8598978401851394</v>
      </c>
      <c r="F217" s="228">
        <f>IF(F$8=0,0,F$8/CHI!F$10*1000)</f>
        <v>8.5771895244326686</v>
      </c>
      <c r="G217" s="228">
        <f>IF(G$8=0,0,G$8/CHI!G$10*1000)</f>
        <v>8.5440160517234052</v>
      </c>
      <c r="H217" s="228">
        <f>IF(H$8=0,0,H$8/CHI!H$10*1000)</f>
        <v>8.4818626114028532</v>
      </c>
      <c r="I217" s="228">
        <f>IF(I$8=0,0,I$8/CHI!I$10*1000)</f>
        <v>8.169526210534924</v>
      </c>
      <c r="J217" s="228">
        <f>IF(J$8=0,0,J$8/CHI!J$10*1000)</f>
        <v>7.7983634498841683</v>
      </c>
      <c r="K217" s="228">
        <f>IF(K$8=0,0,K$8/CHI!K$10*1000)</f>
        <v>7.7218631400681597</v>
      </c>
      <c r="L217" s="228">
        <f>IF(L$8=0,0,L$8/CHI!L$10*1000)</f>
        <v>7.4433864797087503</v>
      </c>
      <c r="M217" s="228">
        <f>IF(M$8=0,0,M$8/CHI!M$10*1000)</f>
        <v>7.2621811944860237</v>
      </c>
      <c r="N217" s="228">
        <f>IF(N$8=0,0,N$8/CHI!N$10*1000)</f>
        <v>7.2298533159304252</v>
      </c>
      <c r="O217" s="228">
        <f>IF(O$8=0,0,O$8/CHI!O$10*1000)</f>
        <v>6.9744880763859181</v>
      </c>
      <c r="P217" s="228">
        <f>IF(P$8=0,0,P$8/CHI!P$10*1000)</f>
        <v>6.9331688272679317</v>
      </c>
      <c r="Q217" s="228">
        <f>IF(Q$8=0,0,Q$8/CHI!Q$10*1000)</f>
        <v>6.8363916467393988</v>
      </c>
    </row>
    <row r="218" spans="1:17" x14ac:dyDescent="0.25">
      <c r="A218" s="76" t="s">
        <v>80</v>
      </c>
      <c r="B218" s="228">
        <f>IF(B$9=0,0,B$9/CHI!B$10*1000)</f>
        <v>59.967096992264764</v>
      </c>
      <c r="C218" s="228">
        <f>IF(C$9=0,0,C$9/CHI!C$10*1000)</f>
        <v>59.45782499051338</v>
      </c>
      <c r="D218" s="228">
        <f>IF(D$9=0,0,D$9/CHI!D$10*1000)</f>
        <v>59.910133049056888</v>
      </c>
      <c r="E218" s="228">
        <f>IF(E$9=0,0,E$9/CHI!E$10*1000)</f>
        <v>58.719523277035655</v>
      </c>
      <c r="F218" s="228">
        <f>IF(F$9=0,0,F$9/CHI!F$10*1000)</f>
        <v>56.845856353682969</v>
      </c>
      <c r="G218" s="228">
        <f>IF(G$9=0,0,G$9/CHI!G$10*1000)</f>
        <v>56.625997102699671</v>
      </c>
      <c r="H218" s="228">
        <f>IF(H$9=0,0,H$9/CHI!H$10*1000)</f>
        <v>56.214071316253552</v>
      </c>
      <c r="I218" s="228">
        <f>IF(I$9=0,0,I$9/CHI!I$10*1000)</f>
        <v>54.144042418420732</v>
      </c>
      <c r="J218" s="228">
        <f>IF(J$9=0,0,J$9/CHI!J$10*1000)</f>
        <v>51.684138167070415</v>
      </c>
      <c r="K218" s="228">
        <f>IF(K$9=0,0,K$9/CHI!K$10*1000)</f>
        <v>51.177127611873352</v>
      </c>
      <c r="L218" s="228">
        <f>IF(L$9=0,0,L$9/CHI!L$10*1000)</f>
        <v>49.331506247491596</v>
      </c>
      <c r="M218" s="228">
        <f>IF(M$9=0,0,M$9/CHI!M$10*1000)</f>
        <v>48.13055696393468</v>
      </c>
      <c r="N218" s="228">
        <f>IF(N$9=0,0,N$9/CHI!N$10*1000)</f>
        <v>47.916301940729703</v>
      </c>
      <c r="O218" s="228">
        <f>IF(O$9=0,0,O$9/CHI!O$10*1000)</f>
        <v>46.223852953387187</v>
      </c>
      <c r="P218" s="228">
        <f>IF(P$9=0,0,P$9/CHI!P$10*1000)</f>
        <v>45.950007063272203</v>
      </c>
      <c r="Q218" s="228">
        <f>IF(Q$9=0,0,Q$9/CHI!Q$10*1000)</f>
        <v>45.308610287910255</v>
      </c>
    </row>
    <row r="219" spans="1:17" x14ac:dyDescent="0.25">
      <c r="A219" s="129" t="s">
        <v>79</v>
      </c>
      <c r="B219" s="227">
        <f>IF(B$10=0,0,B$10/CHI!B$10*1000)</f>
        <v>21.112322127917476</v>
      </c>
      <c r="C219" s="227">
        <f>IF(C$10=0,0,C$10/CHI!C$10*1000)</f>
        <v>20.93302522860132</v>
      </c>
      <c r="D219" s="227">
        <f>IF(D$10=0,0,D$10/CHI!D$10*1000)</f>
        <v>21.092267111433415</v>
      </c>
      <c r="E219" s="227">
        <f>IF(E$10=0,0,E$10/CHI!E$10*1000)</f>
        <v>20.673094960431989</v>
      </c>
      <c r="F219" s="227">
        <f>IF(F$10=0,0,F$10/CHI!F$10*1000)</f>
        <v>20.013442223676225</v>
      </c>
      <c r="G219" s="227">
        <f>IF(G$10=0,0,G$10/CHI!G$10*1000)</f>
        <v>19.936037454021278</v>
      </c>
      <c r="H219" s="227">
        <f>IF(H$10=0,0,H$10/CHI!H$10*1000)</f>
        <v>19.791012759939989</v>
      </c>
      <c r="I219" s="227">
        <f>IF(I$10=0,0,I$10/CHI!I$10*1000)</f>
        <v>19.062227824581491</v>
      </c>
      <c r="J219" s="227">
        <f>IF(J$10=0,0,J$10/CHI!J$10*1000)</f>
        <v>18.196181383063063</v>
      </c>
      <c r="K219" s="227">
        <f>IF(K$10=0,0,K$10/CHI!K$10*1000)</f>
        <v>18.017680660159048</v>
      </c>
      <c r="L219" s="227">
        <f>IF(L$10=0,0,L$10/CHI!L$10*1000)</f>
        <v>17.367901785987087</v>
      </c>
      <c r="M219" s="227">
        <f>IF(M$10=0,0,M$10/CHI!M$10*1000)</f>
        <v>16.945089453800723</v>
      </c>
      <c r="N219" s="227">
        <f>IF(N$10=0,0,N$10/CHI!N$10*1000)</f>
        <v>16.869657737170996</v>
      </c>
      <c r="O219" s="227">
        <f>IF(O$10=0,0,O$10/CHI!O$10*1000)</f>
        <v>16.273805511567147</v>
      </c>
      <c r="P219" s="227">
        <f>IF(P$10=0,0,P$10/CHI!P$10*1000)</f>
        <v>16.177393930291842</v>
      </c>
      <c r="Q219" s="227">
        <f>IF(Q$10=0,0,Q$10/CHI!Q$10*1000)</f>
        <v>15.951580509058601</v>
      </c>
    </row>
    <row r="220" spans="1:17" x14ac:dyDescent="0.25">
      <c r="A220" s="232" t="s">
        <v>185</v>
      </c>
      <c r="B220" s="231">
        <f>IF(B$15=0,0,B$15/CHI!B$10*1000)</f>
        <v>795.71951076724929</v>
      </c>
      <c r="C220" s="231">
        <f>IF(C$15=0,0,C$15/CHI!C$10*1000)</f>
        <v>597.78739899346044</v>
      </c>
      <c r="D220" s="231">
        <f>IF(D$15=0,0,D$15/CHI!D$10*1000)</f>
        <v>690.50695854985452</v>
      </c>
      <c r="E220" s="231">
        <f>IF(E$15=0,0,E$15/CHI!E$10*1000)</f>
        <v>624.78270612096117</v>
      </c>
      <c r="F220" s="231">
        <f>IF(F$15=0,0,F$15/CHI!F$10*1000)</f>
        <v>638.46839455451277</v>
      </c>
      <c r="G220" s="231">
        <f>IF(G$15=0,0,G$15/CHI!G$10*1000)</f>
        <v>720.95644429633091</v>
      </c>
      <c r="H220" s="231">
        <f>IF(H$15=0,0,H$15/CHI!H$10*1000)</f>
        <v>836.69486596805723</v>
      </c>
      <c r="I220" s="231">
        <f>IF(I$15=0,0,I$15/CHI!I$10*1000)</f>
        <v>641.51980556562364</v>
      </c>
      <c r="J220" s="231">
        <f>IF(J$15=0,0,J$15/CHI!J$10*1000)</f>
        <v>548.95431881574575</v>
      </c>
      <c r="K220" s="231">
        <f>IF(K$15=0,0,K$15/CHI!K$10*1000)</f>
        <v>602.60694676502328</v>
      </c>
      <c r="L220" s="231">
        <f>IF(L$15=0,0,L$15/CHI!L$10*1000)</f>
        <v>555.70790327481131</v>
      </c>
      <c r="M220" s="231">
        <f>IF(M$15=0,0,M$15/CHI!M$10*1000)</f>
        <v>541.56569824068322</v>
      </c>
      <c r="N220" s="231">
        <f>IF(N$15=0,0,N$15/CHI!N$10*1000)</f>
        <v>537.86191392608623</v>
      </c>
      <c r="O220" s="231">
        <f>IF(O$15=0,0,O$15/CHI!O$10*1000)</f>
        <v>490.08991324562271</v>
      </c>
      <c r="P220" s="231">
        <f>IF(P$15=0,0,P$15/CHI!P$10*1000)</f>
        <v>538.02080826359179</v>
      </c>
      <c r="Q220" s="231">
        <f>IF(Q$15=0,0,Q$15/CHI!Q$10*1000)</f>
        <v>583.86735170221357</v>
      </c>
    </row>
    <row r="221" spans="1:17" x14ac:dyDescent="0.25">
      <c r="A221" s="127" t="s">
        <v>184</v>
      </c>
      <c r="B221" s="226">
        <f>IF(B$24=0,0,B$24/CHI!B$10*1000)</f>
        <v>361.58387419396962</v>
      </c>
      <c r="C221" s="226">
        <f>IF(C$24=0,0,C$24/CHI!C$10*1000)</f>
        <v>358.51311451661616</v>
      </c>
      <c r="D221" s="226">
        <f>IF(D$24=0,0,D$24/CHI!D$10*1000)</f>
        <v>361.24039844964403</v>
      </c>
      <c r="E221" s="226">
        <f>IF(E$24=0,0,E$24/CHI!E$10*1000)</f>
        <v>354.06137335733092</v>
      </c>
      <c r="F221" s="226">
        <f>IF(F$24=0,0,F$24/CHI!F$10*1000)</f>
        <v>342.76371549034525</v>
      </c>
      <c r="G221" s="226">
        <f>IF(G$24=0,0,G$24/CHI!G$10*1000)</f>
        <v>341.43802917676265</v>
      </c>
      <c r="H221" s="226">
        <f>IF(H$24=0,0,H$24/CHI!H$10*1000)</f>
        <v>338.95423841125671</v>
      </c>
      <c r="I221" s="226">
        <f>IF(I$24=0,0,I$24/CHI!I$10*1000)</f>
        <v>326.47257586440338</v>
      </c>
      <c r="J221" s="226">
        <f>IF(J$24=0,0,J$24/CHI!J$10*1000)</f>
        <v>311.64008014655673</v>
      </c>
      <c r="K221" s="226">
        <f>IF(K$24=0,0,K$24/CHI!K$10*1000)</f>
        <v>308.5829563236536</v>
      </c>
      <c r="L221" s="226">
        <f>IF(L$24=0,0,L$24/CHI!L$10*1000)</f>
        <v>297.45440488961651</v>
      </c>
      <c r="M221" s="226">
        <f>IF(M$24=0,0,M$24/CHI!M$10*1000)</f>
        <v>290.21303559813663</v>
      </c>
      <c r="N221" s="226">
        <f>IF(N$24=0,0,N$24/CHI!N$10*1000)</f>
        <v>288.92114112197129</v>
      </c>
      <c r="O221" s="226">
        <f>IF(O$24=0,0,O$24/CHI!O$10*1000)</f>
        <v>278.71617385804154</v>
      </c>
      <c r="P221" s="226">
        <f>IF(P$24=0,0,P$24/CHI!P$10*1000)</f>
        <v>277.06496406389988</v>
      </c>
      <c r="Q221" s="226">
        <f>IF(Q$24=0,0,Q$24/CHI!Q$10*1000)</f>
        <v>273.19753104540956</v>
      </c>
    </row>
    <row r="222" spans="1:17" x14ac:dyDescent="0.25">
      <c r="A222" s="127" t="s">
        <v>181</v>
      </c>
      <c r="B222" s="226">
        <f>IF(B$35=0,0,B$35/CHI!B$10*1000)</f>
        <v>58.3199797087047</v>
      </c>
      <c r="C222" s="226">
        <f>IF(C$35=0,0,C$35/CHI!C$10*1000)</f>
        <v>57.824695889776727</v>
      </c>
      <c r="D222" s="226">
        <f>IF(D$35=0,0,D$35/CHI!D$10*1000)</f>
        <v>58.264580395103785</v>
      </c>
      <c r="E222" s="226">
        <f>IF(E$35=0,0,E$35/CHI!E$10*1000)</f>
        <v>57.106673122150077</v>
      </c>
      <c r="F222" s="226">
        <f>IF(F$35=0,0,F$35/CHI!F$10*1000)</f>
        <v>55.284470240378177</v>
      </c>
      <c r="G222" s="226">
        <f>IF(G$35=0,0,G$35/CHI!G$10*1000)</f>
        <v>55.0706498672197</v>
      </c>
      <c r="H222" s="226">
        <f>IF(H$35=0,0,H$35/CHI!H$10*1000)</f>
        <v>54.670038453428425</v>
      </c>
      <c r="I222" s="226">
        <f>IF(I$35=0,0,I$35/CHI!I$10*1000)</f>
        <v>52.656867074903573</v>
      </c>
      <c r="J222" s="226">
        <f>IF(J$35=0,0,J$35/CHI!J$10*1000)</f>
        <v>50.264529055896183</v>
      </c>
      <c r="K222" s="226">
        <f>IF(K$35=0,0,K$35/CHI!K$10*1000)</f>
        <v>49.771444568331177</v>
      </c>
      <c r="L222" s="226">
        <f>IF(L$35=0,0,L$35/CHI!L$10*1000)</f>
        <v>47.976516917679952</v>
      </c>
      <c r="M222" s="226">
        <f>IF(M$35=0,0,M$35/CHI!M$10*1000)</f>
        <v>46.808554128731643</v>
      </c>
      <c r="N222" s="226">
        <f>IF(N$35=0,0,N$35/CHI!N$10*1000)</f>
        <v>46.600184051930768</v>
      </c>
      <c r="O222" s="226">
        <f>IF(O$35=0,0,O$35/CHI!O$10*1000)</f>
        <v>44.954221590006597</v>
      </c>
      <c r="P222" s="226">
        <f>IF(P$35=0,0,P$35/CHI!P$10*1000)</f>
        <v>44.687897429661206</v>
      </c>
      <c r="Q222" s="226">
        <f>IF(Q$35=0,0,Q$35/CHI!Q$10*1000)</f>
        <v>44.064117910549818</v>
      </c>
    </row>
    <row r="223" spans="1:17" x14ac:dyDescent="0.25">
      <c r="A223" s="127" t="s">
        <v>180</v>
      </c>
      <c r="B223" s="225">
        <f>IF(B$43=0,0,B$43/CHI!B$10*1000)</f>
        <v>37.907986810658116</v>
      </c>
      <c r="C223" s="225">
        <f>IF(C$43=0,0,C$43/CHI!C$10*1000)</f>
        <v>37.586052328354945</v>
      </c>
      <c r="D223" s="225">
        <f>IF(D$43=0,0,D$43/CHI!D$10*1000)</f>
        <v>37.871977256817473</v>
      </c>
      <c r="E223" s="225">
        <f>IF(E$43=0,0,E$43/CHI!E$10*1000)</f>
        <v>37.11933752939759</v>
      </c>
      <c r="F223" s="225">
        <f>IF(F$43=0,0,F$43/CHI!F$10*1000)</f>
        <v>35.934905656245832</v>
      </c>
      <c r="G223" s="225">
        <f>IF(G$43=0,0,G$43/CHI!G$10*1000)</f>
        <v>35.7959224136928</v>
      </c>
      <c r="H223" s="225">
        <f>IF(H$43=0,0,H$43/CHI!H$10*1000)</f>
        <v>35.535524994728512</v>
      </c>
      <c r="I223" s="225">
        <f>IF(I$43=0,0,I$43/CHI!I$10*1000)</f>
        <v>34.226963598687476</v>
      </c>
      <c r="J223" s="225">
        <f>IF(J$43=0,0,J$43/CHI!J$10*1000)</f>
        <v>32.671943886332571</v>
      </c>
      <c r="K223" s="225">
        <f>IF(K$43=0,0,K$43/CHI!K$10*1000)</f>
        <v>32.351438969415319</v>
      </c>
      <c r="L223" s="225">
        <f>IF(L$43=0,0,L$43/CHI!L$10*1000)</f>
        <v>31.184735996492044</v>
      </c>
      <c r="M223" s="225">
        <f>IF(M$43=0,0,M$43/CHI!M$10*1000)</f>
        <v>30.425560183675604</v>
      </c>
      <c r="N223" s="225">
        <f>IF(N$43=0,0,N$43/CHI!N$10*1000)</f>
        <v>30.290119633755076</v>
      </c>
      <c r="O223" s="225">
        <f>IF(O$43=0,0,O$43/CHI!O$10*1000)</f>
        <v>29.220244033504329</v>
      </c>
      <c r="P223" s="225">
        <f>IF(P$43=0,0,P$43/CHI!P$10*1000)</f>
        <v>29.047133329279809</v>
      </c>
      <c r="Q223" s="225">
        <f>IF(Q$43=0,0,Q$43/CHI!Q$10*1000)</f>
        <v>28.64167664185748</v>
      </c>
    </row>
    <row r="224" spans="1:17" x14ac:dyDescent="0.25">
      <c r="A224" s="72" t="s">
        <v>179</v>
      </c>
      <c r="B224" s="224">
        <f>IF(B$57=0,0,B$57/CHI!B$10*1000)</f>
        <v>26.243990868917148</v>
      </c>
      <c r="C224" s="224">
        <f>IF(C$57=0,0,C$57/CHI!C$10*1000)</f>
        <v>26.021113150399561</v>
      </c>
      <c r="D224" s="224">
        <f>IF(D$57=0,0,D$57/CHI!D$10*1000)</f>
        <v>26.219061177796732</v>
      </c>
      <c r="E224" s="224">
        <f>IF(E$57=0,0,E$57/CHI!E$10*1000)</f>
        <v>25.698002904967563</v>
      </c>
      <c r="F224" s="224">
        <f>IF(F$57=0,0,F$57/CHI!F$10*1000)</f>
        <v>24.878011608170208</v>
      </c>
      <c r="G224" s="224">
        <f>IF(G$57=0,0,G$57/CHI!G$10*1000)</f>
        <v>24.781792440248889</v>
      </c>
      <c r="H224" s="224">
        <f>IF(H$57=0,0,H$57/CHI!H$10*1000)</f>
        <v>24.601517304042815</v>
      </c>
      <c r="I224" s="224">
        <f>IF(I$57=0,0,I$57/CHI!I$10*1000)</f>
        <v>23.695590183706695</v>
      </c>
      <c r="J224" s="224">
        <f>IF(J$57=0,0,J$57/CHI!J$10*1000)</f>
        <v>22.619038075153309</v>
      </c>
      <c r="K224" s="224">
        <f>IF(K$57=0,0,K$57/CHI!K$10*1000)</f>
        <v>22.397150055749055</v>
      </c>
      <c r="L224" s="224">
        <f>IF(L$57=0,0,L$57/CHI!L$10*1000)</f>
        <v>21.589432612956031</v>
      </c>
      <c r="M224" s="224">
        <f>IF(M$57=0,0,M$57/CHI!M$10*1000)</f>
        <v>21.063849357929268</v>
      </c>
      <c r="N224" s="224">
        <f>IF(N$57=0,0,N$57/CHI!N$10*1000)</f>
        <v>20.970082823368884</v>
      </c>
      <c r="O224" s="224">
        <f>IF(O$57=0,0,O$57/CHI!O$10*1000)</f>
        <v>20.229399715503011</v>
      </c>
      <c r="P224" s="224">
        <f>IF(P$57=0,0,P$57/CHI!P$10*1000)</f>
        <v>20.109553843347566</v>
      </c>
      <c r="Q224" s="224">
        <f>IF(Q$57=0,0,Q$57/CHI!Q$10*1000)</f>
        <v>19.828853059747466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30">
        <f t="shared" ref="B226:Q226" si="51">SUM(B227:B235)</f>
        <v>609.04034195691281</v>
      </c>
      <c r="C226" s="230">
        <f t="shared" si="51"/>
        <v>615.3270854139688</v>
      </c>
      <c r="D226" s="230">
        <f t="shared" si="51"/>
        <v>603.65116946863213</v>
      </c>
      <c r="E226" s="230">
        <f t="shared" si="51"/>
        <v>601.37790260467557</v>
      </c>
      <c r="F226" s="230">
        <f t="shared" si="51"/>
        <v>567.35126248627103</v>
      </c>
      <c r="G226" s="230">
        <f t="shared" si="51"/>
        <v>565.15695261716519</v>
      </c>
      <c r="H226" s="230">
        <f t="shared" si="51"/>
        <v>561.04571865955222</v>
      </c>
      <c r="I226" s="230">
        <f t="shared" si="51"/>
        <v>541.77645317248562</v>
      </c>
      <c r="J226" s="230">
        <f t="shared" si="51"/>
        <v>537.33904631740734</v>
      </c>
      <c r="K226" s="230">
        <f t="shared" si="51"/>
        <v>532.06786297442909</v>
      </c>
      <c r="L226" s="230">
        <f t="shared" si="51"/>
        <v>524.71682668967412</v>
      </c>
      <c r="M226" s="230">
        <f t="shared" si="51"/>
        <v>522.74733305536074</v>
      </c>
      <c r="N226" s="230">
        <f t="shared" si="51"/>
        <v>520.42030322152686</v>
      </c>
      <c r="O226" s="230">
        <f t="shared" si="51"/>
        <v>517.07135868523801</v>
      </c>
      <c r="P226" s="230">
        <f t="shared" si="51"/>
        <v>514.00805137905354</v>
      </c>
      <c r="Q226" s="230">
        <f t="shared" si="51"/>
        <v>477.14181762766026</v>
      </c>
    </row>
    <row r="227" spans="1:17" x14ac:dyDescent="0.25">
      <c r="A227" s="132" t="s">
        <v>83</v>
      </c>
      <c r="B227" s="229">
        <f>IF(B$61=0,0,B$61/CHI!B$11*1000)</f>
        <v>6.0660462024634425</v>
      </c>
      <c r="C227" s="229">
        <f>IF(C$61=0,0,C$61/CHI!C$11*1000)</f>
        <v>6.128662212678794</v>
      </c>
      <c r="D227" s="229">
        <f>IF(D$61=0,0,D$61/CHI!D$11*1000)</f>
        <v>6.0123700055765212</v>
      </c>
      <c r="E227" s="229">
        <f>IF(E$61=0,0,E$61/CHI!E$11*1000)</f>
        <v>5.9897282512011376</v>
      </c>
      <c r="F227" s="229">
        <f>IF(F$61=0,0,F$61/CHI!F$11*1000)</f>
        <v>5.6508226699885205</v>
      </c>
      <c r="G227" s="229">
        <f>IF(G$61=0,0,G$61/CHI!G$11*1000)</f>
        <v>5.628967327851826</v>
      </c>
      <c r="H227" s="229">
        <f>IF(H$61=0,0,H$61/CHI!H$11*1000)</f>
        <v>5.588019407955608</v>
      </c>
      <c r="I227" s="229">
        <f>IF(I$61=0,0,I$61/CHI!I$11*1000)</f>
        <v>5.3960973846024363</v>
      </c>
      <c r="J227" s="229">
        <f>IF(J$61=0,0,J$61/CHI!J$11*1000)</f>
        <v>5.3519007802928664</v>
      </c>
      <c r="K227" s="229">
        <f>IF(K$61=0,0,K$61/CHI!K$11*1000)</f>
        <v>5.2993997561449069</v>
      </c>
      <c r="L227" s="229">
        <f>IF(L$61=0,0,L$61/CHI!L$11*1000)</f>
        <v>5.2261833816827004</v>
      </c>
      <c r="M227" s="229">
        <f>IF(M$61=0,0,M$61/CHI!M$11*1000)</f>
        <v>5.2065672108674521</v>
      </c>
      <c r="N227" s="229">
        <f>IF(N$61=0,0,N$61/CHI!N$11*1000)</f>
        <v>5.1833899769239808</v>
      </c>
      <c r="O227" s="229">
        <f>IF(O$61=0,0,O$61/CHI!O$11*1000)</f>
        <v>5.1500344651670078</v>
      </c>
      <c r="P227" s="229">
        <f>IF(P$61=0,0,P$61/CHI!P$11*1000)</f>
        <v>5.1195239022838432</v>
      </c>
      <c r="Q227" s="229">
        <f>IF(Q$61=0,0,Q$61/CHI!Q$11*1000)</f>
        <v>4.7523359479880538</v>
      </c>
    </row>
    <row r="228" spans="1:17" x14ac:dyDescent="0.25">
      <c r="A228" s="76" t="s">
        <v>82</v>
      </c>
      <c r="B228" s="228">
        <f>IF(B$62=0,0,B$62/CHI!B$11*1000)</f>
        <v>26.923610351107722</v>
      </c>
      <c r="C228" s="228">
        <f>IF(C$62=0,0,C$62/CHI!C$11*1000)</f>
        <v>27.201525982560465</v>
      </c>
      <c r="D228" s="228">
        <f>IF(D$62=0,0,D$62/CHI!D$11*1000)</f>
        <v>26.685373291600012</v>
      </c>
      <c r="E228" s="228">
        <f>IF(E$62=0,0,E$62/CHI!E$11*1000)</f>
        <v>26.584879864395202</v>
      </c>
      <c r="F228" s="228">
        <f>IF(F$62=0,0,F$62/CHI!F$11*1000)</f>
        <v>25.080677372386699</v>
      </c>
      <c r="G228" s="228">
        <f>IF(G$62=0,0,G$62/CHI!G$11*1000)</f>
        <v>24.983674366451872</v>
      </c>
      <c r="H228" s="228">
        <f>IF(H$62=0,0,H$62/CHI!H$11*1000)</f>
        <v>24.80193064027873</v>
      </c>
      <c r="I228" s="228">
        <f>IF(I$62=0,0,I$62/CHI!I$11*1000)</f>
        <v>23.95010168908173</v>
      </c>
      <c r="J228" s="228">
        <f>IF(J$62=0,0,J$62/CHI!J$11*1000)</f>
        <v>23.753938964045162</v>
      </c>
      <c r="K228" s="228">
        <f>IF(K$62=0,0,K$62/CHI!K$11*1000)</f>
        <v>23.520917804954788</v>
      </c>
      <c r="L228" s="228">
        <f>IF(L$62=0,0,L$62/CHI!L$11*1000)</f>
        <v>23.195953392955968</v>
      </c>
      <c r="M228" s="228">
        <f>IF(M$62=0,0,M$62/CHI!M$11*1000)</f>
        <v>23.108888751180562</v>
      </c>
      <c r="N228" s="228">
        <f>IF(N$62=0,0,N$62/CHI!N$11*1000)</f>
        <v>23.006018645203284</v>
      </c>
      <c r="O228" s="228">
        <f>IF(O$62=0,0,O$62/CHI!O$11*1000)</f>
        <v>22.857973152038092</v>
      </c>
      <c r="P228" s="228">
        <f>IF(P$62=0,0,P$62/CHI!P$11*1000)</f>
        <v>22.722554713199681</v>
      </c>
      <c r="Q228" s="228">
        <f>IF(Q$62=0,0,Q$62/CHI!Q$11*1000)</f>
        <v>21.092823405999045</v>
      </c>
    </row>
    <row r="229" spans="1:17" x14ac:dyDescent="0.25">
      <c r="A229" s="76" t="s">
        <v>81</v>
      </c>
      <c r="B229" s="228">
        <f>IF(B$63=0,0,B$63/CHI!B$11*1000)</f>
        <v>7.2779022951208558</v>
      </c>
      <c r="C229" s="228">
        <f>IF(C$63=0,0,C$63/CHI!C$11*1000)</f>
        <v>7.3530275396784308</v>
      </c>
      <c r="D229" s="228">
        <f>IF(D$63=0,0,D$63/CHI!D$11*1000)</f>
        <v>7.2135028323607413</v>
      </c>
      <c r="E229" s="228">
        <f>IF(E$63=0,0,E$63/CHI!E$11*1000)</f>
        <v>7.1863377777874273</v>
      </c>
      <c r="F229" s="228">
        <f>IF(F$63=0,0,F$63/CHI!F$11*1000)</f>
        <v>6.7797266797158509</v>
      </c>
      <c r="G229" s="228">
        <f>IF(G$63=0,0,G$63/CHI!G$11*1000)</f>
        <v>6.7535051444046443</v>
      </c>
      <c r="H229" s="228">
        <f>IF(H$63=0,0,H$63/CHI!H$11*1000)</f>
        <v>6.7043767747473089</v>
      </c>
      <c r="I229" s="228">
        <f>IF(I$63=0,0,I$63/CHI!I$11*1000)</f>
        <v>6.4741131586081755</v>
      </c>
      <c r="J229" s="228">
        <f>IF(J$63=0,0,J$63/CHI!J$11*1000)</f>
        <v>6.421087092336121</v>
      </c>
      <c r="K229" s="228">
        <f>IF(K$63=0,0,K$63/CHI!K$11*1000)</f>
        <v>6.3580975747179629</v>
      </c>
      <c r="L229" s="228">
        <f>IF(L$63=0,0,L$63/CHI!L$11*1000)</f>
        <v>6.270254257678519</v>
      </c>
      <c r="M229" s="228">
        <f>IF(M$63=0,0,M$63/CHI!M$11*1000)</f>
        <v>6.2467192284629798</v>
      </c>
      <c r="N229" s="228">
        <f>IF(N$63=0,0,N$63/CHI!N$11*1000)</f>
        <v>6.2189117178569377</v>
      </c>
      <c r="O229" s="228">
        <f>IF(O$63=0,0,O$63/CHI!O$11*1000)</f>
        <v>6.178892544334583</v>
      </c>
      <c r="P229" s="228">
        <f>IF(P$63=0,0,P$63/CHI!P$11*1000)</f>
        <v>6.1422866748404426</v>
      </c>
      <c r="Q229" s="228">
        <f>IF(Q$63=0,0,Q$63/CHI!Q$11*1000)</f>
        <v>5.7017430379942855</v>
      </c>
    </row>
    <row r="230" spans="1:17" x14ac:dyDescent="0.25">
      <c r="A230" s="76" t="s">
        <v>80</v>
      </c>
      <c r="B230" s="228">
        <f>IF(B$64=0,0,B$64/CHI!B$11*1000)</f>
        <v>45.114418044973043</v>
      </c>
      <c r="C230" s="228">
        <f>IF(C$64=0,0,C$64/CHI!C$11*1000)</f>
        <v>45.58010603462543</v>
      </c>
      <c r="D230" s="228">
        <f>IF(D$64=0,0,D$64/CHI!D$11*1000)</f>
        <v>44.71521726334408</v>
      </c>
      <c r="E230" s="228">
        <f>IF(E$64=0,0,E$64/CHI!E$11*1000)</f>
        <v>44.546825935934173</v>
      </c>
      <c r="F230" s="228">
        <f>IF(F$64=0,0,F$64/CHI!F$11*1000)</f>
        <v>42.026316273084674</v>
      </c>
      <c r="G230" s="228">
        <f>IF(G$64=0,0,G$64/CHI!G$11*1000)</f>
        <v>41.863773653269099</v>
      </c>
      <c r="H230" s="228">
        <f>IF(H$64=0,0,H$64/CHI!H$11*1000)</f>
        <v>41.559235653621187</v>
      </c>
      <c r="I230" s="228">
        <f>IF(I$64=0,0,I$64/CHI!I$11*1000)</f>
        <v>40.131872573189021</v>
      </c>
      <c r="J230" s="228">
        <f>IF(J$64=0,0,J$64/CHI!J$11*1000)</f>
        <v>39.803173447524514</v>
      </c>
      <c r="K230" s="228">
        <f>IF(K$64=0,0,K$64/CHI!K$11*1000)</f>
        <v>39.412712664314789</v>
      </c>
      <c r="L230" s="228">
        <f>IF(L$64=0,0,L$64/CHI!L$11*1000)</f>
        <v>38.868187612084917</v>
      </c>
      <c r="M230" s="228">
        <f>IF(M$64=0,0,M$64/CHI!M$11*1000)</f>
        <v>38.722298164318865</v>
      </c>
      <c r="N230" s="228">
        <f>IF(N$64=0,0,N$64/CHI!N$11*1000)</f>
        <v>38.549924366567822</v>
      </c>
      <c r="O230" s="228">
        <f>IF(O$64=0,0,O$64/CHI!O$11*1000)</f>
        <v>38.301852648799333</v>
      </c>
      <c r="P230" s="228">
        <f>IF(P$64=0,0,P$64/CHI!P$11*1000)</f>
        <v>38.074939393813004</v>
      </c>
      <c r="Q230" s="228">
        <f>IF(Q$64=0,0,Q$64/CHI!Q$11*1000)</f>
        <v>35.344087976220521</v>
      </c>
    </row>
    <row r="231" spans="1:17" x14ac:dyDescent="0.25">
      <c r="A231" s="129" t="s">
        <v>79</v>
      </c>
      <c r="B231" s="227">
        <f>IF(B$65=0,0,B$65/CHI!B$11*1000)</f>
        <v>16.984929366897632</v>
      </c>
      <c r="C231" s="227">
        <f>IF(C$65=0,0,C$65/CHI!C$11*1000)</f>
        <v>17.160254195500624</v>
      </c>
      <c r="D231" s="227">
        <f>IF(D$65=0,0,D$65/CHI!D$11*1000)</f>
        <v>16.834636015614258</v>
      </c>
      <c r="E231" s="227">
        <f>IF(E$65=0,0,E$65/CHI!E$11*1000)</f>
        <v>16.771239103363182</v>
      </c>
      <c r="F231" s="227">
        <f>IF(F$65=0,0,F$65/CHI!F$11*1000)</f>
        <v>15.822303475967859</v>
      </c>
      <c r="G231" s="227">
        <f>IF(G$65=0,0,G$65/CHI!G$11*1000)</f>
        <v>15.761108517985109</v>
      </c>
      <c r="H231" s="227">
        <f>IF(H$65=0,0,H$65/CHI!H$11*1000)</f>
        <v>15.646454342275701</v>
      </c>
      <c r="I231" s="227">
        <f>IF(I$65=0,0,I$65/CHI!I$11*1000)</f>
        <v>15.10907267688682</v>
      </c>
      <c r="J231" s="227">
        <f>IF(J$65=0,0,J$65/CHI!J$11*1000)</f>
        <v>14.985322184820024</v>
      </c>
      <c r="K231" s="227">
        <f>IF(K$65=0,0,K$65/CHI!K$11*1000)</f>
        <v>14.838319317205734</v>
      </c>
      <c r="L231" s="227">
        <f>IF(L$65=0,0,L$65/CHI!L$11*1000)</f>
        <v>14.63331346871156</v>
      </c>
      <c r="M231" s="227">
        <f>IF(M$65=0,0,M$65/CHI!M$11*1000)</f>
        <v>14.578388190428862</v>
      </c>
      <c r="N231" s="227">
        <f>IF(N$65=0,0,N$65/CHI!N$11*1000)</f>
        <v>14.513491935387144</v>
      </c>
      <c r="O231" s="227">
        <f>IF(O$65=0,0,O$65/CHI!O$11*1000)</f>
        <v>14.42009650246762</v>
      </c>
      <c r="P231" s="227">
        <f>IF(P$65=0,0,P$65/CHI!P$11*1000)</f>
        <v>14.33466692639476</v>
      </c>
      <c r="Q231" s="227">
        <f>IF(Q$65=0,0,Q$65/CHI!Q$11*1000)</f>
        <v>13.306540654366547</v>
      </c>
    </row>
    <row r="232" spans="1:17" x14ac:dyDescent="0.25">
      <c r="A232" s="127" t="s">
        <v>183</v>
      </c>
      <c r="B232" s="226">
        <f>IF(B$70=0,0,B$70/CHI!B$11*1000)</f>
        <v>168.92578185880026</v>
      </c>
      <c r="C232" s="226">
        <f>IF(C$70=0,0,C$70/CHI!C$11*1000)</f>
        <v>170.66949730861194</v>
      </c>
      <c r="D232" s="226">
        <f>IF(D$70=0,0,D$70/CHI!D$11*1000)</f>
        <v>167.43102016004372</v>
      </c>
      <c r="E232" s="226">
        <f>IF(E$70=0,0,E$70/CHI!E$11*1000)</f>
        <v>166.80049808143451</v>
      </c>
      <c r="F232" s="226">
        <f>IF(F$70=0,0,F$70/CHI!F$11*1000)</f>
        <v>157.36273773938453</v>
      </c>
      <c r="G232" s="226">
        <f>IF(G$70=0,0,G$70/CHI!G$11*1000)</f>
        <v>156.75411547786376</v>
      </c>
      <c r="H232" s="226">
        <f>IF(H$70=0,0,H$70/CHI!H$11*1000)</f>
        <v>155.61380774642063</v>
      </c>
      <c r="I232" s="226">
        <f>IF(I$70=0,0,I$70/CHI!I$11*1000)</f>
        <v>150.26920983721067</v>
      </c>
      <c r="J232" s="226">
        <f>IF(J$70=0,0,J$70/CHI!J$11*1000)</f>
        <v>149.03843353097906</v>
      </c>
      <c r="K232" s="226">
        <f>IF(K$70=0,0,K$70/CHI!K$11*1000)</f>
        <v>147.57639775733458</v>
      </c>
      <c r="L232" s="226">
        <f>IF(L$70=0,0,L$70/CHI!L$11*1000)</f>
        <v>145.53748593765999</v>
      </c>
      <c r="M232" s="226">
        <f>IF(M$70=0,0,M$70/CHI!M$11*1000)</f>
        <v>144.991219575446</v>
      </c>
      <c r="N232" s="226">
        <f>IF(N$70=0,0,N$70/CHI!N$11*1000)</f>
        <v>144.34578559183487</v>
      </c>
      <c r="O232" s="226">
        <f>IF(O$70=0,0,O$70/CHI!O$11*1000)</f>
        <v>143.41690939887761</v>
      </c>
      <c r="P232" s="226">
        <f>IF(P$70=0,0,P$70/CHI!P$11*1000)</f>
        <v>142.56725865142738</v>
      </c>
      <c r="Q232" s="226">
        <f>IF(Q$70=0,0,Q$70/CHI!Q$11*1000)</f>
        <v>132.34189765049067</v>
      </c>
    </row>
    <row r="233" spans="1:17" x14ac:dyDescent="0.25">
      <c r="A233" s="127" t="s">
        <v>181</v>
      </c>
      <c r="B233" s="226">
        <f>IF(B$83=0,0,B$83/CHI!B$11*1000)</f>
        <v>181.33489285717931</v>
      </c>
      <c r="C233" s="226">
        <f>IF(C$83=0,0,C$83/CHI!C$11*1000)</f>
        <v>183.20669981752428</v>
      </c>
      <c r="D233" s="226">
        <f>IF(D$83=0,0,D$83/CHI!D$11*1000)</f>
        <v>179.73032752968192</v>
      </c>
      <c r="E233" s="226">
        <f>IF(E$83=0,0,E$83/CHI!E$11*1000)</f>
        <v>179.05348795960217</v>
      </c>
      <c r="F233" s="226">
        <f>IF(F$83=0,0,F$83/CHI!F$11*1000)</f>
        <v>168.92243962816468</v>
      </c>
      <c r="G233" s="226">
        <f>IF(G$83=0,0,G$83/CHI!G$11*1000)</f>
        <v>168.26910861279836</v>
      </c>
      <c r="H233" s="226">
        <f>IF(H$83=0,0,H$83/CHI!H$11*1000)</f>
        <v>167.04503506978949</v>
      </c>
      <c r="I233" s="226">
        <f>IF(I$83=0,0,I$83/CHI!I$11*1000)</f>
        <v>161.30782859623022</v>
      </c>
      <c r="J233" s="226">
        <f>IF(J$83=0,0,J$83/CHI!J$11*1000)</f>
        <v>159.98664075168824</v>
      </c>
      <c r="K233" s="226">
        <f>IF(K$83=0,0,K$83/CHI!K$11*1000)</f>
        <v>158.41720536148364</v>
      </c>
      <c r="L233" s="226">
        <f>IF(L$83=0,0,L$83/CHI!L$11*1000)</f>
        <v>156.22851721514132</v>
      </c>
      <c r="M233" s="226">
        <f>IF(M$83=0,0,M$83/CHI!M$11*1000)</f>
        <v>155.64212269813197</v>
      </c>
      <c r="N233" s="226">
        <f>IF(N$83=0,0,N$83/CHI!N$11*1000)</f>
        <v>154.94927581012789</v>
      </c>
      <c r="O233" s="226">
        <f>IF(O$83=0,0,O$83/CHI!O$11*1000)</f>
        <v>153.95216534496348</v>
      </c>
      <c r="P233" s="226">
        <f>IF(P$83=0,0,P$83/CHI!P$11*1000)</f>
        <v>153.04010014355052</v>
      </c>
      <c r="Q233" s="226">
        <f>IF(Q$83=0,0,Q$83/CHI!Q$11*1000)</f>
        <v>142.06359483377639</v>
      </c>
    </row>
    <row r="234" spans="1:17" x14ac:dyDescent="0.25">
      <c r="A234" s="127" t="s">
        <v>180</v>
      </c>
      <c r="B234" s="225">
        <f>IF(B$91=0,0,B$91/CHI!B$11*1000)</f>
        <v>62.565104392148243</v>
      </c>
      <c r="C234" s="225">
        <f>IF(C$91=0,0,C$91/CHI!C$11*1000)</f>
        <v>63.210924929115535</v>
      </c>
      <c r="D234" s="225">
        <f>IF(D$91=0,0,D$91/CHI!D$11*1000)</f>
        <v>62.011488948164335</v>
      </c>
      <c r="E234" s="225">
        <f>IF(E$91=0,0,E$91/CHI!E$11*1000)</f>
        <v>61.777962252383155</v>
      </c>
      <c r="F234" s="225">
        <f>IF(F$91=0,0,F$91/CHI!F$11*1000)</f>
        <v>58.282495459031303</v>
      </c>
      <c r="G234" s="225">
        <f>IF(G$91=0,0,G$91/CHI!G$11*1000)</f>
        <v>58.057079806616208</v>
      </c>
      <c r="H234" s="225">
        <f>IF(H$91=0,0,H$91/CHI!H$11*1000)</f>
        <v>57.634743609785431</v>
      </c>
      <c r="I234" s="225">
        <f>IF(I$91=0,0,I$91/CHI!I$11*1000)</f>
        <v>55.655262902670593</v>
      </c>
      <c r="J234" s="225">
        <f>IF(J$91=0,0,J$91/CHI!J$11*1000)</f>
        <v>55.19941982628854</v>
      </c>
      <c r="K234" s="225">
        <f>IF(K$91=0,0,K$91/CHI!K$11*1000)</f>
        <v>54.657925095309075</v>
      </c>
      <c r="L234" s="225">
        <f>IF(L$91=0,0,L$91/CHI!L$11*1000)</f>
        <v>53.902772569503696</v>
      </c>
      <c r="M234" s="225">
        <f>IF(M$91=0,0,M$91/CHI!M$11*1000)</f>
        <v>53.70045169460964</v>
      </c>
      <c r="N234" s="225">
        <f>IF(N$91=0,0,N$91/CHI!N$11*1000)</f>
        <v>53.461402071049953</v>
      </c>
      <c r="O234" s="225">
        <f>IF(O$91=0,0,O$91/CHI!O$11*1000)</f>
        <v>53.117373851436135</v>
      </c>
      <c r="P234" s="225">
        <f>IF(P$91=0,0,P$91/CHI!P$11*1000)</f>
        <v>52.802688389417547</v>
      </c>
      <c r="Q234" s="225">
        <f>IF(Q$91=0,0,Q$91/CHI!Q$11*1000)</f>
        <v>49.015517648329904</v>
      </c>
    </row>
    <row r="235" spans="1:17" x14ac:dyDescent="0.25">
      <c r="A235" s="72" t="s">
        <v>179</v>
      </c>
      <c r="B235" s="224">
        <f>IF(B$105=0,0,B$105/CHI!B$11*1000)</f>
        <v>93.84765658822235</v>
      </c>
      <c r="C235" s="224">
        <f>IF(C$105=0,0,C$105/CHI!C$11*1000)</f>
        <v>94.816387393673295</v>
      </c>
      <c r="D235" s="224">
        <f>IF(D$105=0,0,D$105/CHI!D$11*1000)</f>
        <v>93.017233422246491</v>
      </c>
      <c r="E235" s="224">
        <f>IF(E$105=0,0,E$105/CHI!E$11*1000)</f>
        <v>92.666943378574715</v>
      </c>
      <c r="F235" s="224">
        <f>IF(F$105=0,0,F$105/CHI!F$11*1000)</f>
        <v>87.42374318854695</v>
      </c>
      <c r="G235" s="224">
        <f>IF(G$105=0,0,G$105/CHI!G$11*1000)</f>
        <v>87.085619709924302</v>
      </c>
      <c r="H235" s="224">
        <f>IF(H$105=0,0,H$105/CHI!H$11*1000)</f>
        <v>86.452115414678147</v>
      </c>
      <c r="I235" s="224">
        <f>IF(I$105=0,0,I$105/CHI!I$11*1000)</f>
        <v>83.482894354005907</v>
      </c>
      <c r="J235" s="224">
        <f>IF(J$105=0,0,J$105/CHI!J$11*1000)</f>
        <v>82.7991297394328</v>
      </c>
      <c r="K235" s="224">
        <f>IF(K$105=0,0,K$105/CHI!K$11*1000)</f>
        <v>81.986887642963637</v>
      </c>
      <c r="L235" s="224">
        <f>IF(L$105=0,0,L$105/CHI!L$11*1000)</f>
        <v>80.854158854255544</v>
      </c>
      <c r="M235" s="224">
        <f>IF(M$105=0,0,M$105/CHI!M$11*1000)</f>
        <v>80.550677541914425</v>
      </c>
      <c r="N235" s="224">
        <f>IF(N$105=0,0,N$105/CHI!N$11*1000)</f>
        <v>80.192103106574919</v>
      </c>
      <c r="O235" s="224">
        <f>IF(O$105=0,0,O$105/CHI!O$11*1000)</f>
        <v>79.676060777154206</v>
      </c>
      <c r="P235" s="224">
        <f>IF(P$105=0,0,P$105/CHI!P$11*1000)</f>
        <v>79.204032584126324</v>
      </c>
      <c r="Q235" s="224">
        <f>IF(Q$105=0,0,Q$105/CHI!Q$11*1000)</f>
        <v>73.523276472494828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 t="shared" ref="B237:Q237" si="52">SUM(B238:B246)</f>
        <v>346.67934316856332</v>
      </c>
      <c r="C237" s="230">
        <f t="shared" si="52"/>
        <v>344.12545245237101</v>
      </c>
      <c r="D237" s="230">
        <f t="shared" si="52"/>
        <v>335.48629846901201</v>
      </c>
      <c r="E237" s="230">
        <f t="shared" si="52"/>
        <v>332.28060035052931</v>
      </c>
      <c r="F237" s="230">
        <f t="shared" si="52"/>
        <v>323.25870599292966</v>
      </c>
      <c r="G237" s="230">
        <f t="shared" si="52"/>
        <v>306.02275719377792</v>
      </c>
      <c r="H237" s="230">
        <f t="shared" si="52"/>
        <v>303.79659480587634</v>
      </c>
      <c r="I237" s="230">
        <f t="shared" si="52"/>
        <v>302.12999992734512</v>
      </c>
      <c r="J237" s="230">
        <f t="shared" si="52"/>
        <v>290.3562655762405</v>
      </c>
      <c r="K237" s="230">
        <f t="shared" si="52"/>
        <v>271.09511754809614</v>
      </c>
      <c r="L237" s="230">
        <f t="shared" si="52"/>
        <v>262.32912761315913</v>
      </c>
      <c r="M237" s="230">
        <f t="shared" si="52"/>
        <v>261.34449071826742</v>
      </c>
      <c r="N237" s="230">
        <f t="shared" si="52"/>
        <v>257.33473514337658</v>
      </c>
      <c r="O237" s="230">
        <f t="shared" si="52"/>
        <v>250.49236310511239</v>
      </c>
      <c r="P237" s="230">
        <f t="shared" si="52"/>
        <v>243.98246453304415</v>
      </c>
      <c r="Q237" s="230">
        <f t="shared" si="52"/>
        <v>240.57681617741105</v>
      </c>
    </row>
    <row r="238" spans="1:17" x14ac:dyDescent="0.25">
      <c r="A238" s="132" t="s">
        <v>83</v>
      </c>
      <c r="B238" s="229">
        <f>IF(B$109=0,0,B$109/CHI!B$12*1000)</f>
        <v>4.069508691172758</v>
      </c>
      <c r="C238" s="229">
        <f>IF(C$109=0,0,C$109/CHI!C$12*1000)</f>
        <v>4.0395297476024252</v>
      </c>
      <c r="D238" s="229">
        <f>IF(D$109=0,0,D$109/CHI!D$12*1000)</f>
        <v>3.9381187090953951</v>
      </c>
      <c r="E238" s="229">
        <f>IF(E$109=0,0,E$109/CHI!E$12*1000)</f>
        <v>3.9004884994751516</v>
      </c>
      <c r="F238" s="229">
        <f>IF(F$109=0,0,F$109/CHI!F$12*1000)</f>
        <v>3.7945846484884407</v>
      </c>
      <c r="G238" s="229">
        <f>IF(G$109=0,0,G$109/CHI!G$12*1000)</f>
        <v>3.5922598061783177</v>
      </c>
      <c r="H238" s="229">
        <f>IF(H$109=0,0,H$109/CHI!H$12*1000)</f>
        <v>3.566127914088276</v>
      </c>
      <c r="I238" s="229">
        <f>IF(I$109=0,0,I$109/CHI!I$12*1000)</f>
        <v>3.5465645265473333</v>
      </c>
      <c r="J238" s="229">
        <f>IF(J$109=0,0,J$109/CHI!J$12*1000)</f>
        <v>3.4083580968493186</v>
      </c>
      <c r="K238" s="229">
        <f>IF(K$109=0,0,K$109/CHI!K$12*1000)</f>
        <v>3.1822603761541832</v>
      </c>
      <c r="L238" s="229">
        <f>IF(L$109=0,0,L$109/CHI!L$12*1000)</f>
        <v>3.0793604689923844</v>
      </c>
      <c r="M238" s="229">
        <f>IF(M$109=0,0,M$109/CHI!M$12*1000)</f>
        <v>3.0678022712503767</v>
      </c>
      <c r="N238" s="229">
        <f>IF(N$109=0,0,N$109/CHI!N$12*1000)</f>
        <v>3.0207336025135647</v>
      </c>
      <c r="O238" s="229">
        <f>IF(O$109=0,0,O$109/CHI!O$12*1000)</f>
        <v>2.9404141573933096</v>
      </c>
      <c r="P238" s="229">
        <f>IF(P$109=0,0,P$109/CHI!P$12*1000)</f>
        <v>2.8639974647356108</v>
      </c>
      <c r="Q238" s="229">
        <f>IF(Q$109=0,0,Q$109/CHI!Q$12*1000)</f>
        <v>2.8240201316310309</v>
      </c>
    </row>
    <row r="239" spans="1:17" x14ac:dyDescent="0.25">
      <c r="A239" s="76" t="s">
        <v>82</v>
      </c>
      <c r="B239" s="228">
        <f>IF(B$110=0,0,B$110/CHI!B$12*1000)</f>
        <v>20.371103094821116</v>
      </c>
      <c r="C239" s="228">
        <f>IF(C$110=0,0,C$110/CHI!C$12*1000)</f>
        <v>20.221034819633562</v>
      </c>
      <c r="D239" s="228">
        <f>IF(D$110=0,0,D$110/CHI!D$12*1000)</f>
        <v>19.713392527368484</v>
      </c>
      <c r="E239" s="228">
        <f>IF(E$110=0,0,E$110/CHI!E$12*1000)</f>
        <v>19.525023626396113</v>
      </c>
      <c r="F239" s="228">
        <f>IF(F$110=0,0,F$110/CHI!F$12*1000)</f>
        <v>18.994891261457699</v>
      </c>
      <c r="G239" s="228">
        <f>IF(G$110=0,0,G$110/CHI!G$12*1000)</f>
        <v>17.982095729092052</v>
      </c>
      <c r="H239" s="228">
        <f>IF(H$110=0,0,H$110/CHI!H$12*1000)</f>
        <v>17.851284983071611</v>
      </c>
      <c r="I239" s="228">
        <f>IF(I$110=0,0,I$110/CHI!I$12*1000)</f>
        <v>17.753354786892171</v>
      </c>
      <c r="J239" s="228">
        <f>IF(J$110=0,0,J$110/CHI!J$12*1000)</f>
        <v>17.061522518821977</v>
      </c>
      <c r="K239" s="228">
        <f>IF(K$110=0,0,K$110/CHI!K$12*1000)</f>
        <v>15.929724966017796</v>
      </c>
      <c r="L239" s="228">
        <f>IF(L$110=0,0,L$110/CHI!L$12*1000)</f>
        <v>15.41462971095976</v>
      </c>
      <c r="M239" s="228">
        <f>IF(M$110=0,0,M$110/CHI!M$12*1000)</f>
        <v>15.356771808283822</v>
      </c>
      <c r="N239" s="228">
        <f>IF(N$110=0,0,N$110/CHI!N$12*1000)</f>
        <v>15.121155969582356</v>
      </c>
      <c r="O239" s="228">
        <f>IF(O$110=0,0,O$110/CHI!O$12*1000)</f>
        <v>14.719093749980107</v>
      </c>
      <c r="P239" s="228">
        <f>IF(P$110=0,0,P$110/CHI!P$12*1000)</f>
        <v>14.336567886926447</v>
      </c>
      <c r="Q239" s="228">
        <f>IF(Q$110=0,0,Q$110/CHI!Q$12*1000)</f>
        <v>14.136449780311784</v>
      </c>
    </row>
    <row r="240" spans="1:17" x14ac:dyDescent="0.25">
      <c r="A240" s="76" t="s">
        <v>81</v>
      </c>
      <c r="B240" s="228">
        <f>IF(B$111=0,0,B$111/CHI!B$12*1000)</f>
        <v>4.7497209762741281</v>
      </c>
      <c r="C240" s="228">
        <f>IF(C$111=0,0,C$111/CHI!C$12*1000)</f>
        <v>4.7147310971687189</v>
      </c>
      <c r="D240" s="228">
        <f>IF(D$111=0,0,D$111/CHI!D$12*1000)</f>
        <v>4.5963693554018592</v>
      </c>
      <c r="E240" s="228">
        <f>IF(E$111=0,0,E$111/CHI!E$12*1000)</f>
        <v>4.5524493125813192</v>
      </c>
      <c r="F240" s="228">
        <f>IF(F$111=0,0,F$111/CHI!F$12*1000)</f>
        <v>4.4288437914551739</v>
      </c>
      <c r="G240" s="228">
        <f>IF(G$111=0,0,G$111/CHI!G$12*1000)</f>
        <v>4.1927006546617234</v>
      </c>
      <c r="H240" s="228">
        <f>IF(H$111=0,0,H$111/CHI!H$12*1000)</f>
        <v>4.1622008559319568</v>
      </c>
      <c r="I240" s="228">
        <f>IF(I$111=0,0,I$111/CHI!I$12*1000)</f>
        <v>4.1393674774526943</v>
      </c>
      <c r="J240" s="228">
        <f>IF(J$111=0,0,J$111/CHI!J$12*1000)</f>
        <v>3.9780600499451628</v>
      </c>
      <c r="K240" s="228">
        <f>IF(K$111=0,0,K$111/CHI!K$12*1000)</f>
        <v>3.7141704337359953</v>
      </c>
      <c r="L240" s="228">
        <f>IF(L$111=0,0,L$111/CHI!L$12*1000)</f>
        <v>3.5940709611477675</v>
      </c>
      <c r="M240" s="228">
        <f>IF(M$111=0,0,M$111/CHI!M$12*1000)</f>
        <v>3.5805808279574345</v>
      </c>
      <c r="N240" s="228">
        <f>IF(N$111=0,0,N$111/CHI!N$12*1000)</f>
        <v>3.5256447017096968</v>
      </c>
      <c r="O240" s="228">
        <f>IF(O$111=0,0,O$111/CHI!O$12*1000)</f>
        <v>3.4318999815871218</v>
      </c>
      <c r="P240" s="228">
        <f>IF(P$111=0,0,P$111/CHI!P$12*1000)</f>
        <v>3.3427103531582496</v>
      </c>
      <c r="Q240" s="228">
        <f>IF(Q$111=0,0,Q$111/CHI!Q$12*1000)</f>
        <v>3.2960508686769421</v>
      </c>
    </row>
    <row r="241" spans="1:17" x14ac:dyDescent="0.25">
      <c r="A241" s="76" t="s">
        <v>80</v>
      </c>
      <c r="B241" s="228">
        <f>IF(B$112=0,0,B$112/CHI!B$12*1000)</f>
        <v>31.835095423715604</v>
      </c>
      <c r="C241" s="228">
        <f>IF(C$112=0,0,C$112/CHI!C$12*1000)</f>
        <v>31.600575091732072</v>
      </c>
      <c r="D241" s="228">
        <f>IF(D$112=0,0,D$112/CHI!D$12*1000)</f>
        <v>30.807253260305043</v>
      </c>
      <c r="E241" s="228">
        <f>IF(E$112=0,0,E$112/CHI!E$12*1000)</f>
        <v>30.51287833571687</v>
      </c>
      <c r="F241" s="228">
        <f>IF(F$112=0,0,F$112/CHI!F$12*1000)</f>
        <v>29.684409973131974</v>
      </c>
      <c r="G241" s="228">
        <f>IF(G$112=0,0,G$112/CHI!G$12*1000)</f>
        <v>28.101656095372149</v>
      </c>
      <c r="H241" s="228">
        <f>IF(H$112=0,0,H$112/CHI!H$12*1000)</f>
        <v>27.897230612735093</v>
      </c>
      <c r="I241" s="228">
        <f>IF(I$112=0,0,I$112/CHI!I$12*1000)</f>
        <v>27.744189458030597</v>
      </c>
      <c r="J241" s="228">
        <f>IF(J$112=0,0,J$112/CHI!J$12*1000)</f>
        <v>26.663023348924835</v>
      </c>
      <c r="K241" s="228">
        <f>IF(K$112=0,0,K$112/CHI!K$12*1000)</f>
        <v>24.894298163737936</v>
      </c>
      <c r="L241" s="228">
        <f>IF(L$112=0,0,L$112/CHI!L$12*1000)</f>
        <v>24.089329158341041</v>
      </c>
      <c r="M241" s="228">
        <f>IF(M$112=0,0,M$112/CHI!M$12*1000)</f>
        <v>23.99891128336731</v>
      </c>
      <c r="N241" s="228">
        <f>IF(N$112=0,0,N$112/CHI!N$12*1000)</f>
        <v>23.630700849524533</v>
      </c>
      <c r="O241" s="228">
        <f>IF(O$112=0,0,O$112/CHI!O$12*1000)</f>
        <v>23.002375075130779</v>
      </c>
      <c r="P241" s="228">
        <f>IF(P$112=0,0,P$112/CHI!P$12*1000)</f>
        <v>22.404579889682605</v>
      </c>
      <c r="Q241" s="228">
        <f>IF(Q$112=0,0,Q$112/CHI!Q$12*1000)</f>
        <v>22.09184380512022</v>
      </c>
    </row>
    <row r="242" spans="1:17" x14ac:dyDescent="0.25">
      <c r="A242" s="129" t="s">
        <v>79</v>
      </c>
      <c r="B242" s="227">
        <f>IF(B$113=0,0,B$113/CHI!B$12*1000)</f>
        <v>11.394624335283719</v>
      </c>
      <c r="C242" s="227">
        <f>IF(C$113=0,0,C$113/CHI!C$12*1000)</f>
        <v>11.310683293286793</v>
      </c>
      <c r="D242" s="227">
        <f>IF(D$113=0,0,D$113/CHI!D$12*1000)</f>
        <v>11.026732385467106</v>
      </c>
      <c r="E242" s="227">
        <f>IF(E$113=0,0,E$113/CHI!E$12*1000)</f>
        <v>10.921367798530421</v>
      </c>
      <c r="F242" s="227">
        <f>IF(F$113=0,0,F$113/CHI!F$12*1000)</f>
        <v>10.624837015767634</v>
      </c>
      <c r="G242" s="227">
        <f>IF(G$113=0,0,G$113/CHI!G$12*1000)</f>
        <v>10.058327457299288</v>
      </c>
      <c r="H242" s="227">
        <f>IF(H$113=0,0,H$113/CHI!H$12*1000)</f>
        <v>9.9851581594471721</v>
      </c>
      <c r="I242" s="227">
        <f>IF(I$113=0,0,I$113/CHI!I$12*1000)</f>
        <v>9.9303806743325325</v>
      </c>
      <c r="J242" s="227">
        <f>IF(J$113=0,0,J$113/CHI!J$12*1000)</f>
        <v>9.5434026711780895</v>
      </c>
      <c r="K242" s="227">
        <f>IF(K$113=0,0,K$113/CHI!K$12*1000)</f>
        <v>8.9103290532317114</v>
      </c>
      <c r="L242" s="227">
        <f>IF(L$113=0,0,L$113/CHI!L$12*1000)</f>
        <v>8.6222093131786721</v>
      </c>
      <c r="M242" s="227">
        <f>IF(M$113=0,0,M$113/CHI!M$12*1000)</f>
        <v>8.5898463595010561</v>
      </c>
      <c r="N242" s="227">
        <f>IF(N$113=0,0,N$113/CHI!N$12*1000)</f>
        <v>8.458054087037981</v>
      </c>
      <c r="O242" s="227">
        <f>IF(O$113=0,0,O$113/CHI!O$12*1000)</f>
        <v>8.2331596407012668</v>
      </c>
      <c r="P242" s="227">
        <f>IF(P$113=0,0,P$113/CHI!P$12*1000)</f>
        <v>8.019192901259709</v>
      </c>
      <c r="Q242" s="227">
        <f>IF(Q$113=0,0,Q$113/CHI!Q$12*1000)</f>
        <v>7.9072563685668849</v>
      </c>
    </row>
    <row r="243" spans="1:17" x14ac:dyDescent="0.25">
      <c r="A243" s="127" t="s">
        <v>182</v>
      </c>
      <c r="B243" s="226">
        <f>IF(B$118=0,0,B$118/CHI!B$12*1000)</f>
        <v>34.126185712127892</v>
      </c>
      <c r="C243" s="226">
        <f>IF(C$118=0,0,C$118/CHI!C$12*1000)</f>
        <v>33.874787552454784</v>
      </c>
      <c r="D243" s="226">
        <f>IF(D$118=0,0,D$118/CHI!D$12*1000)</f>
        <v>33.024372380506023</v>
      </c>
      <c r="E243" s="226">
        <f>IF(E$118=0,0,E$118/CHI!E$12*1000)</f>
        <v>32.708812046485292</v>
      </c>
      <c r="F243" s="226">
        <f>IF(F$118=0,0,F$118/CHI!F$12*1000)</f>
        <v>31.820720937541015</v>
      </c>
      <c r="G243" s="226">
        <f>IF(G$118=0,0,G$118/CHI!G$12*1000)</f>
        <v>30.124060316609278</v>
      </c>
      <c r="H243" s="226">
        <f>IF(H$118=0,0,H$118/CHI!H$12*1000)</f>
        <v>29.904922855517626</v>
      </c>
      <c r="I243" s="226">
        <f>IF(I$118=0,0,I$118/CHI!I$12*1000)</f>
        <v>29.740867720845291</v>
      </c>
      <c r="J243" s="226">
        <f>IF(J$118=0,0,J$118/CHI!J$12*1000)</f>
        <v>28.581892855718415</v>
      </c>
      <c r="K243" s="226">
        <f>IF(K$118=0,0,K$118/CHI!K$12*1000)</f>
        <v>26.685877048633994</v>
      </c>
      <c r="L243" s="226">
        <f>IF(L$118=0,0,L$118/CHI!L$12*1000)</f>
        <v>25.822976485433003</v>
      </c>
      <c r="M243" s="226">
        <f>IF(M$118=0,0,M$118/CHI!M$12*1000)</f>
        <v>25.726051467556324</v>
      </c>
      <c r="N243" s="226">
        <f>IF(N$118=0,0,N$118/CHI!N$12*1000)</f>
        <v>25.331341871771635</v>
      </c>
      <c r="O243" s="226">
        <f>IF(O$118=0,0,O$118/CHI!O$12*1000)</f>
        <v>24.657797100528253</v>
      </c>
      <c r="P243" s="226">
        <f>IF(P$118=0,0,P$118/CHI!P$12*1000)</f>
        <v>24.016980126528455</v>
      </c>
      <c r="Q243" s="226">
        <f>IF(Q$118=0,0,Q$118/CHI!Q$12*1000)</f>
        <v>23.68173722687283</v>
      </c>
    </row>
    <row r="244" spans="1:17" x14ac:dyDescent="0.25">
      <c r="A244" s="127" t="s">
        <v>181</v>
      </c>
      <c r="B244" s="226">
        <f>IF(B$131=0,0,B$131/CHI!B$12*1000)</f>
        <v>79.872568632883826</v>
      </c>
      <c r="C244" s="226">
        <f>IF(C$131=0,0,C$131/CHI!C$12*1000)</f>
        <v>79.284169538650019</v>
      </c>
      <c r="D244" s="226">
        <f>IF(D$131=0,0,D$131/CHI!D$12*1000)</f>
        <v>77.293767072904089</v>
      </c>
      <c r="E244" s="226">
        <f>IF(E$131=0,0,E$131/CHI!E$12*1000)</f>
        <v>76.555195975345711</v>
      </c>
      <c r="F244" s="226">
        <f>IF(F$131=0,0,F$131/CHI!F$12*1000)</f>
        <v>74.476612724062605</v>
      </c>
      <c r="G244" s="226">
        <f>IF(G$131=0,0,G$131/CHI!G$12*1000)</f>
        <v>70.505567057393776</v>
      </c>
      <c r="H244" s="226">
        <f>IF(H$131=0,0,H$131/CHI!H$12*1000)</f>
        <v>69.992674346537456</v>
      </c>
      <c r="I244" s="226">
        <f>IF(I$131=0,0,I$131/CHI!I$12*1000)</f>
        <v>69.608702193474926</v>
      </c>
      <c r="J244" s="226">
        <f>IF(J$131=0,0,J$131/CHI!J$12*1000)</f>
        <v>66.896113677444831</v>
      </c>
      <c r="K244" s="226">
        <f>IF(K$131=0,0,K$131/CHI!K$12*1000)</f>
        <v>62.458475848305184</v>
      </c>
      <c r="L244" s="226">
        <f>IF(L$131=0,0,L$131/CHI!L$12*1000)</f>
        <v>60.438851239829418</v>
      </c>
      <c r="M244" s="226">
        <f>IF(M$131=0,0,M$131/CHI!M$12*1000)</f>
        <v>60.211997579478947</v>
      </c>
      <c r="N244" s="226">
        <f>IF(N$131=0,0,N$131/CHI!N$12*1000)</f>
        <v>59.288177099062125</v>
      </c>
      <c r="O244" s="226">
        <f>IF(O$131=0,0,O$131/CHI!O$12*1000)</f>
        <v>57.711741003265516</v>
      </c>
      <c r="P244" s="226">
        <f>IF(P$131=0,0,P$131/CHI!P$12*1000)</f>
        <v>56.211904538426595</v>
      </c>
      <c r="Q244" s="226">
        <f>IF(Q$131=0,0,Q$131/CHI!Q$12*1000)</f>
        <v>55.427266262783711</v>
      </c>
    </row>
    <row r="245" spans="1:17" x14ac:dyDescent="0.25">
      <c r="A245" s="127" t="s">
        <v>180</v>
      </c>
      <c r="B245" s="225">
        <f>IF(B$139=0,0,B$139/CHI!B$12*1000)</f>
        <v>53.420178767428098</v>
      </c>
      <c r="C245" s="225">
        <f>IF(C$139=0,0,C$139/CHI!C$12*1000)</f>
        <v>53.026647103947539</v>
      </c>
      <c r="D245" s="225">
        <f>IF(D$139=0,0,D$139/CHI!D$12*1000)</f>
        <v>51.695430925988006</v>
      </c>
      <c r="E245" s="225">
        <f>IF(E$139=0,0,E$139/CHI!E$12*1000)</f>
        <v>51.201461585332808</v>
      </c>
      <c r="F245" s="225">
        <f>IF(F$139=0,0,F$139/CHI!F$12*1000)</f>
        <v>49.811268547008368</v>
      </c>
      <c r="G245" s="225">
        <f>IF(G$139=0,0,G$139/CHI!G$12*1000)</f>
        <v>47.155363359057112</v>
      </c>
      <c r="H245" s="225">
        <f>IF(H$139=0,0,H$139/CHI!H$12*1000)</f>
        <v>46.81233169284905</v>
      </c>
      <c r="I245" s="225">
        <f>IF(I$139=0,0,I$139/CHI!I$12*1000)</f>
        <v>46.555524363256531</v>
      </c>
      <c r="J245" s="225">
        <f>IF(J$139=0,0,J$139/CHI!J$12*1000)</f>
        <v>44.741297452452642</v>
      </c>
      <c r="K245" s="225">
        <f>IF(K$139=0,0,K$139/CHI!K$12*1000)</f>
        <v>41.773327219426442</v>
      </c>
      <c r="L245" s="225">
        <f>IF(L$139=0,0,L$139/CHI!L$12*1000)</f>
        <v>40.422566758425688</v>
      </c>
      <c r="M245" s="225">
        <f>IF(M$139=0,0,M$139/CHI!M$12*1000)</f>
        <v>40.270843040290721</v>
      </c>
      <c r="N245" s="225">
        <f>IF(N$139=0,0,N$139/CHI!N$12*1000)</f>
        <v>39.652975654058231</v>
      </c>
      <c r="O245" s="225">
        <f>IF(O$139=0,0,O$139/CHI!O$12*1000)</f>
        <v>38.59862746550867</v>
      </c>
      <c r="P245" s="225">
        <f>IF(P$139=0,0,P$139/CHI!P$12*1000)</f>
        <v>37.595510457442153</v>
      </c>
      <c r="Q245" s="225">
        <f>IF(Q$139=0,0,Q$139/CHI!Q$12*1000)</f>
        <v>37.070730577815887</v>
      </c>
    </row>
    <row r="246" spans="1:17" x14ac:dyDescent="0.25">
      <c r="A246" s="72" t="s">
        <v>179</v>
      </c>
      <c r="B246" s="224">
        <f>IF(B$153=0,0,B$153/CHI!B$12*1000)</f>
        <v>106.84035753485618</v>
      </c>
      <c r="C246" s="224">
        <f>IF(C$153=0,0,C$153/CHI!C$12*1000)</f>
        <v>106.05329420789508</v>
      </c>
      <c r="D246" s="224">
        <f>IF(D$153=0,0,D$153/CHI!D$12*1000)</f>
        <v>103.39086185197601</v>
      </c>
      <c r="E246" s="224">
        <f>IF(E$153=0,0,E$153/CHI!E$12*1000)</f>
        <v>102.40292317066562</v>
      </c>
      <c r="F246" s="224">
        <f>IF(F$153=0,0,F$153/CHI!F$12*1000)</f>
        <v>99.622537094016749</v>
      </c>
      <c r="G246" s="224">
        <f>IF(G$153=0,0,G$153/CHI!G$12*1000)</f>
        <v>94.310726718114225</v>
      </c>
      <c r="H246" s="224">
        <f>IF(H$153=0,0,H$153/CHI!H$12*1000)</f>
        <v>93.624663385698113</v>
      </c>
      <c r="I246" s="224">
        <f>IF(I$153=0,0,I$153/CHI!I$12*1000)</f>
        <v>93.111048726513062</v>
      </c>
      <c r="J246" s="224">
        <f>IF(J$153=0,0,J$153/CHI!J$12*1000)</f>
        <v>89.482594904905284</v>
      </c>
      <c r="K246" s="224">
        <f>IF(K$153=0,0,K$153/CHI!K$12*1000)</f>
        <v>83.546654438852883</v>
      </c>
      <c r="L246" s="224">
        <f>IF(L$153=0,0,L$153/CHI!L$12*1000)</f>
        <v>80.845133516851376</v>
      </c>
      <c r="M246" s="224">
        <f>IF(M$153=0,0,M$153/CHI!M$12*1000)</f>
        <v>80.541686080581442</v>
      </c>
      <c r="N246" s="224">
        <f>IF(N$153=0,0,N$153/CHI!N$12*1000)</f>
        <v>79.305951308116462</v>
      </c>
      <c r="O246" s="224">
        <f>IF(O$153=0,0,O$153/CHI!O$12*1000)</f>
        <v>77.197254931017341</v>
      </c>
      <c r="P246" s="224">
        <f>IF(P$153=0,0,P$153/CHI!P$12*1000)</f>
        <v>75.191020914884319</v>
      </c>
      <c r="Q246" s="224">
        <f>IF(Q$153=0,0,Q$153/CHI!Q$12*1000)</f>
        <v>74.141461155631774</v>
      </c>
    </row>
  </sheetData>
  <pageMargins left="0.39370078740157483" right="0.39370078740157483" top="0.39370078740157483" bottom="0.39370078740157483" header="0.31496062992125984" footer="0.31496062992125984"/>
  <pageSetup paperSize="9" scale="2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794.11084922988346</v>
      </c>
      <c r="C5" s="96">
        <v>692.05929684471221</v>
      </c>
      <c r="D5" s="96">
        <v>737.16163089798226</v>
      </c>
      <c r="E5" s="96">
        <v>754.80114478578378</v>
      </c>
      <c r="F5" s="96">
        <v>771.70350190220267</v>
      </c>
      <c r="G5" s="96">
        <v>854.94677211943997</v>
      </c>
      <c r="H5" s="96">
        <v>875.82829344911772</v>
      </c>
      <c r="I5" s="96">
        <v>1028.6693122682761</v>
      </c>
      <c r="J5" s="96">
        <v>1101.9915435497014</v>
      </c>
      <c r="K5" s="96">
        <v>1021.8201382405165</v>
      </c>
      <c r="L5" s="96">
        <v>1173.5165373029783</v>
      </c>
      <c r="M5" s="96">
        <v>1188.8568989056685</v>
      </c>
      <c r="N5" s="96">
        <v>1136.9277880729098</v>
      </c>
      <c r="O5" s="96">
        <v>1217.8491376563522</v>
      </c>
      <c r="P5" s="96">
        <v>1165.6818705261667</v>
      </c>
      <c r="Q5" s="96">
        <v>1185.5713420705551</v>
      </c>
    </row>
    <row r="6" spans="1:17" x14ac:dyDescent="0.25">
      <c r="A6" s="132" t="s">
        <v>83</v>
      </c>
      <c r="B6" s="160">
        <v>2.1591232609616249</v>
      </c>
      <c r="C6" s="160">
        <v>2.2818840252862196</v>
      </c>
      <c r="D6" s="160">
        <v>2.2330131443272854</v>
      </c>
      <c r="E6" s="160">
        <v>2.436069056536418</v>
      </c>
      <c r="F6" s="160">
        <v>2.4085146343858992</v>
      </c>
      <c r="G6" s="160">
        <v>2.468309489755403</v>
      </c>
      <c r="H6" s="160">
        <v>2.2385933857926745</v>
      </c>
      <c r="I6" s="160">
        <v>3.0963024559919363</v>
      </c>
      <c r="J6" s="160">
        <v>3.6569012745250227</v>
      </c>
      <c r="K6" s="160">
        <v>3.1682409500422741</v>
      </c>
      <c r="L6" s="160">
        <v>3.8379456662892242</v>
      </c>
      <c r="M6" s="160">
        <v>3.9473732565857795</v>
      </c>
      <c r="N6" s="160">
        <v>3.7786292452861763</v>
      </c>
      <c r="O6" s="160">
        <v>4.2024618988954181</v>
      </c>
      <c r="P6" s="160">
        <v>3.7715290431394735</v>
      </c>
      <c r="Q6" s="160">
        <v>3.6841542284328623</v>
      </c>
    </row>
    <row r="7" spans="1:17" x14ac:dyDescent="0.25">
      <c r="A7" s="76" t="s">
        <v>82</v>
      </c>
      <c r="B7" s="159">
        <v>2.8077102407712524</v>
      </c>
      <c r="C7" s="159">
        <v>2.9673475627301484</v>
      </c>
      <c r="D7" s="159">
        <v>2.9037961780431996</v>
      </c>
      <c r="E7" s="159">
        <v>3.1678488027668155</v>
      </c>
      <c r="F7" s="159">
        <v>3.1320172063733382</v>
      </c>
      <c r="G7" s="159">
        <v>3.2097740583335264</v>
      </c>
      <c r="H7" s="159">
        <v>2.911052688772175</v>
      </c>
      <c r="I7" s="159">
        <v>4.0264121420941219</v>
      </c>
      <c r="J7" s="159">
        <v>4.7554113021784747</v>
      </c>
      <c r="K7" s="159">
        <v>4.1199605050351238</v>
      </c>
      <c r="L7" s="159">
        <v>4.9908402848499662</v>
      </c>
      <c r="M7" s="159">
        <v>5.1331392315815778</v>
      </c>
      <c r="N7" s="159">
        <v>4.9137055859157428</v>
      </c>
      <c r="O7" s="159">
        <v>5.4648548896298443</v>
      </c>
      <c r="P7" s="159">
        <v>4.9044725279244332</v>
      </c>
      <c r="Q7" s="159">
        <v>4.7908508711747473</v>
      </c>
    </row>
    <row r="8" spans="1:17" x14ac:dyDescent="0.25">
      <c r="A8" s="76" t="s">
        <v>81</v>
      </c>
      <c r="B8" s="159">
        <v>3.6906667429214979</v>
      </c>
      <c r="C8" s="159">
        <v>3.9005061154206011</v>
      </c>
      <c r="D8" s="159">
        <v>3.8169693677445644</v>
      </c>
      <c r="E8" s="159">
        <v>4.1640601131844805</v>
      </c>
      <c r="F8" s="159">
        <v>4.1169603522351936</v>
      </c>
      <c r="G8" s="159">
        <v>4.2191698407345859</v>
      </c>
      <c r="H8" s="159">
        <v>3.8265078743996268</v>
      </c>
      <c r="I8" s="159">
        <v>5.2926207164597336</v>
      </c>
      <c r="J8" s="159">
        <v>6.2508723610460954</v>
      </c>
      <c r="K8" s="159">
        <v>5.4155877616154573</v>
      </c>
      <c r="L8" s="159">
        <v>6.5603380260026212</v>
      </c>
      <c r="M8" s="159">
        <v>6.7473865264600104</v>
      </c>
      <c r="N8" s="159">
        <v>6.4589463425062483</v>
      </c>
      <c r="O8" s="159">
        <v>7.1834186815903642</v>
      </c>
      <c r="P8" s="159">
        <v>6.4468097126043578</v>
      </c>
      <c r="Q8" s="159">
        <v>6.2974568115277432</v>
      </c>
    </row>
    <row r="9" spans="1:17" x14ac:dyDescent="0.25">
      <c r="A9" s="76" t="s">
        <v>80</v>
      </c>
      <c r="B9" s="159">
        <v>17.338116969754179</v>
      </c>
      <c r="C9" s="159">
        <v>18.32390621562071</v>
      </c>
      <c r="D9" s="159">
        <v>17.931464956799967</v>
      </c>
      <c r="E9" s="159">
        <v>19.562037523423182</v>
      </c>
      <c r="F9" s="159">
        <v>19.340770955220446</v>
      </c>
      <c r="G9" s="159">
        <v>19.820933535713536</v>
      </c>
      <c r="H9" s="159">
        <v>17.976275218907606</v>
      </c>
      <c r="I9" s="159">
        <v>24.863820943606374</v>
      </c>
      <c r="J9" s="159">
        <v>29.365522196411966</v>
      </c>
      <c r="K9" s="159">
        <v>25.44149895163136</v>
      </c>
      <c r="L9" s="159">
        <v>30.819338612491748</v>
      </c>
      <c r="M9" s="159">
        <v>31.698060265203246</v>
      </c>
      <c r="N9" s="159">
        <v>30.343017939108808</v>
      </c>
      <c r="O9" s="159">
        <v>33.746464262319407</v>
      </c>
      <c r="P9" s="159">
        <v>30.286002141282793</v>
      </c>
      <c r="Q9" s="159">
        <v>29.584367924754034</v>
      </c>
    </row>
    <row r="10" spans="1:17" x14ac:dyDescent="0.25">
      <c r="A10" s="129" t="s">
        <v>79</v>
      </c>
      <c r="B10" s="158">
        <v>9.7204453090409988</v>
      </c>
      <c r="C10" s="158">
        <v>10.753062874860902</v>
      </c>
      <c r="D10" s="158">
        <v>10.451134050498219</v>
      </c>
      <c r="E10" s="158">
        <v>10.717402633484198</v>
      </c>
      <c r="F10" s="158">
        <v>10.628335109570759</v>
      </c>
      <c r="G10" s="158">
        <v>10.859243318566049</v>
      </c>
      <c r="H10" s="158">
        <v>11.122729347315683</v>
      </c>
      <c r="I10" s="158">
        <v>13.926830220312256</v>
      </c>
      <c r="J10" s="158">
        <v>16.260642173768364</v>
      </c>
      <c r="K10" s="158">
        <v>14.075735584860542</v>
      </c>
      <c r="L10" s="158">
        <v>17.386131123908676</v>
      </c>
      <c r="M10" s="158">
        <v>18.160031246220235</v>
      </c>
      <c r="N10" s="158">
        <v>17.053512242865317</v>
      </c>
      <c r="O10" s="158">
        <v>18.959764393663889</v>
      </c>
      <c r="P10" s="158">
        <v>17.199784835804202</v>
      </c>
      <c r="Q10" s="158">
        <v>16.575074110726106</v>
      </c>
    </row>
    <row r="11" spans="1:17" x14ac:dyDescent="0.25">
      <c r="A11" s="92" t="s">
        <v>125</v>
      </c>
      <c r="B11" s="91">
        <v>0.97292248625978095</v>
      </c>
      <c r="C11" s="91">
        <v>0.43236121612497425</v>
      </c>
      <c r="D11" s="91">
        <v>0.52914292439965716</v>
      </c>
      <c r="E11" s="91">
        <v>1.7512104808967992</v>
      </c>
      <c r="F11" s="91">
        <v>1.6472979387966504</v>
      </c>
      <c r="G11" s="91">
        <v>1.7743870753411344</v>
      </c>
      <c r="H11" s="91">
        <v>0</v>
      </c>
      <c r="I11" s="91">
        <v>1.4287733944089442</v>
      </c>
      <c r="J11" s="91">
        <v>2.1783737109720862</v>
      </c>
      <c r="K11" s="91">
        <v>1.9187940207388132</v>
      </c>
      <c r="L11" s="91">
        <v>1.4480732996507824</v>
      </c>
      <c r="M11" s="91">
        <v>0.76178708088412561</v>
      </c>
      <c r="N11" s="91">
        <v>1.5928491188787983</v>
      </c>
      <c r="O11" s="91">
        <v>1.7886882984906032</v>
      </c>
      <c r="P11" s="91">
        <v>1.1234829345650075</v>
      </c>
      <c r="Q11" s="91">
        <v>1.6891785132752919</v>
      </c>
    </row>
    <row r="12" spans="1:17" x14ac:dyDescent="0.25">
      <c r="A12" s="92" t="s">
        <v>26</v>
      </c>
      <c r="B12" s="91">
        <v>2.582929788994043</v>
      </c>
      <c r="C12" s="91">
        <v>1.7049934406160687</v>
      </c>
      <c r="D12" s="91">
        <v>1.7948406071109988</v>
      </c>
      <c r="E12" s="91">
        <v>2.9142362772619692</v>
      </c>
      <c r="F12" s="91">
        <v>2.8812732968347223</v>
      </c>
      <c r="G12" s="91">
        <v>2.9528050689919523</v>
      </c>
      <c r="H12" s="91">
        <v>0</v>
      </c>
      <c r="I12" s="91">
        <v>3.7040645126277183</v>
      </c>
      <c r="J12" s="91">
        <v>4.3747012540516765</v>
      </c>
      <c r="K12" s="91">
        <v>3.7901235545627463</v>
      </c>
      <c r="L12" s="91">
        <v>4.5912821973785505</v>
      </c>
      <c r="M12" s="91">
        <v>4.7221889352314532</v>
      </c>
      <c r="N12" s="91">
        <v>4.5203227697463149</v>
      </c>
      <c r="O12" s="91">
        <v>5.0273480083462339</v>
      </c>
      <c r="P12" s="91">
        <v>4.5118288944941769</v>
      </c>
      <c r="Q12" s="91">
        <v>4.4073035921207362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6.1645930337871748</v>
      </c>
      <c r="C14" s="157">
        <v>8.6157082181198579</v>
      </c>
      <c r="D14" s="157">
        <v>8.1271505189875626</v>
      </c>
      <c r="E14" s="157">
        <v>6.0519558753254286</v>
      </c>
      <c r="F14" s="157">
        <v>6.099763873939386</v>
      </c>
      <c r="G14" s="157">
        <v>6.1320511742329629</v>
      </c>
      <c r="H14" s="157">
        <v>11.122729347315683</v>
      </c>
      <c r="I14" s="157">
        <v>8.7939923132755933</v>
      </c>
      <c r="J14" s="157">
        <v>9.7075672087446012</v>
      </c>
      <c r="K14" s="157">
        <v>8.3668180095589815</v>
      </c>
      <c r="L14" s="157">
        <v>11.346775626879344</v>
      </c>
      <c r="M14" s="157">
        <v>12.676055230104655</v>
      </c>
      <c r="N14" s="157">
        <v>10.940340354240202</v>
      </c>
      <c r="O14" s="157">
        <v>12.143728086827052</v>
      </c>
      <c r="P14" s="157">
        <v>11.564473006745017</v>
      </c>
      <c r="Q14" s="157">
        <v>10.478592005330077</v>
      </c>
    </row>
    <row r="15" spans="1:17" x14ac:dyDescent="0.25">
      <c r="A15" s="232" t="s">
        <v>185</v>
      </c>
      <c r="B15" s="246">
        <v>579.221184960806</v>
      </c>
      <c r="C15" s="246">
        <v>463.82198</v>
      </c>
      <c r="D15" s="246">
        <v>514.4502500000001</v>
      </c>
      <c r="E15" s="246">
        <v>513.33725000000004</v>
      </c>
      <c r="F15" s="246">
        <v>532.79244000000006</v>
      </c>
      <c r="G15" s="246">
        <v>610.91415911550826</v>
      </c>
      <c r="H15" s="246">
        <v>647.7161000000001</v>
      </c>
      <c r="I15" s="246">
        <v>706.62585000000001</v>
      </c>
      <c r="J15" s="246">
        <v>722.29974000000016</v>
      </c>
      <c r="K15" s="246">
        <v>693.74797000000001</v>
      </c>
      <c r="L15" s="246">
        <v>771.43124965743777</v>
      </c>
      <c r="M15" s="246">
        <v>775.81951413830109</v>
      </c>
      <c r="N15" s="246">
        <v>740.87343772941279</v>
      </c>
      <c r="O15" s="246">
        <v>778.27960326785933</v>
      </c>
      <c r="P15" s="246">
        <v>771.35302926162137</v>
      </c>
      <c r="Q15" s="246">
        <v>802.12686298202698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55.173423362725515</v>
      </c>
      <c r="C17" s="244">
        <v>36.802610000000016</v>
      </c>
      <c r="D17" s="244">
        <v>81.412269999999992</v>
      </c>
      <c r="E17" s="244">
        <v>52.51509999999999</v>
      </c>
      <c r="F17" s="244">
        <v>61.71975999999998</v>
      </c>
      <c r="G17" s="244">
        <v>65.681596137728334</v>
      </c>
      <c r="H17" s="244">
        <v>72.295310000000015</v>
      </c>
      <c r="I17" s="244">
        <v>73.567379999999986</v>
      </c>
      <c r="J17" s="244">
        <v>76.200079999999986</v>
      </c>
      <c r="K17" s="244">
        <v>78.831009999999964</v>
      </c>
      <c r="L17" s="244">
        <v>78.819090589912548</v>
      </c>
      <c r="M17" s="244">
        <v>78.819129761068041</v>
      </c>
      <c r="N17" s="244">
        <v>66.996338984346238</v>
      </c>
      <c r="O17" s="244">
        <v>72.251374644371253</v>
      </c>
      <c r="P17" s="244">
        <v>65.682429849552676</v>
      </c>
      <c r="Q17" s="244">
        <v>65.683680795153947</v>
      </c>
    </row>
    <row r="18" spans="1:17" x14ac:dyDescent="0.25">
      <c r="A18" s="245" t="s">
        <v>30</v>
      </c>
      <c r="B18" s="244">
        <v>119.179112609182</v>
      </c>
      <c r="C18" s="244">
        <v>91.610800000000012</v>
      </c>
      <c r="D18" s="244">
        <v>94.942349999999976</v>
      </c>
      <c r="E18" s="244">
        <v>103.72658000000001</v>
      </c>
      <c r="F18" s="244">
        <v>107.02374000000003</v>
      </c>
      <c r="G18" s="244">
        <v>113.66475651988887</v>
      </c>
      <c r="H18" s="244">
        <v>128.01593000000003</v>
      </c>
      <c r="I18" s="244">
        <v>131.26373000000001</v>
      </c>
      <c r="J18" s="244">
        <v>139.00169999999997</v>
      </c>
      <c r="K18" s="244">
        <v>121.40897000000001</v>
      </c>
      <c r="L18" s="244">
        <v>154.4850933653957</v>
      </c>
      <c r="M18" s="244">
        <v>154.48582368340203</v>
      </c>
      <c r="N18" s="244">
        <v>171.03679197380944</v>
      </c>
      <c r="O18" s="244">
        <v>176.93741080843017</v>
      </c>
      <c r="P18" s="244">
        <v>182.47826377688318</v>
      </c>
      <c r="Q18" s="244">
        <v>184.67688529569944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31.527658354829502</v>
      </c>
      <c r="C20" s="244">
        <v>34.4</v>
      </c>
      <c r="D20" s="244">
        <v>34.4</v>
      </c>
      <c r="E20" s="244">
        <v>36.299999999999997</v>
      </c>
      <c r="F20" s="244">
        <v>34.4</v>
      </c>
      <c r="G20" s="244">
        <v>37.2599598738894</v>
      </c>
      <c r="H20" s="244">
        <v>37.299999999999997</v>
      </c>
      <c r="I20" s="244">
        <v>40.1</v>
      </c>
      <c r="J20" s="244">
        <v>38.200000000000003</v>
      </c>
      <c r="K20" s="244">
        <v>40.1</v>
      </c>
      <c r="L20" s="244">
        <v>40.126110633419302</v>
      </c>
      <c r="M20" s="244">
        <v>41.081494219929297</v>
      </c>
      <c r="N20" s="244">
        <v>40.126110633419302</v>
      </c>
      <c r="O20" s="244">
        <v>42.0368778064393</v>
      </c>
      <c r="P20" s="244">
        <v>40.126110633419302</v>
      </c>
      <c r="Q20" s="244">
        <v>39.170727046909299</v>
      </c>
    </row>
    <row r="21" spans="1:17" x14ac:dyDescent="0.25">
      <c r="A21" s="245" t="s">
        <v>28</v>
      </c>
      <c r="B21" s="244">
        <v>92.863284608770414</v>
      </c>
      <c r="C21" s="244">
        <v>86.000000000000057</v>
      </c>
      <c r="D21" s="244">
        <v>86.900000000000034</v>
      </c>
      <c r="E21" s="244">
        <v>111.49999999999994</v>
      </c>
      <c r="F21" s="244">
        <v>112.20000000000005</v>
      </c>
      <c r="G21" s="244">
        <v>111.97095633896998</v>
      </c>
      <c r="H21" s="244">
        <v>123.80000000000001</v>
      </c>
      <c r="I21" s="244">
        <v>123.80000000000001</v>
      </c>
      <c r="J21" s="244">
        <v>126.00000000000006</v>
      </c>
      <c r="K21" s="244">
        <v>117.70000000000005</v>
      </c>
      <c r="L21" s="244">
        <v>126.4689022642591</v>
      </c>
      <c r="M21" s="244">
        <v>127.06601700582792</v>
      </c>
      <c r="N21" s="244">
        <v>141.46842457246601</v>
      </c>
      <c r="O21" s="244">
        <v>153.86452660743299</v>
      </c>
      <c r="P21" s="244">
        <v>153.24352727620095</v>
      </c>
      <c r="Q21" s="244">
        <v>189.64364192223212</v>
      </c>
    </row>
    <row r="22" spans="1:17" x14ac:dyDescent="0.25">
      <c r="A22" s="245" t="s">
        <v>67</v>
      </c>
      <c r="B22" s="244">
        <v>270.87587275071706</v>
      </c>
      <c r="C22" s="244">
        <v>206.30721</v>
      </c>
      <c r="D22" s="244">
        <v>206.39420999999999</v>
      </c>
      <c r="E22" s="244">
        <v>202.09636999999998</v>
      </c>
      <c r="F22" s="244">
        <v>205.24997999999999</v>
      </c>
      <c r="G22" s="244">
        <v>264.51898635662042</v>
      </c>
      <c r="H22" s="244">
        <v>275.00361999999996</v>
      </c>
      <c r="I22" s="244">
        <v>319.49623000000003</v>
      </c>
      <c r="J22" s="244">
        <v>322.69809000000004</v>
      </c>
      <c r="K22" s="244">
        <v>317.40978999999999</v>
      </c>
      <c r="L22" s="244">
        <v>338.57131906985671</v>
      </c>
      <c r="M22" s="244">
        <v>349.16883065258088</v>
      </c>
      <c r="N22" s="244">
        <v>296.26314495249494</v>
      </c>
      <c r="O22" s="244">
        <v>312.12302573714754</v>
      </c>
      <c r="P22" s="244">
        <v>306.84543392547806</v>
      </c>
      <c r="Q22" s="244">
        <v>302.60115563487358</v>
      </c>
    </row>
    <row r="23" spans="1:17" x14ac:dyDescent="0.25">
      <c r="A23" s="245" t="s">
        <v>66</v>
      </c>
      <c r="B23" s="244">
        <v>9.6018332745815087</v>
      </c>
      <c r="C23" s="244">
        <v>8.7013599999999087</v>
      </c>
      <c r="D23" s="244">
        <v>10.40142000000003</v>
      </c>
      <c r="E23" s="244">
        <v>7.1992000000001326</v>
      </c>
      <c r="F23" s="244">
        <v>12.198960000000056</v>
      </c>
      <c r="G23" s="244">
        <v>17.817903888411202</v>
      </c>
      <c r="H23" s="244">
        <v>11.301240000000007</v>
      </c>
      <c r="I23" s="244">
        <v>18.398509999999987</v>
      </c>
      <c r="J23" s="244">
        <v>20.199870000000146</v>
      </c>
      <c r="K23" s="244">
        <v>18.298200000000065</v>
      </c>
      <c r="L23" s="244">
        <v>32.960733734594399</v>
      </c>
      <c r="M23" s="244">
        <v>25.198218815492851</v>
      </c>
      <c r="N23" s="244">
        <v>24.982626612876857</v>
      </c>
      <c r="O23" s="244">
        <v>21.066387664038075</v>
      </c>
      <c r="P23" s="244">
        <v>22.977263800087144</v>
      </c>
      <c r="Q23" s="244">
        <v>20.350772287158634</v>
      </c>
    </row>
    <row r="24" spans="1:17" x14ac:dyDescent="0.25">
      <c r="A24" s="156" t="s">
        <v>184</v>
      </c>
      <c r="B24" s="206">
        <v>134.55861348647619</v>
      </c>
      <c r="C24" s="206">
        <v>141.91263521358613</v>
      </c>
      <c r="D24" s="206">
        <v>138.05400892419638</v>
      </c>
      <c r="E24" s="206">
        <v>151.62885530932024</v>
      </c>
      <c r="F24" s="206">
        <v>150.24577460280523</v>
      </c>
      <c r="G24" s="206">
        <v>153.92560170653468</v>
      </c>
      <c r="H24" s="206">
        <v>141.51792942286826</v>
      </c>
      <c r="I24" s="206">
        <v>209.4864124588313</v>
      </c>
      <c r="J24" s="206">
        <v>247.32623589925618</v>
      </c>
      <c r="K24" s="206">
        <v>213.74776289242675</v>
      </c>
      <c r="L24" s="206">
        <v>262.02533641911123</v>
      </c>
      <c r="M24" s="206">
        <v>269.56137329334581</v>
      </c>
      <c r="N24" s="206">
        <v>258.86947083882757</v>
      </c>
      <c r="O24" s="206">
        <v>287.43081808971795</v>
      </c>
      <c r="P24" s="206">
        <v>256.30105844195867</v>
      </c>
      <c r="Q24" s="206">
        <v>249.16386784948298</v>
      </c>
    </row>
    <row r="25" spans="1:17" x14ac:dyDescent="0.25">
      <c r="A25" s="88" t="s">
        <v>33</v>
      </c>
      <c r="B25" s="87">
        <v>28.199725260199461</v>
      </c>
      <c r="C25" s="87">
        <v>32.568404275516698</v>
      </c>
      <c r="D25" s="87">
        <v>33.711659108596457</v>
      </c>
      <c r="E25" s="87">
        <v>36.775881014707693</v>
      </c>
      <c r="F25" s="87">
        <v>33.569371419253564</v>
      </c>
      <c r="G25" s="87">
        <v>34.931658013313374</v>
      </c>
      <c r="H25" s="87">
        <v>11.733041519292779</v>
      </c>
      <c r="I25" s="87">
        <v>9.2560246934198549</v>
      </c>
      <c r="J25" s="87">
        <v>10.586502438038085</v>
      </c>
      <c r="K25" s="87">
        <v>0</v>
      </c>
      <c r="L25" s="87">
        <v>0</v>
      </c>
      <c r="M25" s="87">
        <v>3.242597630076645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81.747130381395095</v>
      </c>
      <c r="C26" s="87">
        <v>83.768074888689426</v>
      </c>
      <c r="D26" s="87">
        <v>73.782217015882722</v>
      </c>
      <c r="E26" s="87">
        <v>91.738652206842943</v>
      </c>
      <c r="F26" s="87">
        <v>93.632748024762734</v>
      </c>
      <c r="G26" s="87">
        <v>95.558520762358299</v>
      </c>
      <c r="H26" s="87">
        <v>87.602752134192954</v>
      </c>
      <c r="I26" s="87">
        <v>88.21152886393017</v>
      </c>
      <c r="J26" s="87">
        <v>108.94131240213069</v>
      </c>
      <c r="K26" s="87">
        <v>110.11960927776498</v>
      </c>
      <c r="L26" s="87">
        <v>119.98352602593631</v>
      </c>
      <c r="M26" s="87">
        <v>116.65749175591382</v>
      </c>
      <c r="N26" s="87">
        <v>101.66805897110439</v>
      </c>
      <c r="O26" s="87">
        <v>123.33169374670661</v>
      </c>
      <c r="P26" s="87">
        <v>120.28230577215287</v>
      </c>
      <c r="Q26" s="87">
        <v>127.39328228732215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4.5912051694683793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1.1201503962438022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15.246466191194735</v>
      </c>
      <c r="C29" s="87">
        <v>18.501381092169972</v>
      </c>
      <c r="D29" s="87">
        <v>20.642598259391242</v>
      </c>
      <c r="E29" s="87">
        <v>12.946474195812669</v>
      </c>
      <c r="F29" s="87">
        <v>12.027835637222763</v>
      </c>
      <c r="G29" s="87">
        <v>8.5876956982083605</v>
      </c>
      <c r="H29" s="87">
        <v>16.579031557960018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3.6933617550966353</v>
      </c>
      <c r="C30" s="87">
        <v>3.6932496147003406</v>
      </c>
      <c r="D30" s="87">
        <v>4.1497096418981938</v>
      </c>
      <c r="E30" s="87">
        <v>4.628140922072272</v>
      </c>
      <c r="F30" s="87">
        <v>4.2128402123001845</v>
      </c>
      <c r="G30" s="87">
        <v>5.9878071562762774</v>
      </c>
      <c r="H30" s="87">
        <v>7.2576835244893747</v>
      </c>
      <c r="I30" s="87">
        <v>6.9477156891918179</v>
      </c>
      <c r="J30" s="87">
        <v>7.5978358154742045</v>
      </c>
      <c r="K30" s="87">
        <v>7.631841014396394</v>
      </c>
      <c r="L30" s="87">
        <v>5.6796153691185154</v>
      </c>
      <c r="M30" s="87">
        <v>6.7125261266318645</v>
      </c>
      <c r="N30" s="87">
        <v>6.4703390003267023</v>
      </c>
      <c r="O30" s="87">
        <v>7.6174725604080438</v>
      </c>
      <c r="P30" s="87">
        <v>7.9865759505248102</v>
      </c>
      <c r="Q30" s="87">
        <v>5.848711993919574</v>
      </c>
    </row>
    <row r="31" spans="1:17" x14ac:dyDescent="0.25">
      <c r="A31" s="88" t="s">
        <v>26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5.7057088748345626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5.6719298985902595</v>
      </c>
      <c r="C33" s="87">
        <v>3.3815253425096774</v>
      </c>
      <c r="D33" s="87">
        <v>5.7678248984277589</v>
      </c>
      <c r="E33" s="87">
        <v>5.5397069698846675</v>
      </c>
      <c r="F33" s="87">
        <v>6.8029793092659938</v>
      </c>
      <c r="G33" s="87">
        <v>8.8599200763783674</v>
      </c>
      <c r="H33" s="87">
        <v>6.9283562463863966</v>
      </c>
      <c r="I33" s="87">
        <v>7.361996810017251</v>
      </c>
      <c r="J33" s="87">
        <v>7.3231431458712999</v>
      </c>
      <c r="K33" s="87">
        <v>7.1691663494583562</v>
      </c>
      <c r="L33" s="87">
        <v>8.0735673750988308</v>
      </c>
      <c r="M33" s="87">
        <v>7.9823763196024187</v>
      </c>
      <c r="N33" s="87">
        <v>12.772938807950737</v>
      </c>
      <c r="O33" s="87">
        <v>10.074634339561856</v>
      </c>
      <c r="P33" s="87">
        <v>8.7465955799966562</v>
      </c>
      <c r="Q33" s="87">
        <v>9.1785789288825814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97.709146402272196</v>
      </c>
      <c r="J34" s="87">
        <v>112.87744209774189</v>
      </c>
      <c r="K34" s="87">
        <v>88.827146250807033</v>
      </c>
      <c r="L34" s="87">
        <v>128.28862764895757</v>
      </c>
      <c r="M34" s="87">
        <v>134.96638146112105</v>
      </c>
      <c r="N34" s="87">
        <v>137.95813405944574</v>
      </c>
      <c r="O34" s="87">
        <v>146.40701744304147</v>
      </c>
      <c r="P34" s="87">
        <v>119.28558113928432</v>
      </c>
      <c r="Q34" s="87">
        <v>106.74329463935867</v>
      </c>
    </row>
    <row r="35" spans="1:17" x14ac:dyDescent="0.25">
      <c r="A35" s="156" t="s">
        <v>181</v>
      </c>
      <c r="B35" s="204">
        <v>18.600196508179785</v>
      </c>
      <c r="C35" s="204">
        <v>19.664225566886753</v>
      </c>
      <c r="D35" s="204">
        <v>19.496207758061932</v>
      </c>
      <c r="E35" s="204">
        <v>20.575642765201103</v>
      </c>
      <c r="F35" s="204">
        <v>20.226651182386405</v>
      </c>
      <c r="G35" s="204">
        <v>20.288569417585162</v>
      </c>
      <c r="H35" s="204">
        <v>20.17840035060798</v>
      </c>
      <c r="I35" s="204">
        <v>26.632769011370144</v>
      </c>
      <c r="J35" s="204">
        <v>31.105381689055129</v>
      </c>
      <c r="K35" s="204">
        <v>26.187292066927345</v>
      </c>
      <c r="L35" s="204">
        <v>32.83941970780544</v>
      </c>
      <c r="M35" s="204">
        <v>33.159059151247753</v>
      </c>
      <c r="N35" s="204">
        <v>31.767072993841243</v>
      </c>
      <c r="O35" s="204">
        <v>34.916507375826228</v>
      </c>
      <c r="P35" s="204">
        <v>32.516281272857988</v>
      </c>
      <c r="Q35" s="204">
        <v>31.481118689780907</v>
      </c>
    </row>
    <row r="36" spans="1:17" x14ac:dyDescent="0.25">
      <c r="A36" s="152" t="s">
        <v>190</v>
      </c>
      <c r="B36" s="151">
        <v>3.2493288251707941</v>
      </c>
      <c r="C36" s="151">
        <v>2.842927271991627</v>
      </c>
      <c r="D36" s="151">
        <v>2.0466944003681147</v>
      </c>
      <c r="E36" s="151">
        <v>3.9124946014468192</v>
      </c>
      <c r="F36" s="151">
        <v>4.0788833771889212</v>
      </c>
      <c r="G36" s="151">
        <v>5.0862333467131604</v>
      </c>
      <c r="H36" s="151">
        <v>0.21155605966650129</v>
      </c>
      <c r="I36" s="151">
        <v>4.6319273445504523</v>
      </c>
      <c r="J36" s="151">
        <v>6.8035198141108051</v>
      </c>
      <c r="K36" s="151">
        <v>6.8759209735031961</v>
      </c>
      <c r="L36" s="151">
        <v>5.5659462906246047</v>
      </c>
      <c r="M36" s="151">
        <v>7.4610211462214355</v>
      </c>
      <c r="N36" s="151">
        <v>7.6039836666258358</v>
      </c>
      <c r="O36" s="151">
        <v>8.480713059725133</v>
      </c>
      <c r="P36" s="151">
        <v>4.664043417041623</v>
      </c>
      <c r="Q36" s="151">
        <v>5.6363062333983915</v>
      </c>
    </row>
    <row r="37" spans="1:17" x14ac:dyDescent="0.25">
      <c r="A37" s="154" t="s">
        <v>33</v>
      </c>
      <c r="B37" s="83">
        <v>4.8974902757027795E-2</v>
      </c>
      <c r="C37" s="83">
        <v>0</v>
      </c>
      <c r="D37" s="83">
        <v>0</v>
      </c>
      <c r="E37" s="83">
        <v>0.68892655112707724</v>
      </c>
      <c r="F37" s="83">
        <v>0.86718874469185647</v>
      </c>
      <c r="G37" s="83">
        <v>1.5071032969280453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1.3178500628859868</v>
      </c>
      <c r="C38" s="208">
        <v>2.842927271991627</v>
      </c>
      <c r="D38" s="208">
        <v>2.0466944003681147</v>
      </c>
      <c r="E38" s="208">
        <v>2.7484756984302119</v>
      </c>
      <c r="F38" s="208">
        <v>2.6012301776128099</v>
      </c>
      <c r="G38" s="208">
        <v>2.6832908997039144</v>
      </c>
      <c r="H38" s="208">
        <v>0.21155605966650129</v>
      </c>
      <c r="I38" s="208">
        <v>2.5239113406333251</v>
      </c>
      <c r="J38" s="208">
        <v>3.2493668794201138</v>
      </c>
      <c r="K38" s="208">
        <v>2.6875516501420984</v>
      </c>
      <c r="L38" s="208">
        <v>5.2181019837310538</v>
      </c>
      <c r="M38" s="208">
        <v>7.2876367375941706</v>
      </c>
      <c r="N38" s="208">
        <v>5.6440186081710344</v>
      </c>
      <c r="O38" s="208">
        <v>5.1387374433453124</v>
      </c>
      <c r="P38" s="208">
        <v>4.6348094832887314</v>
      </c>
      <c r="Q38" s="208">
        <v>3.7873753721929826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9.2720216044407763E-2</v>
      </c>
      <c r="F39" s="208">
        <v>3.9186888005920566E-17</v>
      </c>
      <c r="G39" s="208">
        <v>9.3417881226574628E-2</v>
      </c>
      <c r="H39" s="208">
        <v>0</v>
      </c>
      <c r="I39" s="208">
        <v>0</v>
      </c>
      <c r="J39" s="208">
        <v>0</v>
      </c>
      <c r="K39" s="208">
        <v>1.6983724739288458E-17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0.26494774683132566</v>
      </c>
      <c r="F40" s="208">
        <v>0.46267097804030272</v>
      </c>
      <c r="G40" s="208">
        <v>0.75081092371675262</v>
      </c>
      <c r="H40" s="208">
        <v>0</v>
      </c>
      <c r="I40" s="208">
        <v>0</v>
      </c>
      <c r="J40" s="208">
        <v>0</v>
      </c>
      <c r="K40" s="208">
        <v>2.6803631864124831</v>
      </c>
      <c r="L40" s="208">
        <v>0</v>
      </c>
      <c r="M40" s="208">
        <v>0</v>
      </c>
      <c r="N40" s="208">
        <v>0</v>
      </c>
      <c r="O40" s="208">
        <v>2.6170399408454523</v>
      </c>
      <c r="P40" s="208">
        <v>0</v>
      </c>
      <c r="Q40" s="208">
        <v>0.48451127417595463</v>
      </c>
    </row>
    <row r="41" spans="1:17" x14ac:dyDescent="0.25">
      <c r="A41" s="154" t="s">
        <v>26</v>
      </c>
      <c r="B41" s="208">
        <v>1.8825038595277797</v>
      </c>
      <c r="C41" s="208">
        <v>0</v>
      </c>
      <c r="D41" s="208">
        <v>0</v>
      </c>
      <c r="E41" s="208">
        <v>0.11742438901379715</v>
      </c>
      <c r="F41" s="208">
        <v>0.1477934768439523</v>
      </c>
      <c r="G41" s="208">
        <v>5.1610345137872923E-2</v>
      </c>
      <c r="H41" s="208">
        <v>0</v>
      </c>
      <c r="I41" s="208">
        <v>2.1080160039171272</v>
      </c>
      <c r="J41" s="208">
        <v>3.5541529346906917</v>
      </c>
      <c r="K41" s="208">
        <v>1.5080061369486151</v>
      </c>
      <c r="L41" s="208">
        <v>0.34784430689355061</v>
      </c>
      <c r="M41" s="208">
        <v>0.17338440862726492</v>
      </c>
      <c r="N41" s="208">
        <v>1.9599650584548012</v>
      </c>
      <c r="O41" s="208">
        <v>0.724935675534369</v>
      </c>
      <c r="P41" s="208">
        <v>2.9233933752891215E-2</v>
      </c>
      <c r="Q41" s="208">
        <v>1.3644195870294538</v>
      </c>
    </row>
    <row r="42" spans="1:17" x14ac:dyDescent="0.25">
      <c r="A42" s="152" t="s">
        <v>189</v>
      </c>
      <c r="B42" s="151">
        <v>15.350867683008989</v>
      </c>
      <c r="C42" s="151">
        <v>16.821298294895126</v>
      </c>
      <c r="D42" s="151">
        <v>17.449513357693817</v>
      </c>
      <c r="E42" s="151">
        <v>16.663148163754283</v>
      </c>
      <c r="F42" s="151">
        <v>16.147767805197482</v>
      </c>
      <c r="G42" s="151">
        <v>15.202336070872002</v>
      </c>
      <c r="H42" s="151">
        <v>19.966844290941477</v>
      </c>
      <c r="I42" s="151">
        <v>22.000841666819692</v>
      </c>
      <c r="J42" s="151">
        <v>24.301861874944322</v>
      </c>
      <c r="K42" s="151">
        <v>19.31137109342415</v>
      </c>
      <c r="L42" s="151">
        <v>27.273473417180835</v>
      </c>
      <c r="M42" s="151">
        <v>25.698038005026316</v>
      </c>
      <c r="N42" s="151">
        <v>24.163089327215406</v>
      </c>
      <c r="O42" s="151">
        <v>26.435794316101095</v>
      </c>
      <c r="P42" s="151">
        <v>27.852237855816366</v>
      </c>
      <c r="Q42" s="151">
        <v>25.844812456382517</v>
      </c>
    </row>
    <row r="43" spans="1:17" x14ac:dyDescent="0.25">
      <c r="A43" s="156" t="s">
        <v>180</v>
      </c>
      <c r="B43" s="155">
        <v>15.273000914637981</v>
      </c>
      <c r="C43" s="155">
        <v>17.081214954387484</v>
      </c>
      <c r="D43" s="155">
        <v>16.715388289482757</v>
      </c>
      <c r="E43" s="155">
        <v>17.092362837222215</v>
      </c>
      <c r="F43" s="155">
        <v>16.829507312405017</v>
      </c>
      <c r="G43" s="155">
        <v>16.960997457952644</v>
      </c>
      <c r="H43" s="155">
        <v>17.203544835907895</v>
      </c>
      <c r="I43" s="155">
        <v>19.313970745476034</v>
      </c>
      <c r="J43" s="155">
        <v>22.777494332384492</v>
      </c>
      <c r="K43" s="155">
        <v>20.153866861122793</v>
      </c>
      <c r="L43" s="155">
        <v>24.531886838240247</v>
      </c>
      <c r="M43" s="155">
        <v>24.992500833499285</v>
      </c>
      <c r="N43" s="155">
        <v>24.071047575450308</v>
      </c>
      <c r="O43" s="155">
        <v>26.757699807735644</v>
      </c>
      <c r="P43" s="155">
        <v>24.139279716820425</v>
      </c>
      <c r="Q43" s="155">
        <v>23.538660909564932</v>
      </c>
    </row>
    <row r="44" spans="1:17" x14ac:dyDescent="0.25">
      <c r="A44" s="152" t="s">
        <v>193</v>
      </c>
      <c r="B44" s="151">
        <v>1.5476403890168615</v>
      </c>
      <c r="C44" s="151">
        <v>0</v>
      </c>
      <c r="D44" s="151">
        <v>0</v>
      </c>
      <c r="E44" s="151">
        <v>1.9892263854831194</v>
      </c>
      <c r="F44" s="151">
        <v>2.0877201327450399</v>
      </c>
      <c r="G44" s="151">
        <v>2.6378541514658167</v>
      </c>
      <c r="H44" s="151">
        <v>0</v>
      </c>
      <c r="I44" s="151">
        <v>0.31775293705145469</v>
      </c>
      <c r="J44" s="151">
        <v>0.46423565395559824</v>
      </c>
      <c r="K44" s="151">
        <v>0.49436731141871482</v>
      </c>
      <c r="L44" s="151">
        <v>0.39371107545225559</v>
      </c>
      <c r="M44" s="151">
        <v>0.5293533298985722</v>
      </c>
      <c r="N44" s="151">
        <v>0.5297986312074352</v>
      </c>
      <c r="O44" s="151">
        <v>0.61235992131739292</v>
      </c>
      <c r="P44" s="151">
        <v>0.3313405032868359</v>
      </c>
      <c r="Q44" s="151">
        <v>0.39568864481271276</v>
      </c>
    </row>
    <row r="45" spans="1:17" x14ac:dyDescent="0.25">
      <c r="A45" s="152" t="s">
        <v>187</v>
      </c>
      <c r="B45" s="151">
        <v>4.7789573847319753</v>
      </c>
      <c r="C45" s="151">
        <v>5.0506734427411315</v>
      </c>
      <c r="D45" s="151">
        <v>4.9425036769478448</v>
      </c>
      <c r="E45" s="151">
        <v>5.3919433030732717</v>
      </c>
      <c r="F45" s="151">
        <v>5.3309549326550094</v>
      </c>
      <c r="G45" s="151">
        <v>5.4633035904661309</v>
      </c>
      <c r="H45" s="151">
        <v>5.4012400925291475</v>
      </c>
      <c r="I45" s="151">
        <v>17.16450749122771</v>
      </c>
      <c r="J45" s="151">
        <v>20.289973760626779</v>
      </c>
      <c r="K45" s="151">
        <v>18.051704802269967</v>
      </c>
      <c r="L45" s="151">
        <v>21.86748524100733</v>
      </c>
      <c r="M45" s="151">
        <v>22.323622022786314</v>
      </c>
      <c r="N45" s="151">
        <v>21.529517725670459</v>
      </c>
      <c r="O45" s="151">
        <v>23.944391489742831</v>
      </c>
      <c r="P45" s="151">
        <v>21.489062862795564</v>
      </c>
      <c r="Q45" s="151">
        <v>20.991226875221532</v>
      </c>
    </row>
    <row r="46" spans="1:17" x14ac:dyDescent="0.25">
      <c r="A46" s="150" t="s">
        <v>33</v>
      </c>
      <c r="B46" s="87">
        <v>1.0015359239205281</v>
      </c>
      <c r="C46" s="87">
        <v>1.1591101405399087</v>
      </c>
      <c r="D46" s="87">
        <v>1.2069189471472654</v>
      </c>
      <c r="E46" s="87">
        <v>1.3077554727123513</v>
      </c>
      <c r="F46" s="87">
        <v>1.1910937703685462</v>
      </c>
      <c r="G46" s="87">
        <v>1.2398343779673411</v>
      </c>
      <c r="H46" s="87">
        <v>0.44780880076296903</v>
      </c>
      <c r="I46" s="87">
        <v>0.75840291178988295</v>
      </c>
      <c r="J46" s="87">
        <v>0.86848795439598625</v>
      </c>
      <c r="K46" s="87">
        <v>0</v>
      </c>
      <c r="L46" s="87">
        <v>0</v>
      </c>
      <c r="M46" s="87">
        <v>0.26853448244990297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2.903315085481907</v>
      </c>
      <c r="C47" s="87">
        <v>2.981307411796621</v>
      </c>
      <c r="D47" s="87">
        <v>2.6414943089019545</v>
      </c>
      <c r="E47" s="87">
        <v>3.2622393039278563</v>
      </c>
      <c r="F47" s="87">
        <v>3.3222362576267273</v>
      </c>
      <c r="G47" s="87">
        <v>3.3916723650427087</v>
      </c>
      <c r="H47" s="87">
        <v>3.3434879875131713</v>
      </c>
      <c r="I47" s="87">
        <v>7.2277119562355097</v>
      </c>
      <c r="J47" s="87">
        <v>8.9372498718164621</v>
      </c>
      <c r="K47" s="87">
        <v>9.2999648404458384</v>
      </c>
      <c r="L47" s="87">
        <v>10.013298791608051</v>
      </c>
      <c r="M47" s="87">
        <v>9.6609455585883808</v>
      </c>
      <c r="N47" s="87">
        <v>8.4554747636336458</v>
      </c>
      <c r="O47" s="87">
        <v>10.274132668830362</v>
      </c>
      <c r="P47" s="87">
        <v>10.084835566939844</v>
      </c>
      <c r="Q47" s="87">
        <v>10.732460183543694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0.17523010360235247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4.2752188747589015E-2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0.54149050965659384</v>
      </c>
      <c r="C50" s="87">
        <v>0.65846451230799019</v>
      </c>
      <c r="D50" s="87">
        <v>0.73903046057010613</v>
      </c>
      <c r="E50" s="87">
        <v>0.46037843322182148</v>
      </c>
      <c r="F50" s="87">
        <v>0.42676640916475428</v>
      </c>
      <c r="G50" s="87">
        <v>0.3048043224888719</v>
      </c>
      <c r="H50" s="87">
        <v>0.63276314394470745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0.13117271333789127</v>
      </c>
      <c r="C51" s="87">
        <v>0.1314428254982829</v>
      </c>
      <c r="D51" s="87">
        <v>0.14856471987430275</v>
      </c>
      <c r="E51" s="87">
        <v>0.16457733852530776</v>
      </c>
      <c r="F51" s="87">
        <v>0.14947815583913115</v>
      </c>
      <c r="G51" s="87">
        <v>0.21252610334616051</v>
      </c>
      <c r="H51" s="87">
        <v>0.27700017511014963</v>
      </c>
      <c r="I51" s="87">
        <v>0.56926898787523683</v>
      </c>
      <c r="J51" s="87">
        <v>0.62330584854053317</v>
      </c>
      <c r="K51" s="87">
        <v>0.64453418938973872</v>
      </c>
      <c r="L51" s="87">
        <v>0.47399578588896674</v>
      </c>
      <c r="M51" s="87">
        <v>0.55589528365378182</v>
      </c>
      <c r="N51" s="87">
        <v>0.53812169410027177</v>
      </c>
      <c r="O51" s="87">
        <v>0.63457268208397632</v>
      </c>
      <c r="P51" s="87">
        <v>0.66961889936238617</v>
      </c>
      <c r="Q51" s="87">
        <v>0.4927345262851679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0.21776677808060008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0.20144315233505505</v>
      </c>
      <c r="C54" s="87">
        <v>0.12034855259832877</v>
      </c>
      <c r="D54" s="87">
        <v>0.20649524045421597</v>
      </c>
      <c r="E54" s="87">
        <v>0.19699275468593491</v>
      </c>
      <c r="F54" s="87">
        <v>0.24138033965585048</v>
      </c>
      <c r="G54" s="87">
        <v>0.31446642162104865</v>
      </c>
      <c r="H54" s="87">
        <v>0.26443091476760827</v>
      </c>
      <c r="I54" s="87">
        <v>0.60321358274618042</v>
      </c>
      <c r="J54" s="87">
        <v>0.60077080676376937</v>
      </c>
      <c r="K54" s="87">
        <v>0.60545978525127708</v>
      </c>
      <c r="L54" s="87">
        <v>0.67378451958119534</v>
      </c>
      <c r="M54" s="87">
        <v>0.66105744167034697</v>
      </c>
      <c r="N54" s="87">
        <v>1.0622929447168836</v>
      </c>
      <c r="O54" s="87">
        <v>0.83926626360287671</v>
      </c>
      <c r="P54" s="87">
        <v>0.73334126435752367</v>
      </c>
      <c r="Q54" s="87">
        <v>0.77326473678234819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8.0059100525809015</v>
      </c>
      <c r="J55" s="87">
        <v>9.2601592791100273</v>
      </c>
      <c r="K55" s="87">
        <v>7.5017459871831136</v>
      </c>
      <c r="L55" s="87">
        <v>10.706406143929115</v>
      </c>
      <c r="M55" s="87">
        <v>11.177189256423901</v>
      </c>
      <c r="N55" s="87">
        <v>11.473628323219657</v>
      </c>
      <c r="O55" s="87">
        <v>12.196419875225615</v>
      </c>
      <c r="P55" s="87">
        <v>10.001267132135808</v>
      </c>
      <c r="Q55" s="87">
        <v>8.9927674286103212</v>
      </c>
    </row>
    <row r="56" spans="1:17" x14ac:dyDescent="0.25">
      <c r="A56" s="152" t="s">
        <v>186</v>
      </c>
      <c r="B56" s="151">
        <v>8.946403140889144</v>
      </c>
      <c r="C56" s="151">
        <v>12.030541511646353</v>
      </c>
      <c r="D56" s="151">
        <v>11.772884612534913</v>
      </c>
      <c r="E56" s="151">
        <v>9.7111931486658225</v>
      </c>
      <c r="F56" s="151">
        <v>9.4108322470049668</v>
      </c>
      <c r="G56" s="151">
        <v>8.8598397160206961</v>
      </c>
      <c r="H56" s="151">
        <v>11.802304743378748</v>
      </c>
      <c r="I56" s="151">
        <v>1.8317103171968678</v>
      </c>
      <c r="J56" s="151">
        <v>2.0232849178021142</v>
      </c>
      <c r="K56" s="151">
        <v>1.6077947474341145</v>
      </c>
      <c r="L56" s="151">
        <v>2.2706905217806628</v>
      </c>
      <c r="M56" s="151">
        <v>2.1395254808143971</v>
      </c>
      <c r="N56" s="151">
        <v>2.011731218572415</v>
      </c>
      <c r="O56" s="151">
        <v>2.2009483966754222</v>
      </c>
      <c r="P56" s="151">
        <v>2.3188763507380261</v>
      </c>
      <c r="Q56" s="151">
        <v>2.1517453895306882</v>
      </c>
    </row>
    <row r="57" spans="1:17" x14ac:dyDescent="0.25">
      <c r="A57" s="243" t="s">
        <v>179</v>
      </c>
      <c r="B57" s="242">
        <v>10.741790836334056</v>
      </c>
      <c r="C57" s="242">
        <v>11.352534315933264</v>
      </c>
      <c r="D57" s="242">
        <v>11.109398228827963</v>
      </c>
      <c r="E57" s="242">
        <v>12.119615744645037</v>
      </c>
      <c r="F57" s="242">
        <v>11.9825305468203</v>
      </c>
      <c r="G57" s="242">
        <v>12.280014178756156</v>
      </c>
      <c r="H57" s="242">
        <v>11.13716032454581</v>
      </c>
      <c r="I57" s="242">
        <v>15.404323574134265</v>
      </c>
      <c r="J57" s="242">
        <v>18.193342321075288</v>
      </c>
      <c r="K57" s="242">
        <v>15.762222666854628</v>
      </c>
      <c r="L57" s="242">
        <v>19.094050966841177</v>
      </c>
      <c r="M57" s="242">
        <v>19.638460963223757</v>
      </c>
      <c r="N57" s="242">
        <v>18.798947579695561</v>
      </c>
      <c r="O57" s="242">
        <v>20.907544989114054</v>
      </c>
      <c r="P57" s="242">
        <v>18.76362357215298</v>
      </c>
      <c r="Q57" s="242">
        <v>18.328927693084058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119.79938009472441</v>
      </c>
      <c r="C60" s="96">
        <v>112.30184868978317</v>
      </c>
      <c r="D60" s="96">
        <v>121.1848120692724</v>
      </c>
      <c r="E60" s="96">
        <v>129.58311178706666</v>
      </c>
      <c r="F60" s="96">
        <v>139.60697437647835</v>
      </c>
      <c r="G60" s="96">
        <v>137.22159849725873</v>
      </c>
      <c r="H60" s="96">
        <v>133.08718845387469</v>
      </c>
      <c r="I60" s="96">
        <v>201.24719471486412</v>
      </c>
      <c r="J60" s="96">
        <v>163.44253987252461</v>
      </c>
      <c r="K60" s="96">
        <v>176.43397910017924</v>
      </c>
      <c r="L60" s="96">
        <v>147.71232428396846</v>
      </c>
      <c r="M60" s="96">
        <v>168.73008009195706</v>
      </c>
      <c r="N60" s="96">
        <v>172.734468401783</v>
      </c>
      <c r="O60" s="96">
        <v>161.20728573318846</v>
      </c>
      <c r="P60" s="96">
        <v>160.24521866652213</v>
      </c>
      <c r="Q60" s="96">
        <v>183.69849953301204</v>
      </c>
    </row>
    <row r="61" spans="1:17" x14ac:dyDescent="0.25">
      <c r="A61" s="132" t="s">
        <v>83</v>
      </c>
      <c r="B61" s="160">
        <v>0.96125063394347932</v>
      </c>
      <c r="C61" s="160">
        <v>0.9030903118952025</v>
      </c>
      <c r="D61" s="160">
        <v>0.95499563289918421</v>
      </c>
      <c r="E61" s="160">
        <v>1.0482940808566938</v>
      </c>
      <c r="F61" s="160">
        <v>1.1314298348652514</v>
      </c>
      <c r="G61" s="160">
        <v>1.1209806819767516</v>
      </c>
      <c r="H61" s="160">
        <v>1.0300235631981398</v>
      </c>
      <c r="I61" s="160">
        <v>1.5679893136827388</v>
      </c>
      <c r="J61" s="160">
        <v>1.2731406280116084</v>
      </c>
      <c r="K61" s="160">
        <v>1.3581626626575138</v>
      </c>
      <c r="L61" s="160">
        <v>1.1610907225609848</v>
      </c>
      <c r="M61" s="160">
        <v>1.3258477579413648</v>
      </c>
      <c r="N61" s="160">
        <v>1.3461295021050763</v>
      </c>
      <c r="O61" s="160">
        <v>1.2485024782444658</v>
      </c>
      <c r="P61" s="160">
        <v>1.251740464099111</v>
      </c>
      <c r="Q61" s="160">
        <v>1.4264879358898337</v>
      </c>
    </row>
    <row r="62" spans="1:17" x14ac:dyDescent="0.25">
      <c r="A62" s="76" t="s">
        <v>82</v>
      </c>
      <c r="B62" s="159">
        <v>1.1464947806460442</v>
      </c>
      <c r="C62" s="159">
        <v>1.0771262899377578</v>
      </c>
      <c r="D62" s="159">
        <v>1.1390343683487849</v>
      </c>
      <c r="E62" s="159">
        <v>1.2503125093959733</v>
      </c>
      <c r="F62" s="159">
        <v>1.3494694874932061</v>
      </c>
      <c r="G62" s="159">
        <v>1.3370066616434162</v>
      </c>
      <c r="H62" s="159">
        <v>1.2285210510649658</v>
      </c>
      <c r="I62" s="159">
        <v>1.8701590415301985</v>
      </c>
      <c r="J62" s="159">
        <v>1.5184895941816998</v>
      </c>
      <c r="K62" s="159">
        <v>1.6198963610740573</v>
      </c>
      <c r="L62" s="159">
        <v>1.384846372284406</v>
      </c>
      <c r="M62" s="159">
        <v>1.5813539993986765</v>
      </c>
      <c r="N62" s="159">
        <v>1.6055442709105916</v>
      </c>
      <c r="O62" s="159">
        <v>1.4891033871766441</v>
      </c>
      <c r="P62" s="159">
        <v>1.4929653704628623</v>
      </c>
      <c r="Q62" s="159">
        <v>1.701388706962774</v>
      </c>
    </row>
    <row r="63" spans="1:17" x14ac:dyDescent="0.25">
      <c r="A63" s="76" t="s">
        <v>81</v>
      </c>
      <c r="B63" s="159">
        <v>1.6457697909250124</v>
      </c>
      <c r="C63" s="159">
        <v>1.5461927423618875</v>
      </c>
      <c r="D63" s="159">
        <v>1.6350605217735594</v>
      </c>
      <c r="E63" s="159">
        <v>1.794798015582783</v>
      </c>
      <c r="F63" s="159">
        <v>1.9371358280758169</v>
      </c>
      <c r="G63" s="159">
        <v>1.9192456966601419</v>
      </c>
      <c r="H63" s="159">
        <v>1.7635168231807001</v>
      </c>
      <c r="I63" s="159">
        <v>2.6845750253143961</v>
      </c>
      <c r="J63" s="159">
        <v>2.1797607316886354</v>
      </c>
      <c r="K63" s="159">
        <v>2.3253280699479286</v>
      </c>
      <c r="L63" s="159">
        <v>1.9879186220921876</v>
      </c>
      <c r="M63" s="159">
        <v>2.2700012986559526</v>
      </c>
      <c r="N63" s="159">
        <v>2.3047259382798244</v>
      </c>
      <c r="O63" s="159">
        <v>2.137577433015843</v>
      </c>
      <c r="P63" s="159">
        <v>2.1431212309753365</v>
      </c>
      <c r="Q63" s="159">
        <v>2.4423086644689844</v>
      </c>
    </row>
    <row r="64" spans="1:17" x14ac:dyDescent="0.25">
      <c r="A64" s="76" t="s">
        <v>80</v>
      </c>
      <c r="B64" s="159">
        <v>7.5242986243285452</v>
      </c>
      <c r="C64" s="159">
        <v>7.0690420910942722</v>
      </c>
      <c r="D64" s="159">
        <v>7.475336892506653</v>
      </c>
      <c r="E64" s="159">
        <v>8.2056411012422448</v>
      </c>
      <c r="F64" s="159">
        <v>8.8563956676687638</v>
      </c>
      <c r="G64" s="159">
        <v>8.7746037354421063</v>
      </c>
      <c r="H64" s="159">
        <v>8.0626265470462659</v>
      </c>
      <c r="I64" s="159">
        <v>12.273614621718528</v>
      </c>
      <c r="J64" s="159">
        <v>9.9656530124980769</v>
      </c>
      <c r="K64" s="159">
        <v>10.631172655069687</v>
      </c>
      <c r="L64" s="159">
        <v>9.0885696383321655</v>
      </c>
      <c r="M64" s="159">
        <v>10.378224064436747</v>
      </c>
      <c r="N64" s="159">
        <v>10.536981722763521</v>
      </c>
      <c r="O64" s="159">
        <v>9.7727950940191288</v>
      </c>
      <c r="P64" s="159">
        <v>9.7981407964315714</v>
      </c>
      <c r="Q64" s="159">
        <v>11.165996499377343</v>
      </c>
    </row>
    <row r="65" spans="1:17" x14ac:dyDescent="0.25">
      <c r="A65" s="129" t="s">
        <v>79</v>
      </c>
      <c r="B65" s="158">
        <v>4.3442951081146539</v>
      </c>
      <c r="C65" s="158">
        <v>4.2721230739366511</v>
      </c>
      <c r="D65" s="158">
        <v>4.4869112506965241</v>
      </c>
      <c r="E65" s="158">
        <v>4.629744666784994</v>
      </c>
      <c r="F65" s="158">
        <v>5.0120746570131391</v>
      </c>
      <c r="G65" s="158">
        <v>4.9507618412855905</v>
      </c>
      <c r="H65" s="158">
        <v>5.1375642752885948</v>
      </c>
      <c r="I65" s="158">
        <v>7.0798809926939503</v>
      </c>
      <c r="J65" s="158">
        <v>5.6829624921268946</v>
      </c>
      <c r="K65" s="158">
        <v>6.0572938023226452</v>
      </c>
      <c r="L65" s="158">
        <v>5.2801254207684103</v>
      </c>
      <c r="M65" s="158">
        <v>6.1231656795325966</v>
      </c>
      <c r="N65" s="158">
        <v>6.0987432910662562</v>
      </c>
      <c r="O65" s="158">
        <v>5.6544779576436044</v>
      </c>
      <c r="P65" s="158">
        <v>5.7305169882976053</v>
      </c>
      <c r="Q65" s="158">
        <v>6.4425787307747342</v>
      </c>
    </row>
    <row r="66" spans="1:17" x14ac:dyDescent="0.25">
      <c r="A66" s="92" t="s">
        <v>125</v>
      </c>
      <c r="B66" s="91">
        <v>0.43482188966197766</v>
      </c>
      <c r="C66" s="91">
        <v>0.17177434459172239</v>
      </c>
      <c r="D66" s="91">
        <v>0.22717317845541368</v>
      </c>
      <c r="E66" s="91">
        <v>0.75649461549753905</v>
      </c>
      <c r="F66" s="91">
        <v>0.77682724212918786</v>
      </c>
      <c r="G66" s="91">
        <v>0.80894842914609477</v>
      </c>
      <c r="H66" s="91">
        <v>0</v>
      </c>
      <c r="I66" s="91">
        <v>0.72633509836209542</v>
      </c>
      <c r="J66" s="91">
        <v>0.76132393548764099</v>
      </c>
      <c r="K66" s="91">
        <v>0.82572587838720179</v>
      </c>
      <c r="L66" s="91">
        <v>0.43977631286282076</v>
      </c>
      <c r="M66" s="91">
        <v>0.25685795610907131</v>
      </c>
      <c r="N66" s="91">
        <v>0.56964088916680955</v>
      </c>
      <c r="O66" s="91">
        <v>0.53345064563619604</v>
      </c>
      <c r="P66" s="91">
        <v>0.37431503382444475</v>
      </c>
      <c r="Q66" s="91">
        <v>0.65656813896636901</v>
      </c>
    </row>
    <row r="67" spans="1:17" x14ac:dyDescent="0.25">
      <c r="A67" s="92" t="s">
        <v>26</v>
      </c>
      <c r="B67" s="91">
        <v>1.1543719336082026</v>
      </c>
      <c r="C67" s="91">
        <v>0.67738298411658571</v>
      </c>
      <c r="D67" s="91">
        <v>0.77056618682155453</v>
      </c>
      <c r="E67" s="91">
        <v>1.258902956603646</v>
      </c>
      <c r="F67" s="91">
        <v>1.3587412066062752</v>
      </c>
      <c r="G67" s="91">
        <v>1.3461927531660096</v>
      </c>
      <c r="H67" s="91">
        <v>0</v>
      </c>
      <c r="I67" s="91">
        <v>1.8830082311491834</v>
      </c>
      <c r="J67" s="91">
        <v>1.5289225896097949</v>
      </c>
      <c r="K67" s="91">
        <v>1.6310260858965582</v>
      </c>
      <c r="L67" s="91">
        <v>1.394361153239124</v>
      </c>
      <c r="M67" s="91">
        <v>1.5922189135272564</v>
      </c>
      <c r="N67" s="91">
        <v>1.6165753876875499</v>
      </c>
      <c r="O67" s="91">
        <v>1.4993344805538413</v>
      </c>
      <c r="P67" s="91">
        <v>1.5032229981371157</v>
      </c>
      <c r="Q67" s="91">
        <v>1.7130783363610715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2.7551012848444736</v>
      </c>
      <c r="C69" s="157">
        <v>3.4229657452283426</v>
      </c>
      <c r="D69" s="157">
        <v>3.4891718854195557</v>
      </c>
      <c r="E69" s="157">
        <v>2.6143470946838088</v>
      </c>
      <c r="F69" s="157">
        <v>2.8765062082776764</v>
      </c>
      <c r="G69" s="157">
        <v>2.7956206589734856</v>
      </c>
      <c r="H69" s="157">
        <v>5.1375642752885948</v>
      </c>
      <c r="I69" s="157">
        <v>4.4705376631826717</v>
      </c>
      <c r="J69" s="157">
        <v>3.3927159670294587</v>
      </c>
      <c r="K69" s="157">
        <v>3.6005418380388847</v>
      </c>
      <c r="L69" s="157">
        <v>3.4459879546664651</v>
      </c>
      <c r="M69" s="157">
        <v>4.274088809896269</v>
      </c>
      <c r="N69" s="157">
        <v>3.9125270142118969</v>
      </c>
      <c r="O69" s="157">
        <v>3.6216928314535668</v>
      </c>
      <c r="P69" s="157">
        <v>3.8529789563360444</v>
      </c>
      <c r="Q69" s="157">
        <v>4.0729322554472933</v>
      </c>
    </row>
    <row r="70" spans="1:17" x14ac:dyDescent="0.25">
      <c r="A70" s="156" t="s">
        <v>183</v>
      </c>
      <c r="B70" s="204">
        <v>34.858414181925504</v>
      </c>
      <c r="C70" s="204">
        <v>32.726759911010575</v>
      </c>
      <c r="D70" s="204">
        <v>34.740204160394967</v>
      </c>
      <c r="E70" s="204">
        <v>37.975175972978391</v>
      </c>
      <c r="F70" s="204">
        <v>41.013175365026029</v>
      </c>
      <c r="G70" s="204">
        <v>40.629574615975038</v>
      </c>
      <c r="H70" s="204">
        <v>38.410702906886527</v>
      </c>
      <c r="I70" s="204">
        <v>68.915122932092856</v>
      </c>
      <c r="J70" s="204">
        <v>57.088118798912035</v>
      </c>
      <c r="K70" s="204">
        <v>61.022644375504399</v>
      </c>
      <c r="L70" s="204">
        <v>49.742495029200683</v>
      </c>
      <c r="M70" s="204">
        <v>57.308143498331006</v>
      </c>
      <c r="N70" s="204">
        <v>60.481990963881429</v>
      </c>
      <c r="O70" s="204">
        <v>56.095580320823444</v>
      </c>
      <c r="P70" s="204">
        <v>54.714821178306842</v>
      </c>
      <c r="Q70" s="204">
        <v>64.092518820555654</v>
      </c>
    </row>
    <row r="71" spans="1:17" x14ac:dyDescent="0.25">
      <c r="A71" s="152" t="s">
        <v>192</v>
      </c>
      <c r="B71" s="151">
        <v>6.511330393022023</v>
      </c>
      <c r="C71" s="151">
        <v>6.0948120752856152</v>
      </c>
      <c r="D71" s="151">
        <v>6.5775790677369255</v>
      </c>
      <c r="E71" s="151">
        <v>7.0611988101778502</v>
      </c>
      <c r="F71" s="151">
        <v>7.6475418895880729</v>
      </c>
      <c r="G71" s="151">
        <v>7.5720845133411228</v>
      </c>
      <c r="H71" s="151">
        <v>8.0355195577336858</v>
      </c>
      <c r="I71" s="151">
        <v>65.748021366870319</v>
      </c>
      <c r="J71" s="151">
        <v>54.516567041168472</v>
      </c>
      <c r="K71" s="151">
        <v>58.279360950551315</v>
      </c>
      <c r="L71" s="151">
        <v>47.397267155069706</v>
      </c>
      <c r="M71" s="151">
        <v>54.630131299663361</v>
      </c>
      <c r="N71" s="151">
        <v>57.763012705607501</v>
      </c>
      <c r="O71" s="151">
        <v>53.573793903959931</v>
      </c>
      <c r="P71" s="151">
        <v>52.186494519122206</v>
      </c>
      <c r="Q71" s="151">
        <v>61.211228664364022</v>
      </c>
    </row>
    <row r="72" spans="1:17" x14ac:dyDescent="0.25">
      <c r="A72" s="150" t="s">
        <v>33</v>
      </c>
      <c r="B72" s="87">
        <v>5.6685389293955259E-2</v>
      </c>
      <c r="C72" s="87">
        <v>0.36610622731625508</v>
      </c>
      <c r="D72" s="87">
        <v>0.6678040129563767</v>
      </c>
      <c r="E72" s="87">
        <v>0.76813422033745815</v>
      </c>
      <c r="F72" s="87">
        <v>0.36174092454059509</v>
      </c>
      <c r="G72" s="87">
        <v>0.44445486405792128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3.2313664449339345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4.2668362128482844E-2</v>
      </c>
      <c r="C75" s="87">
        <v>0.51981717412882067</v>
      </c>
      <c r="D75" s="87">
        <v>0.79462995818809556</v>
      </c>
      <c r="E75" s="87">
        <v>5.5418078775347324E-2</v>
      </c>
      <c r="F75" s="87">
        <v>4.227033193574524E-2</v>
      </c>
      <c r="G75" s="87">
        <v>4.0748976489875466E-2</v>
      </c>
      <c r="H75" s="87">
        <v>0.78838045134035972</v>
      </c>
      <c r="I75" s="87">
        <v>0.60887926744064136</v>
      </c>
      <c r="J75" s="87">
        <v>0.15004762275076497</v>
      </c>
      <c r="K75" s="87">
        <v>0</v>
      </c>
      <c r="L75" s="87">
        <v>0.91132720592249594</v>
      </c>
      <c r="M75" s="87">
        <v>0.78938819320299802</v>
      </c>
      <c r="N75" s="87">
        <v>3.3616547863212769E-2</v>
      </c>
      <c r="O75" s="87">
        <v>0</v>
      </c>
      <c r="P75" s="87">
        <v>0.44395631814755154</v>
      </c>
      <c r="Q75" s="87">
        <v>0</v>
      </c>
    </row>
    <row r="76" spans="1:17" x14ac:dyDescent="0.25">
      <c r="A76" s="150" t="s">
        <v>29</v>
      </c>
      <c r="B76" s="87">
        <v>5.9634748424028414</v>
      </c>
      <c r="C76" s="87">
        <v>3.0714702208479419</v>
      </c>
      <c r="D76" s="87">
        <v>2.304185279021191</v>
      </c>
      <c r="E76" s="87">
        <v>6.0687614577828519</v>
      </c>
      <c r="F76" s="87">
        <v>7.0795514623479185</v>
      </c>
      <c r="G76" s="87">
        <v>6.94756939258468</v>
      </c>
      <c r="H76" s="87">
        <v>0</v>
      </c>
      <c r="I76" s="87">
        <v>12.959827530634703</v>
      </c>
      <c r="J76" s="87">
        <v>9.8017861620840492</v>
      </c>
      <c r="K76" s="87">
        <v>0.51312718619636855</v>
      </c>
      <c r="L76" s="87">
        <v>12.487915139261149</v>
      </c>
      <c r="M76" s="87">
        <v>11.417389784078937</v>
      </c>
      <c r="N76" s="87">
        <v>9.5143957410924163</v>
      </c>
      <c r="O76" s="87">
        <v>4.2802383180249652</v>
      </c>
      <c r="P76" s="87">
        <v>12.670307155243696</v>
      </c>
      <c r="Q76" s="87">
        <v>10.602206058685715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0.44850179919674416</v>
      </c>
      <c r="C78" s="87">
        <v>2.1374184529925975</v>
      </c>
      <c r="D78" s="87">
        <v>2.8109598175712618</v>
      </c>
      <c r="E78" s="87">
        <v>0.16888505328219344</v>
      </c>
      <c r="F78" s="87">
        <v>0.16397917076381427</v>
      </c>
      <c r="G78" s="87">
        <v>0.13931128020864536</v>
      </c>
      <c r="H78" s="87">
        <v>4.0157726614593923</v>
      </c>
      <c r="I78" s="87">
        <v>4.4297983367208875</v>
      </c>
      <c r="J78" s="87">
        <v>0.98977389705971541</v>
      </c>
      <c r="K78" s="87">
        <v>0</v>
      </c>
      <c r="L78" s="87">
        <v>3.7628885053983283</v>
      </c>
      <c r="M78" s="87">
        <v>6.0831249172903759</v>
      </c>
      <c r="N78" s="87">
        <v>0.21843443893701789</v>
      </c>
      <c r="O78" s="87">
        <v>0</v>
      </c>
      <c r="P78" s="87">
        <v>1.9670990396188226</v>
      </c>
      <c r="Q78" s="87">
        <v>0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47.749516232074093</v>
      </c>
      <c r="J81" s="87">
        <v>43.57495935927394</v>
      </c>
      <c r="K81" s="87">
        <v>57.766233764354944</v>
      </c>
      <c r="L81" s="87">
        <v>30.235136304487732</v>
      </c>
      <c r="M81" s="87">
        <v>36.340228405091047</v>
      </c>
      <c r="N81" s="87">
        <v>47.996565977714852</v>
      </c>
      <c r="O81" s="87">
        <v>49.293555585934968</v>
      </c>
      <c r="P81" s="87">
        <v>37.105132006112136</v>
      </c>
      <c r="Q81" s="87">
        <v>50.609022605678305</v>
      </c>
    </row>
    <row r="82" spans="1:17" x14ac:dyDescent="0.25">
      <c r="A82" s="152" t="s">
        <v>191</v>
      </c>
      <c r="B82" s="151">
        <v>28.347083788903483</v>
      </c>
      <c r="C82" s="151">
        <v>26.631947835724958</v>
      </c>
      <c r="D82" s="151">
        <v>28.162625092658043</v>
      </c>
      <c r="E82" s="151">
        <v>30.913977162800538</v>
      </c>
      <c r="F82" s="151">
        <v>33.365633475437953</v>
      </c>
      <c r="G82" s="151">
        <v>33.057490102633913</v>
      </c>
      <c r="H82" s="151">
        <v>30.375183349152845</v>
      </c>
      <c r="I82" s="151">
        <v>3.1671015652225365</v>
      </c>
      <c r="J82" s="151">
        <v>2.5715517577435616</v>
      </c>
      <c r="K82" s="151">
        <v>2.7432834249530842</v>
      </c>
      <c r="L82" s="151">
        <v>2.3452278741309787</v>
      </c>
      <c r="M82" s="151">
        <v>2.6780121986676479</v>
      </c>
      <c r="N82" s="151">
        <v>2.7189782582739284</v>
      </c>
      <c r="O82" s="151">
        <v>2.52178641686351</v>
      </c>
      <c r="P82" s="151">
        <v>2.5283266591846365</v>
      </c>
      <c r="Q82" s="151">
        <v>2.8812901561916364</v>
      </c>
    </row>
    <row r="83" spans="1:17" x14ac:dyDescent="0.25">
      <c r="A83" s="156" t="s">
        <v>181</v>
      </c>
      <c r="B83" s="204">
        <v>33.430623491575801</v>
      </c>
      <c r="C83" s="204">
        <v>31.418265366217064</v>
      </c>
      <c r="D83" s="204">
        <v>33.661075752913206</v>
      </c>
      <c r="E83" s="204">
        <v>35.744949699024168</v>
      </c>
      <c r="F83" s="204">
        <v>38.359246081855375</v>
      </c>
      <c r="G83" s="204">
        <v>37.197836538210808</v>
      </c>
      <c r="H83" s="204">
        <v>37.482316108523598</v>
      </c>
      <c r="I83" s="204">
        <v>54.448232292577941</v>
      </c>
      <c r="J83" s="204">
        <v>43.718617239839304</v>
      </c>
      <c r="K83" s="204">
        <v>45.320210347254097</v>
      </c>
      <c r="L83" s="204">
        <v>40.107957675364716</v>
      </c>
      <c r="M83" s="204">
        <v>44.963012853444667</v>
      </c>
      <c r="N83" s="204">
        <v>45.687511410961271</v>
      </c>
      <c r="O83" s="204">
        <v>41.877829139383266</v>
      </c>
      <c r="P83" s="204">
        <v>43.567781678612533</v>
      </c>
      <c r="Q83" s="204">
        <v>49.209414537572059</v>
      </c>
    </row>
    <row r="84" spans="1:17" x14ac:dyDescent="0.25">
      <c r="A84" s="152" t="s">
        <v>190</v>
      </c>
      <c r="B84" s="151">
        <v>5.8401043508781427</v>
      </c>
      <c r="C84" s="151">
        <v>4.5422507560479364</v>
      </c>
      <c r="D84" s="151">
        <v>3.5337095351461789</v>
      </c>
      <c r="E84" s="151">
        <v>6.7969649513427148</v>
      </c>
      <c r="F84" s="151">
        <v>7.7354817559235318</v>
      </c>
      <c r="G84" s="151">
        <v>9.3252940969926748</v>
      </c>
      <c r="H84" s="151">
        <v>0.39297520939783326</v>
      </c>
      <c r="I84" s="151">
        <v>9.4695469296022736</v>
      </c>
      <c r="J84" s="151">
        <v>9.5623478152474082</v>
      </c>
      <c r="K84" s="151">
        <v>11.899595576887167</v>
      </c>
      <c r="L84" s="151">
        <v>6.7978892512118412</v>
      </c>
      <c r="M84" s="151">
        <v>10.116993614541485</v>
      </c>
      <c r="N84" s="151">
        <v>10.936074929065191</v>
      </c>
      <c r="O84" s="151">
        <v>10.171517118610474</v>
      </c>
      <c r="P84" s="151">
        <v>6.2492393772856278</v>
      </c>
      <c r="Q84" s="151">
        <v>8.8103390680978713</v>
      </c>
    </row>
    <row r="85" spans="1:17" x14ac:dyDescent="0.25">
      <c r="A85" s="154" t="s">
        <v>33</v>
      </c>
      <c r="B85" s="83">
        <v>8.8023883720084267E-2</v>
      </c>
      <c r="C85" s="83">
        <v>0</v>
      </c>
      <c r="D85" s="83">
        <v>0</v>
      </c>
      <c r="E85" s="83">
        <v>1.1968347816578599</v>
      </c>
      <c r="F85" s="83">
        <v>1.6445978208205549</v>
      </c>
      <c r="G85" s="83">
        <v>2.7631806329694708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2.3686066569950612</v>
      </c>
      <c r="C86" s="208">
        <v>4.5422507560479364</v>
      </c>
      <c r="D86" s="208">
        <v>3.5337095351461789</v>
      </c>
      <c r="E86" s="208">
        <v>4.7747779600613622</v>
      </c>
      <c r="F86" s="208">
        <v>4.9331561413136322</v>
      </c>
      <c r="G86" s="208">
        <v>4.9196478183001897</v>
      </c>
      <c r="H86" s="208">
        <v>0.39297520939783326</v>
      </c>
      <c r="I86" s="208">
        <v>5.1599032343203319</v>
      </c>
      <c r="J86" s="208">
        <v>4.5669854912329892</v>
      </c>
      <c r="K86" s="208">
        <v>4.6511264239258576</v>
      </c>
      <c r="L86" s="208">
        <v>6.3730545597758326</v>
      </c>
      <c r="M86" s="208">
        <v>9.8818878668742975</v>
      </c>
      <c r="N86" s="208">
        <v>8.117246578382721</v>
      </c>
      <c r="O86" s="208">
        <v>6.163250130611722</v>
      </c>
      <c r="P86" s="208">
        <v>6.2100695339488334</v>
      </c>
      <c r="Q86" s="208">
        <v>5.9202001852664417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0</v>
      </c>
      <c r="E87" s="208">
        <v>0.16107780915575287</v>
      </c>
      <c r="F87" s="208">
        <v>7.4316774766462555E-17</v>
      </c>
      <c r="G87" s="208">
        <v>0.17127590438191267</v>
      </c>
      <c r="H87" s="208">
        <v>0</v>
      </c>
      <c r="I87" s="208">
        <v>0</v>
      </c>
      <c r="J87" s="208">
        <v>0</v>
      </c>
      <c r="K87" s="208">
        <v>2.9392347085649951E-17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0.46027936971051731</v>
      </c>
      <c r="F88" s="208">
        <v>0.87744183362570605</v>
      </c>
      <c r="G88" s="208">
        <v>1.3765653672610201</v>
      </c>
      <c r="H88" s="208">
        <v>0</v>
      </c>
      <c r="I88" s="208">
        <v>0</v>
      </c>
      <c r="J88" s="208">
        <v>0</v>
      </c>
      <c r="K88" s="208">
        <v>4.6386859360943102</v>
      </c>
      <c r="L88" s="208">
        <v>0</v>
      </c>
      <c r="M88" s="208">
        <v>0</v>
      </c>
      <c r="N88" s="208">
        <v>0</v>
      </c>
      <c r="O88" s="208">
        <v>3.1388005195944704</v>
      </c>
      <c r="P88" s="208">
        <v>0</v>
      </c>
      <c r="Q88" s="208">
        <v>0.75735924043866054</v>
      </c>
    </row>
    <row r="89" spans="1:17" x14ac:dyDescent="0.25">
      <c r="A89" s="154" t="s">
        <v>26</v>
      </c>
      <c r="B89" s="208">
        <v>3.3834738101629975</v>
      </c>
      <c r="C89" s="208">
        <v>0</v>
      </c>
      <c r="D89" s="208">
        <v>0</v>
      </c>
      <c r="E89" s="208">
        <v>0.20399503075722275</v>
      </c>
      <c r="F89" s="208">
        <v>0.28028596016363827</v>
      </c>
      <c r="G89" s="208">
        <v>9.4624374080079524E-2</v>
      </c>
      <c r="H89" s="208">
        <v>0</v>
      </c>
      <c r="I89" s="208">
        <v>4.3096436952819417</v>
      </c>
      <c r="J89" s="208">
        <v>4.9953623240144189</v>
      </c>
      <c r="K89" s="208">
        <v>2.6097832168669997</v>
      </c>
      <c r="L89" s="208">
        <v>0.42483469143600866</v>
      </c>
      <c r="M89" s="208">
        <v>0.23510574766718803</v>
      </c>
      <c r="N89" s="208">
        <v>2.8188283506824701</v>
      </c>
      <c r="O89" s="208">
        <v>0.86946646840428199</v>
      </c>
      <c r="P89" s="208">
        <v>3.9169843336794324E-2</v>
      </c>
      <c r="Q89" s="208">
        <v>2.1327796423927703</v>
      </c>
    </row>
    <row r="90" spans="1:17" x14ac:dyDescent="0.25">
      <c r="A90" s="152" t="s">
        <v>189</v>
      </c>
      <c r="B90" s="151">
        <v>27.590519140697655</v>
      </c>
      <c r="C90" s="151">
        <v>26.876014610169126</v>
      </c>
      <c r="D90" s="151">
        <v>30.127366217767026</v>
      </c>
      <c r="E90" s="151">
        <v>28.947984747681453</v>
      </c>
      <c r="F90" s="151">
        <v>30.623764325931845</v>
      </c>
      <c r="G90" s="151">
        <v>27.87254244121813</v>
      </c>
      <c r="H90" s="151">
        <v>37.089340899125766</v>
      </c>
      <c r="I90" s="151">
        <v>44.978685362975668</v>
      </c>
      <c r="J90" s="151">
        <v>34.156269424591898</v>
      </c>
      <c r="K90" s="151">
        <v>33.420614770366932</v>
      </c>
      <c r="L90" s="151">
        <v>33.310068424152874</v>
      </c>
      <c r="M90" s="151">
        <v>34.846019238903182</v>
      </c>
      <c r="N90" s="151">
        <v>34.751436481896079</v>
      </c>
      <c r="O90" s="151">
        <v>31.706312020772788</v>
      </c>
      <c r="P90" s="151">
        <v>37.318542301326907</v>
      </c>
      <c r="Q90" s="151">
        <v>40.399075469474184</v>
      </c>
    </row>
    <row r="91" spans="1:17" x14ac:dyDescent="0.25">
      <c r="A91" s="156" t="s">
        <v>180</v>
      </c>
      <c r="B91" s="155">
        <v>14.457719546253127</v>
      </c>
      <c r="C91" s="155">
        <v>13.155384922347636</v>
      </c>
      <c r="D91" s="155">
        <v>15.801131098788524</v>
      </c>
      <c r="E91" s="155">
        <v>15.563099674691312</v>
      </c>
      <c r="F91" s="155">
        <v>16.723488958889742</v>
      </c>
      <c r="G91" s="155">
        <v>16.299987909459542</v>
      </c>
      <c r="H91" s="155">
        <v>17.008151489386307</v>
      </c>
      <c r="I91" s="155">
        <v>17.450226811037773</v>
      </c>
      <c r="J91" s="155">
        <v>13.631880622516986</v>
      </c>
      <c r="K91" s="155">
        <v>17.8198381341642</v>
      </c>
      <c r="L91" s="155">
        <v>13.073490372337195</v>
      </c>
      <c r="M91" s="155">
        <v>15.221339922073787</v>
      </c>
      <c r="N91" s="155">
        <v>14.661680801938171</v>
      </c>
      <c r="O91" s="155">
        <v>15.096796136318652</v>
      </c>
      <c r="P91" s="155">
        <v>13.639318194648441</v>
      </c>
      <c r="Q91" s="155">
        <v>15.415101418997141</v>
      </c>
    </row>
    <row r="92" spans="1:17" x14ac:dyDescent="0.25">
      <c r="A92" s="152" t="s">
        <v>193</v>
      </c>
      <c r="B92" s="151">
        <v>1.3927453085709731</v>
      </c>
      <c r="C92" s="151">
        <v>0</v>
      </c>
      <c r="D92" s="151">
        <v>0</v>
      </c>
      <c r="E92" s="151">
        <v>1.7302951705380361</v>
      </c>
      <c r="F92" s="151">
        <v>1.9824080955407515</v>
      </c>
      <c r="G92" s="151">
        <v>2.4215405231814371</v>
      </c>
      <c r="H92" s="151">
        <v>0</v>
      </c>
      <c r="I92" s="151">
        <v>8.9287281537776639E-2</v>
      </c>
      <c r="J92" s="151">
        <v>8.9681309107431509E-2</v>
      </c>
      <c r="K92" s="151">
        <v>0.11759358657084425</v>
      </c>
      <c r="L92" s="151">
        <v>6.609144855837755E-2</v>
      </c>
      <c r="M92" s="151">
        <v>9.8657798283201786E-2</v>
      </c>
      <c r="N92" s="151">
        <v>0.10472821431771541</v>
      </c>
      <c r="O92" s="151">
        <v>0.10094683068581187</v>
      </c>
      <c r="P92" s="151">
        <v>6.1019924859608096E-2</v>
      </c>
      <c r="Q92" s="151">
        <v>8.5012775174007613E-2</v>
      </c>
    </row>
    <row r="93" spans="1:17" x14ac:dyDescent="0.25">
      <c r="A93" s="152" t="s">
        <v>187</v>
      </c>
      <c r="B93" s="151">
        <v>5.0139689192094119</v>
      </c>
      <c r="C93" s="151">
        <v>7.2298889202959549</v>
      </c>
      <c r="D93" s="151">
        <v>5.623764002230951</v>
      </c>
      <c r="E93" s="151">
        <v>5.385686203328218</v>
      </c>
      <c r="F93" s="151">
        <v>5.8049645038690345</v>
      </c>
      <c r="G93" s="151">
        <v>5.7451467300176002</v>
      </c>
      <c r="H93" s="151">
        <v>6.031213418007308</v>
      </c>
      <c r="I93" s="151">
        <v>16.846236388421801</v>
      </c>
      <c r="J93" s="151">
        <v>13.151339975959418</v>
      </c>
      <c r="K93" s="151">
        <v>17.319803503346382</v>
      </c>
      <c r="L93" s="151">
        <v>12.626222890973864</v>
      </c>
      <c r="M93" s="151">
        <v>14.723929794512895</v>
      </c>
      <c r="N93" s="151">
        <v>14.159282594158732</v>
      </c>
      <c r="O93" s="151">
        <v>14.633025486808412</v>
      </c>
      <c r="P93" s="151">
        <v>13.151252197011354</v>
      </c>
      <c r="Q93" s="151">
        <v>14.867791205092077</v>
      </c>
    </row>
    <row r="94" spans="1:17" x14ac:dyDescent="0.25">
      <c r="A94" s="150" t="s">
        <v>33</v>
      </c>
      <c r="B94" s="87">
        <v>4.3649878433102619E-2</v>
      </c>
      <c r="C94" s="87">
        <v>0.43428859230267669</v>
      </c>
      <c r="D94" s="87">
        <v>0.57096572005201018</v>
      </c>
      <c r="E94" s="87">
        <v>0.58586792186233994</v>
      </c>
      <c r="F94" s="87">
        <v>0.27458407640942389</v>
      </c>
      <c r="G94" s="87">
        <v>0.33722000915123046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2.425364100125563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3.2856241141603716E-2</v>
      </c>
      <c r="C97" s="87">
        <v>0.61662613734278215</v>
      </c>
      <c r="D97" s="87">
        <v>0.67940062870122708</v>
      </c>
      <c r="E97" s="87">
        <v>4.2268230975899532E-2</v>
      </c>
      <c r="F97" s="87">
        <v>3.2085836206773591E-2</v>
      </c>
      <c r="G97" s="87">
        <v>3.0917358175268625E-2</v>
      </c>
      <c r="H97" s="87">
        <v>0.59173407798408617</v>
      </c>
      <c r="I97" s="87">
        <v>0.15600962368249593</v>
      </c>
      <c r="J97" s="87">
        <v>3.6196837153917694E-2</v>
      </c>
      <c r="K97" s="87">
        <v>0</v>
      </c>
      <c r="L97" s="87">
        <v>0.24276970212100291</v>
      </c>
      <c r="M97" s="87">
        <v>0.21275614868254844</v>
      </c>
      <c r="N97" s="87">
        <v>8.2403285206258808E-3</v>
      </c>
      <c r="O97" s="87">
        <v>0</v>
      </c>
      <c r="P97" s="87">
        <v>0.11187916640531748</v>
      </c>
      <c r="Q97" s="87">
        <v>0</v>
      </c>
    </row>
    <row r="98" spans="1:17" x14ac:dyDescent="0.25">
      <c r="A98" s="150" t="s">
        <v>29</v>
      </c>
      <c r="B98" s="87">
        <v>4.5920995718998769</v>
      </c>
      <c r="C98" s="87">
        <v>3.6434902740929656</v>
      </c>
      <c r="D98" s="87">
        <v>1.9700552578972244</v>
      </c>
      <c r="E98" s="87">
        <v>4.6287387925348504</v>
      </c>
      <c r="F98" s="87">
        <v>5.3738241039510548</v>
      </c>
      <c r="G98" s="87">
        <v>5.2713101005480132</v>
      </c>
      <c r="H98" s="87">
        <v>0</v>
      </c>
      <c r="I98" s="87">
        <v>3.3206218772122629</v>
      </c>
      <c r="J98" s="87">
        <v>2.3645403440733386</v>
      </c>
      <c r="K98" s="87">
        <v>0.15249415731731808</v>
      </c>
      <c r="L98" s="87">
        <v>3.326672811662581</v>
      </c>
      <c r="M98" s="87">
        <v>3.0772184070954793</v>
      </c>
      <c r="N98" s="87">
        <v>2.3322366978568247</v>
      </c>
      <c r="O98" s="87">
        <v>1.169094660526623</v>
      </c>
      <c r="P98" s="87">
        <v>3.1929794546968591</v>
      </c>
      <c r="Q98" s="87">
        <v>2.5752037564583521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0.34536322773482853</v>
      </c>
      <c r="C100" s="87">
        <v>2.5354839165575305</v>
      </c>
      <c r="D100" s="87">
        <v>2.4033423955804896</v>
      </c>
      <c r="E100" s="87">
        <v>0.12881125795512771</v>
      </c>
      <c r="F100" s="87">
        <v>0.12447048730178237</v>
      </c>
      <c r="G100" s="87">
        <v>0.10569926214308853</v>
      </c>
      <c r="H100" s="87">
        <v>3.0141152398976594</v>
      </c>
      <c r="I100" s="87">
        <v>1.135021684029577</v>
      </c>
      <c r="J100" s="87">
        <v>0.23876875830667821</v>
      </c>
      <c r="K100" s="87">
        <v>0</v>
      </c>
      <c r="L100" s="87">
        <v>1.0024010208774441</v>
      </c>
      <c r="M100" s="87">
        <v>1.6395256991444844</v>
      </c>
      <c r="N100" s="87">
        <v>5.3544211154095439E-2</v>
      </c>
      <c r="O100" s="87">
        <v>0</v>
      </c>
      <c r="P100" s="87">
        <v>0.49571859165682675</v>
      </c>
      <c r="Q100" s="87">
        <v>0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12.234583203497465</v>
      </c>
      <c r="J103" s="87">
        <v>10.511834036425483</v>
      </c>
      <c r="K103" s="87">
        <v>17.167309346029064</v>
      </c>
      <c r="L103" s="87">
        <v>8.0543793563128361</v>
      </c>
      <c r="M103" s="87">
        <v>9.7944295395903822</v>
      </c>
      <c r="N103" s="87">
        <v>11.765261356627185</v>
      </c>
      <c r="O103" s="87">
        <v>13.463930826281789</v>
      </c>
      <c r="P103" s="87">
        <v>9.3506749842523504</v>
      </c>
      <c r="Q103" s="87">
        <v>12.292587448633725</v>
      </c>
    </row>
    <row r="104" spans="1:17" x14ac:dyDescent="0.25">
      <c r="A104" s="152" t="s">
        <v>186</v>
      </c>
      <c r="B104" s="151">
        <v>8.0510053184727433</v>
      </c>
      <c r="C104" s="151">
        <v>5.9254960020516814</v>
      </c>
      <c r="D104" s="151">
        <v>10.177367096557573</v>
      </c>
      <c r="E104" s="151">
        <v>8.4471183008250588</v>
      </c>
      <c r="F104" s="151">
        <v>8.9361163594799571</v>
      </c>
      <c r="G104" s="151">
        <v>8.1333006562605057</v>
      </c>
      <c r="H104" s="151">
        <v>10.976938071378999</v>
      </c>
      <c r="I104" s="151">
        <v>0.51470314107819881</v>
      </c>
      <c r="J104" s="151">
        <v>0.39085933745013551</v>
      </c>
      <c r="K104" s="151">
        <v>0.38244104424697395</v>
      </c>
      <c r="L104" s="151">
        <v>0.38117603280495266</v>
      </c>
      <c r="M104" s="151">
        <v>0.39875232927768989</v>
      </c>
      <c r="N104" s="151">
        <v>0.39766999346172321</v>
      </c>
      <c r="O104" s="151">
        <v>0.36282381882442832</v>
      </c>
      <c r="P104" s="151">
        <v>0.42704607277747891</v>
      </c>
      <c r="Q104" s="151">
        <v>0.4622974387310565</v>
      </c>
    </row>
    <row r="105" spans="1:17" x14ac:dyDescent="0.25">
      <c r="A105" s="243" t="s">
        <v>179</v>
      </c>
      <c r="B105" s="242">
        <v>21.430513937012233</v>
      </c>
      <c r="C105" s="242">
        <v>20.133863980982134</v>
      </c>
      <c r="D105" s="242">
        <v>21.291062390950962</v>
      </c>
      <c r="E105" s="242">
        <v>23.371096066510113</v>
      </c>
      <c r="F105" s="242">
        <v>25.224558495590994</v>
      </c>
      <c r="G105" s="242">
        <v>24.991600816605327</v>
      </c>
      <c r="H105" s="242">
        <v>22.963765689299578</v>
      </c>
      <c r="I105" s="242">
        <v>34.957393684215766</v>
      </c>
      <c r="J105" s="242">
        <v>28.383916752749368</v>
      </c>
      <c r="K105" s="242">
        <v>30.279432692184727</v>
      </c>
      <c r="L105" s="242">
        <v>25.885830431027703</v>
      </c>
      <c r="M105" s="242">
        <v>29.558991018142237</v>
      </c>
      <c r="N105" s="242">
        <v>30.011160499876887</v>
      </c>
      <c r="O105" s="242">
        <v>27.834623786563427</v>
      </c>
      <c r="P105" s="242">
        <v>27.906812764687835</v>
      </c>
      <c r="Q105" s="242">
        <v>31.802704218413449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1.5036687596882459</v>
      </c>
      <c r="C108" s="96">
        <v>1.6321282643424149</v>
      </c>
      <c r="D108" s="96">
        <v>1.7992297950145564</v>
      </c>
      <c r="E108" s="96">
        <v>1.8765911665344972</v>
      </c>
      <c r="F108" s="96">
        <v>1.8986098228392585</v>
      </c>
      <c r="G108" s="96">
        <v>2.183269124069525</v>
      </c>
      <c r="H108" s="96">
        <v>2.2460353465934801</v>
      </c>
      <c r="I108" s="96">
        <v>3.0966151073385686</v>
      </c>
      <c r="J108" s="96">
        <v>3.2696033580173181</v>
      </c>
      <c r="K108" s="96">
        <v>4.4772356615573132</v>
      </c>
      <c r="L108" s="96">
        <v>4.9925516898429283</v>
      </c>
      <c r="M108" s="96">
        <v>3.5095992508059255</v>
      </c>
      <c r="N108" s="96">
        <v>5.3554929783534897</v>
      </c>
      <c r="O108" s="96">
        <v>5.6304368461393972</v>
      </c>
      <c r="P108" s="96">
        <v>6.4300761897514951</v>
      </c>
      <c r="Q108" s="96">
        <v>5.8902170286425184</v>
      </c>
    </row>
    <row r="109" spans="1:17" x14ac:dyDescent="0.25">
      <c r="A109" s="132" t="s">
        <v>83</v>
      </c>
      <c r="B109" s="160">
        <v>1.3418280479913433E-2</v>
      </c>
      <c r="C109" s="160">
        <v>1.4370674410314756E-2</v>
      </c>
      <c r="D109" s="160">
        <v>1.5809172568276929E-2</v>
      </c>
      <c r="E109" s="160">
        <v>1.687982998890222E-2</v>
      </c>
      <c r="F109" s="160">
        <v>1.7103777615707069E-2</v>
      </c>
      <c r="G109" s="160">
        <v>1.9826697246618213E-2</v>
      </c>
      <c r="H109" s="160">
        <v>1.9575821993012082E-2</v>
      </c>
      <c r="I109" s="160">
        <v>2.7651654825431488E-2</v>
      </c>
      <c r="J109" s="160">
        <v>2.9364373639695251E-2</v>
      </c>
      <c r="K109" s="160">
        <v>4.1430093688531226E-2</v>
      </c>
      <c r="L109" s="160">
        <v>4.4643541076794066E-2</v>
      </c>
      <c r="M109" s="160">
        <v>3.1576158324895486E-2</v>
      </c>
      <c r="N109" s="160">
        <v>4.8258495407849857E-2</v>
      </c>
      <c r="O109" s="160">
        <v>5.1862483923131857E-2</v>
      </c>
      <c r="P109" s="160">
        <v>5.7287999744614911E-2</v>
      </c>
      <c r="Q109" s="160">
        <v>5.3562928567333641E-2</v>
      </c>
    </row>
    <row r="110" spans="1:17" x14ac:dyDescent="0.25">
      <c r="A110" s="76" t="s">
        <v>82</v>
      </c>
      <c r="B110" s="159">
        <v>1.8260620402867515E-2</v>
      </c>
      <c r="C110" s="159">
        <v>1.9556710767284005E-2</v>
      </c>
      <c r="D110" s="159">
        <v>2.1514328872829881E-2</v>
      </c>
      <c r="E110" s="159">
        <v>2.2971361222751206E-2</v>
      </c>
      <c r="F110" s="159">
        <v>2.3276126249039634E-2</v>
      </c>
      <c r="G110" s="159">
        <v>2.6981683145246762E-2</v>
      </c>
      <c r="H110" s="159">
        <v>2.664027294880375E-2</v>
      </c>
      <c r="I110" s="159">
        <v>3.7630482760752502E-2</v>
      </c>
      <c r="J110" s="159">
        <v>3.9961281268872655E-2</v>
      </c>
      <c r="K110" s="159">
        <v>5.6381234185260296E-2</v>
      </c>
      <c r="L110" s="159">
        <v>6.0754338699619971E-2</v>
      </c>
      <c r="M110" s="159">
        <v>4.2971246711894763E-2</v>
      </c>
      <c r="N110" s="159">
        <v>6.5673844512002394E-2</v>
      </c>
      <c r="O110" s="159">
        <v>7.0578427205170491E-2</v>
      </c>
      <c r="P110" s="159">
        <v>7.7961883308518637E-2</v>
      </c>
      <c r="Q110" s="159">
        <v>7.2892522085683711E-2</v>
      </c>
    </row>
    <row r="111" spans="1:17" x14ac:dyDescent="0.25">
      <c r="A111" s="76" t="s">
        <v>81</v>
      </c>
      <c r="B111" s="159">
        <v>2.2357604139272791E-2</v>
      </c>
      <c r="C111" s="159">
        <v>2.394448753408884E-2</v>
      </c>
      <c r="D111" s="159">
        <v>2.6341320154999959E-2</v>
      </c>
      <c r="E111" s="159">
        <v>2.812525475190664E-2</v>
      </c>
      <c r="F111" s="159">
        <v>2.8498397375920761E-2</v>
      </c>
      <c r="G111" s="159">
        <v>3.303533929646698E-2</v>
      </c>
      <c r="H111" s="159">
        <v>3.2617329729826755E-2</v>
      </c>
      <c r="I111" s="159">
        <v>4.6073321638213219E-2</v>
      </c>
      <c r="J111" s="159">
        <v>4.8927062049178377E-2</v>
      </c>
      <c r="K111" s="159">
        <v>6.9031023425673785E-2</v>
      </c>
      <c r="L111" s="159">
        <v>7.4385285079147892E-2</v>
      </c>
      <c r="M111" s="159">
        <v>5.2612348439415771E-2</v>
      </c>
      <c r="N111" s="159">
        <v>8.0408539551752006E-2</v>
      </c>
      <c r="O111" s="159">
        <v>8.6413522728827505E-2</v>
      </c>
      <c r="P111" s="159">
        <v>9.5453543554868708E-2</v>
      </c>
      <c r="Q111" s="159">
        <v>8.924681185799134E-2</v>
      </c>
    </row>
    <row r="112" spans="1:17" x14ac:dyDescent="0.25">
      <c r="A112" s="76" t="s">
        <v>80</v>
      </c>
      <c r="B112" s="159">
        <v>0.11275503417732717</v>
      </c>
      <c r="C112" s="159">
        <v>0.12075808720140387</v>
      </c>
      <c r="D112" s="159">
        <v>0.13284591836634713</v>
      </c>
      <c r="E112" s="159">
        <v>0.14184275028050553</v>
      </c>
      <c r="F112" s="159">
        <v>0.14372460260518388</v>
      </c>
      <c r="G112" s="159">
        <v>0.16660554450419257</v>
      </c>
      <c r="H112" s="159">
        <v>0.16449741687659161</v>
      </c>
      <c r="I112" s="159">
        <v>0.23235937641700694</v>
      </c>
      <c r="J112" s="159">
        <v>0.24675150875673191</v>
      </c>
      <c r="K112" s="159">
        <v>0.34814085432281444</v>
      </c>
      <c r="L112" s="159">
        <v>0.37514374568680209</v>
      </c>
      <c r="M112" s="159">
        <v>0.26533733710828311</v>
      </c>
      <c r="N112" s="159">
        <v>0.40552053649526959</v>
      </c>
      <c r="O112" s="159">
        <v>0.43580518055406914</v>
      </c>
      <c r="P112" s="159">
        <v>0.48139628463008849</v>
      </c>
      <c r="Q112" s="159">
        <v>0.45009417192376389</v>
      </c>
    </row>
    <row r="113" spans="1:17" x14ac:dyDescent="0.25">
      <c r="A113" s="129" t="s">
        <v>79</v>
      </c>
      <c r="B113" s="158">
        <v>6.06848563752721E-2</v>
      </c>
      <c r="C113" s="158">
        <v>6.8028438902805632E-2</v>
      </c>
      <c r="D113" s="158">
        <v>7.4328610944275161E-2</v>
      </c>
      <c r="E113" s="158">
        <v>7.4600675069574879E-2</v>
      </c>
      <c r="F113" s="158">
        <v>7.581981646785127E-2</v>
      </c>
      <c r="G113" s="158">
        <v>8.7624401428819873E-2</v>
      </c>
      <c r="H113" s="158">
        <v>9.7708174296982489E-2</v>
      </c>
      <c r="I113" s="158">
        <v>0.12494093994188717</v>
      </c>
      <c r="J113" s="158">
        <v>0.13116559588497312</v>
      </c>
      <c r="K113" s="158">
        <v>0.18490282661312096</v>
      </c>
      <c r="L113" s="158">
        <v>0.20315967132201895</v>
      </c>
      <c r="M113" s="158">
        <v>0.14592927535717654</v>
      </c>
      <c r="N113" s="158">
        <v>0.21879030372614705</v>
      </c>
      <c r="O113" s="158">
        <v>0.23504834775082473</v>
      </c>
      <c r="P113" s="158">
        <v>0.26244841504535843</v>
      </c>
      <c r="Q113" s="158">
        <v>0.24207878356614054</v>
      </c>
    </row>
    <row r="114" spans="1:17" x14ac:dyDescent="0.25">
      <c r="A114" s="92" t="s">
        <v>125</v>
      </c>
      <c r="B114" s="91">
        <v>6.0739667233179855E-3</v>
      </c>
      <c r="C114" s="91">
        <v>2.7353005294764475E-3</v>
      </c>
      <c r="D114" s="91">
        <v>3.7632718489285081E-3</v>
      </c>
      <c r="E114" s="91">
        <v>1.2189659055605049E-2</v>
      </c>
      <c r="F114" s="91">
        <v>1.1751400957894327E-2</v>
      </c>
      <c r="G114" s="91">
        <v>1.4317720012220163E-2</v>
      </c>
      <c r="H114" s="91">
        <v>0</v>
      </c>
      <c r="I114" s="91">
        <v>1.281786939579793E-2</v>
      </c>
      <c r="J114" s="91">
        <v>1.757173442514769E-2</v>
      </c>
      <c r="K114" s="91">
        <v>2.5205818621981253E-2</v>
      </c>
      <c r="L114" s="91">
        <v>1.692096381366218E-2</v>
      </c>
      <c r="M114" s="91">
        <v>6.1215223246390161E-3</v>
      </c>
      <c r="N114" s="91">
        <v>2.0435669646598462E-2</v>
      </c>
      <c r="O114" s="91">
        <v>2.217476021706009E-2</v>
      </c>
      <c r="P114" s="91">
        <v>1.7143023492555677E-2</v>
      </c>
      <c r="Q114" s="91">
        <v>2.467043447215278E-2</v>
      </c>
    </row>
    <row r="115" spans="1:17" x14ac:dyDescent="0.25">
      <c r="A115" s="92" t="s">
        <v>26</v>
      </c>
      <c r="B115" s="91">
        <v>1.6125261578986198E-2</v>
      </c>
      <c r="C115" s="91">
        <v>1.0786512034240758E-2</v>
      </c>
      <c r="D115" s="91">
        <v>1.2764931398672503E-2</v>
      </c>
      <c r="E115" s="91">
        <v>2.0285138202866069E-2</v>
      </c>
      <c r="F115" s="91">
        <v>2.0554264643293896E-2</v>
      </c>
      <c r="G115" s="91">
        <v>2.3826501452825999E-2</v>
      </c>
      <c r="H115" s="91">
        <v>0</v>
      </c>
      <c r="I115" s="91">
        <v>3.3230052674736998E-2</v>
      </c>
      <c r="J115" s="91">
        <v>3.5288292471751033E-2</v>
      </c>
      <c r="K115" s="91">
        <v>4.9788130377028846E-2</v>
      </c>
      <c r="L115" s="91">
        <v>5.3649853180007742E-2</v>
      </c>
      <c r="M115" s="91">
        <v>3.7946278840320341E-2</v>
      </c>
      <c r="N115" s="91">
        <v>5.7994082254040305E-2</v>
      </c>
      <c r="O115" s="91">
        <v>6.2325133287261782E-2</v>
      </c>
      <c r="P115" s="91">
        <v>6.8845183449673261E-2</v>
      </c>
      <c r="Q115" s="91">
        <v>6.4368622744005996E-2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3.8485628072967917E-2</v>
      </c>
      <c r="C117" s="157">
        <v>5.4506626339088433E-2</v>
      </c>
      <c r="D117" s="157">
        <v>5.7800407696674147E-2</v>
      </c>
      <c r="E117" s="157">
        <v>4.212587781110376E-2</v>
      </c>
      <c r="F117" s="157">
        <v>4.3514150866663048E-2</v>
      </c>
      <c r="G117" s="157">
        <v>4.9480179963773713E-2</v>
      </c>
      <c r="H117" s="157">
        <v>9.7708174296982489E-2</v>
      </c>
      <c r="I117" s="157">
        <v>7.8893017871352236E-2</v>
      </c>
      <c r="J117" s="157">
        <v>7.8305568988074392E-2</v>
      </c>
      <c r="K117" s="157">
        <v>0.10990887761411085</v>
      </c>
      <c r="L117" s="157">
        <v>0.13258885432834905</v>
      </c>
      <c r="M117" s="157">
        <v>0.10186147419221717</v>
      </c>
      <c r="N117" s="157">
        <v>0.14036055182550827</v>
      </c>
      <c r="O117" s="157">
        <v>0.15054845424650287</v>
      </c>
      <c r="P117" s="157">
        <v>0.17646020810312951</v>
      </c>
      <c r="Q117" s="157">
        <v>0.15303972634998175</v>
      </c>
    </row>
    <row r="118" spans="1:17" x14ac:dyDescent="0.25">
      <c r="A118" s="156" t="s">
        <v>183</v>
      </c>
      <c r="B118" s="204">
        <v>0.17019110045037827</v>
      </c>
      <c r="C118" s="204">
        <v>0.18124662546758064</v>
      </c>
      <c r="D118" s="204">
        <v>0.19913479080565216</v>
      </c>
      <c r="E118" s="204">
        <v>0.21232906018989695</v>
      </c>
      <c r="F118" s="204">
        <v>0.21561344253921713</v>
      </c>
      <c r="G118" s="204">
        <v>0.24966399522539709</v>
      </c>
      <c r="H118" s="204">
        <v>0.24536572994324635</v>
      </c>
      <c r="I118" s="204">
        <v>0.35010214020177305</v>
      </c>
      <c r="J118" s="204">
        <v>0.37157894969136185</v>
      </c>
      <c r="K118" s="204">
        <v>0.46009047697551486</v>
      </c>
      <c r="L118" s="204">
        <v>0.56307479066721744</v>
      </c>
      <c r="M118" s="204">
        <v>0.39991499973324668</v>
      </c>
      <c r="N118" s="204">
        <v>0.61061176986294785</v>
      </c>
      <c r="O118" s="204">
        <v>0.57594450895326088</v>
      </c>
      <c r="P118" s="204">
        <v>0.72295978373571246</v>
      </c>
      <c r="Q118" s="204">
        <v>0.59482832788215301</v>
      </c>
    </row>
    <row r="119" spans="1:17" x14ac:dyDescent="0.25">
      <c r="A119" s="152" t="s">
        <v>192</v>
      </c>
      <c r="B119" s="151">
        <v>0.1480543027251342</v>
      </c>
      <c r="C119" s="151">
        <v>0.15753861660067017</v>
      </c>
      <c r="D119" s="151">
        <v>0.17305362072791342</v>
      </c>
      <c r="E119" s="151">
        <v>0.18448157387000685</v>
      </c>
      <c r="F119" s="151">
        <v>0.18739649879718948</v>
      </c>
      <c r="G119" s="151">
        <v>0.21695491695228641</v>
      </c>
      <c r="H119" s="151">
        <v>0.21307053292352443</v>
      </c>
      <c r="I119" s="151">
        <v>0.30448384428411346</v>
      </c>
      <c r="J119" s="151">
        <v>0.32313509724965039</v>
      </c>
      <c r="K119" s="151">
        <v>0.39174121232168457</v>
      </c>
      <c r="L119" s="151">
        <v>0.48942414369833009</v>
      </c>
      <c r="M119" s="151">
        <v>0.34782225723730181</v>
      </c>
      <c r="N119" s="151">
        <v>0.53099735481421095</v>
      </c>
      <c r="O119" s="151">
        <v>0.49038441667066907</v>
      </c>
      <c r="P119" s="151">
        <v>0.62844895097075615</v>
      </c>
      <c r="Q119" s="151">
        <v>0.50646292837796758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8.5683192673038922E-2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1.2861600929322552E-2</v>
      </c>
      <c r="C123" s="87">
        <v>3.0818222389347096E-2</v>
      </c>
      <c r="D123" s="87">
        <v>3.8139000816963226E-2</v>
      </c>
      <c r="E123" s="87">
        <v>4.5579454462122346E-2</v>
      </c>
      <c r="F123" s="87">
        <v>3.8406454823275545E-2</v>
      </c>
      <c r="G123" s="87">
        <v>4.9098512755392662E-2</v>
      </c>
      <c r="H123" s="87">
        <v>2.0904764366096059E-2</v>
      </c>
      <c r="I123" s="87">
        <v>3.6794158035056916E-2</v>
      </c>
      <c r="J123" s="87">
        <v>4.2537934516018845E-2</v>
      </c>
      <c r="K123" s="87">
        <v>1.8247571567108856E-3</v>
      </c>
      <c r="L123" s="87">
        <v>9.5422540364867497E-2</v>
      </c>
      <c r="M123" s="87">
        <v>3.99514382558422E-2</v>
      </c>
      <c r="N123" s="87">
        <v>7.0820186899323651E-2</v>
      </c>
      <c r="O123" s="87">
        <v>1.081558999406608E-2</v>
      </c>
      <c r="P123" s="87">
        <v>0.11571857175238813</v>
      </c>
      <c r="Q123" s="87">
        <v>2.0838615448070478E-2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0.38182254548101313</v>
      </c>
      <c r="L124" s="87">
        <v>0</v>
      </c>
      <c r="M124" s="87">
        <v>0</v>
      </c>
      <c r="N124" s="87">
        <v>0</v>
      </c>
      <c r="O124" s="87">
        <v>0.43416422684842287</v>
      </c>
      <c r="P124" s="87">
        <v>0</v>
      </c>
      <c r="Q124" s="87">
        <v>0.37940813654418315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0.13519270179581164</v>
      </c>
      <c r="C126" s="87">
        <v>0.12672039421132308</v>
      </c>
      <c r="D126" s="87">
        <v>0.13491461991095019</v>
      </c>
      <c r="E126" s="87">
        <v>0.13890211940788452</v>
      </c>
      <c r="F126" s="87">
        <v>0.14899004397391394</v>
      </c>
      <c r="G126" s="87">
        <v>0.16785640419689377</v>
      </c>
      <c r="H126" s="87">
        <v>0.10648257588438945</v>
      </c>
      <c r="I126" s="87">
        <v>0.26768968624905654</v>
      </c>
      <c r="J126" s="87">
        <v>0.28059716273363156</v>
      </c>
      <c r="K126" s="87">
        <v>8.0939096839605824E-3</v>
      </c>
      <c r="L126" s="87">
        <v>0.39400160333346262</v>
      </c>
      <c r="M126" s="87">
        <v>0.30787081898145963</v>
      </c>
      <c r="N126" s="87">
        <v>0.46017716791488733</v>
      </c>
      <c r="O126" s="87">
        <v>4.5404599828180105E-2</v>
      </c>
      <c r="P126" s="87">
        <v>0.51273037921836806</v>
      </c>
      <c r="Q126" s="87">
        <v>0.10621617638571393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2.2136797725244087E-2</v>
      </c>
      <c r="C130" s="151">
        <v>2.3708008866910477E-2</v>
      </c>
      <c r="D130" s="151">
        <v>2.6081170077738747E-2</v>
      </c>
      <c r="E130" s="151">
        <v>2.7847486319890105E-2</v>
      </c>
      <c r="F130" s="151">
        <v>2.8216943742027666E-2</v>
      </c>
      <c r="G130" s="151">
        <v>3.2709078273110669E-2</v>
      </c>
      <c r="H130" s="151">
        <v>3.229519701972193E-2</v>
      </c>
      <c r="I130" s="151">
        <v>4.5618295917659604E-2</v>
      </c>
      <c r="J130" s="151">
        <v>4.8443852441711427E-2</v>
      </c>
      <c r="K130" s="151">
        <v>6.8349264653830261E-2</v>
      </c>
      <c r="L130" s="151">
        <v>7.3650646968887332E-2</v>
      </c>
      <c r="M130" s="151">
        <v>5.2092742495944866E-2</v>
      </c>
      <c r="N130" s="151">
        <v>7.9614415048736925E-2</v>
      </c>
      <c r="O130" s="151">
        <v>8.5560092282591788E-2</v>
      </c>
      <c r="P130" s="151">
        <v>9.4510832764956268E-2</v>
      </c>
      <c r="Q130" s="151">
        <v>8.8365399504185455E-2</v>
      </c>
    </row>
    <row r="131" spans="1:17" x14ac:dyDescent="0.25">
      <c r="A131" s="156" t="s">
        <v>181</v>
      </c>
      <c r="B131" s="204">
        <v>0.29767253945855221</v>
      </c>
      <c r="C131" s="204">
        <v>0.31890566920604235</v>
      </c>
      <c r="D131" s="204">
        <v>0.35544287692784193</v>
      </c>
      <c r="E131" s="204">
        <v>0.36714168308536876</v>
      </c>
      <c r="F131" s="204">
        <v>0.36988655651280028</v>
      </c>
      <c r="G131" s="204">
        <v>0.4196662052463444</v>
      </c>
      <c r="H131" s="204">
        <v>0.45439478246636278</v>
      </c>
      <c r="I131" s="204">
        <v>0.61248560021651244</v>
      </c>
      <c r="J131" s="204">
        <v>0.64319824556335758</v>
      </c>
      <c r="K131" s="204">
        <v>0.8818406507953761</v>
      </c>
      <c r="L131" s="204">
        <v>0.98368737554279695</v>
      </c>
      <c r="M131" s="204">
        <v>0.68305410639183173</v>
      </c>
      <c r="N131" s="204">
        <v>1.0447647408791978</v>
      </c>
      <c r="O131" s="204">
        <v>1.1096400795105152</v>
      </c>
      <c r="P131" s="204">
        <v>1.271888043167783</v>
      </c>
      <c r="Q131" s="204">
        <v>1.1786326806053684</v>
      </c>
    </row>
    <row r="132" spans="1:17" x14ac:dyDescent="0.25">
      <c r="A132" s="152" t="s">
        <v>190</v>
      </c>
      <c r="B132" s="151">
        <v>5.200138409823276E-2</v>
      </c>
      <c r="C132" s="151">
        <v>4.6105330774139183E-2</v>
      </c>
      <c r="D132" s="151">
        <v>3.7314074351619667E-2</v>
      </c>
      <c r="E132" s="151">
        <v>6.9812635718336194E-2</v>
      </c>
      <c r="F132" s="151">
        <v>7.4590900550038919E-2</v>
      </c>
      <c r="G132" s="151">
        <v>0.10520802150606173</v>
      </c>
      <c r="H132" s="151">
        <v>4.7640034909260942E-3</v>
      </c>
      <c r="I132" s="151">
        <v>0.10652248733787631</v>
      </c>
      <c r="J132" s="151">
        <v>0.14068343709253933</v>
      </c>
      <c r="K132" s="151">
        <v>0.23154233017278458</v>
      </c>
      <c r="L132" s="151">
        <v>0.16672496492790712</v>
      </c>
      <c r="M132" s="151">
        <v>0.15369197022621414</v>
      </c>
      <c r="N132" s="151">
        <v>0.25008202759669396</v>
      </c>
      <c r="O132" s="151">
        <v>0.26951547623616179</v>
      </c>
      <c r="P132" s="151">
        <v>0.18243602351608171</v>
      </c>
      <c r="Q132" s="151">
        <v>0.21101965244772328</v>
      </c>
    </row>
    <row r="133" spans="1:17" x14ac:dyDescent="0.25">
      <c r="A133" s="154" t="s">
        <v>33</v>
      </c>
      <c r="B133" s="83">
        <v>7.8378116419409636E-4</v>
      </c>
      <c r="C133" s="83">
        <v>0</v>
      </c>
      <c r="D133" s="83">
        <v>0</v>
      </c>
      <c r="E133" s="83">
        <v>1.2292867658587645E-2</v>
      </c>
      <c r="F133" s="83">
        <v>1.5858357160974397E-2</v>
      </c>
      <c r="G133" s="83">
        <v>3.1174219754885418E-2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2.1090517762668185E-2</v>
      </c>
      <c r="C134" s="208">
        <v>4.6105330774139183E-2</v>
      </c>
      <c r="D134" s="208">
        <v>3.7314074351619667E-2</v>
      </c>
      <c r="E134" s="208">
        <v>4.9042453028370306E-2</v>
      </c>
      <c r="F134" s="208">
        <v>4.7568925988709473E-2</v>
      </c>
      <c r="G134" s="208">
        <v>5.5503494912497543E-2</v>
      </c>
      <c r="H134" s="208">
        <v>4.7640034909260942E-3</v>
      </c>
      <c r="I134" s="208">
        <v>5.8043508420063346E-2</v>
      </c>
      <c r="J134" s="208">
        <v>6.7190529823014239E-2</v>
      </c>
      <c r="K134" s="208">
        <v>9.0501617736971865E-2</v>
      </c>
      <c r="L134" s="208">
        <v>0.15630547346337642</v>
      </c>
      <c r="M134" s="208">
        <v>0.15012036912146096</v>
      </c>
      <c r="N134" s="208">
        <v>0.18562212640196299</v>
      </c>
      <c r="O134" s="208">
        <v>0.1633081156669503</v>
      </c>
      <c r="P134" s="208">
        <v>0.18129252587921946</v>
      </c>
      <c r="Q134" s="208">
        <v>0.14179687930961632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0</v>
      </c>
      <c r="E135" s="208">
        <v>1.654454082579431E-3</v>
      </c>
      <c r="F135" s="208">
        <v>7.166140818003953E-19</v>
      </c>
      <c r="G135" s="208">
        <v>1.9323357359306889E-3</v>
      </c>
      <c r="H135" s="208">
        <v>0</v>
      </c>
      <c r="I135" s="208">
        <v>0</v>
      </c>
      <c r="J135" s="208">
        <v>0</v>
      </c>
      <c r="K135" s="208">
        <v>5.7191628820371433E-19</v>
      </c>
      <c r="L135" s="208">
        <v>0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4.7275977140235105E-3</v>
      </c>
      <c r="F136" s="208">
        <v>8.4609050367548729E-3</v>
      </c>
      <c r="G136" s="208">
        <v>1.5530418371470154E-2</v>
      </c>
      <c r="H136" s="208">
        <v>0</v>
      </c>
      <c r="I136" s="208">
        <v>0</v>
      </c>
      <c r="J136" s="208">
        <v>0</v>
      </c>
      <c r="K136" s="208">
        <v>9.0259550725333482E-2</v>
      </c>
      <c r="L136" s="208">
        <v>0</v>
      </c>
      <c r="M136" s="208">
        <v>0</v>
      </c>
      <c r="N136" s="208">
        <v>0</v>
      </c>
      <c r="O136" s="208">
        <v>8.3169040270403768E-2</v>
      </c>
      <c r="P136" s="208">
        <v>0</v>
      </c>
      <c r="Q136" s="208">
        <v>1.8139788089897201E-2</v>
      </c>
    </row>
    <row r="137" spans="1:17" x14ac:dyDescent="0.25">
      <c r="A137" s="154" t="s">
        <v>26</v>
      </c>
      <c r="B137" s="208">
        <v>3.0127085171370478E-2</v>
      </c>
      <c r="C137" s="208">
        <v>0</v>
      </c>
      <c r="D137" s="208">
        <v>0</v>
      </c>
      <c r="E137" s="208">
        <v>2.0952632347753155E-3</v>
      </c>
      <c r="F137" s="208">
        <v>2.7027123636001742E-3</v>
      </c>
      <c r="G137" s="208">
        <v>1.0675527312779464E-3</v>
      </c>
      <c r="H137" s="208">
        <v>0</v>
      </c>
      <c r="I137" s="208">
        <v>4.847897891781297E-2</v>
      </c>
      <c r="J137" s="208">
        <v>7.3492907269525079E-2</v>
      </c>
      <c r="K137" s="208">
        <v>5.0781161710479236E-2</v>
      </c>
      <c r="L137" s="208">
        <v>1.0419491464530703E-2</v>
      </c>
      <c r="M137" s="208">
        <v>3.5716011047531842E-3</v>
      </c>
      <c r="N137" s="208">
        <v>6.4459901194730967E-2</v>
      </c>
      <c r="O137" s="208">
        <v>2.3038320298807702E-2</v>
      </c>
      <c r="P137" s="208">
        <v>1.1434976368622518E-3</v>
      </c>
      <c r="Q137" s="208">
        <v>5.108298504820976E-2</v>
      </c>
    </row>
    <row r="138" spans="1:17" x14ac:dyDescent="0.25">
      <c r="A138" s="152" t="s">
        <v>189</v>
      </c>
      <c r="B138" s="151">
        <v>0.24567115536031947</v>
      </c>
      <c r="C138" s="151">
        <v>0.27280033843190316</v>
      </c>
      <c r="D138" s="151">
        <v>0.31812880257622228</v>
      </c>
      <c r="E138" s="151">
        <v>0.29732904736703258</v>
      </c>
      <c r="F138" s="151">
        <v>0.29529565596276136</v>
      </c>
      <c r="G138" s="151">
        <v>0.31445818374028267</v>
      </c>
      <c r="H138" s="151">
        <v>0.44963077897543668</v>
      </c>
      <c r="I138" s="151">
        <v>0.50596311287863616</v>
      </c>
      <c r="J138" s="151">
        <v>0.50251480847081831</v>
      </c>
      <c r="K138" s="151">
        <v>0.65029832062259152</v>
      </c>
      <c r="L138" s="151">
        <v>0.81696241061488983</v>
      </c>
      <c r="M138" s="151">
        <v>0.52936213616561756</v>
      </c>
      <c r="N138" s="151">
        <v>0.79468271328250384</v>
      </c>
      <c r="O138" s="151">
        <v>0.84012460327435334</v>
      </c>
      <c r="P138" s="151">
        <v>1.0894520196517012</v>
      </c>
      <c r="Q138" s="151">
        <v>0.96761302815764505</v>
      </c>
    </row>
    <row r="139" spans="1:17" x14ac:dyDescent="0.25">
      <c r="A139" s="156" t="s">
        <v>180</v>
      </c>
      <c r="B139" s="155">
        <v>0.29419330937509613</v>
      </c>
      <c r="C139" s="155">
        <v>0.3346901890219644</v>
      </c>
      <c r="D139" s="155">
        <v>0.36806783694855527</v>
      </c>
      <c r="E139" s="155">
        <v>0.36593225651547595</v>
      </c>
      <c r="F139" s="155">
        <v>0.36933802109536673</v>
      </c>
      <c r="G139" s="155">
        <v>0.42018466933099741</v>
      </c>
      <c r="H139" s="155">
        <v>0.45516777675364584</v>
      </c>
      <c r="I139" s="155">
        <v>0.6058695898935913</v>
      </c>
      <c r="J139" s="155">
        <v>0.63352973160575887</v>
      </c>
      <c r="K139" s="155">
        <v>0.84798124110122264</v>
      </c>
      <c r="L139" s="155">
        <v>0.97713909229931917</v>
      </c>
      <c r="M139" s="155">
        <v>0.67833033158651501</v>
      </c>
      <c r="N139" s="155">
        <v>1.032390152055823</v>
      </c>
      <c r="O139" s="155">
        <v>1.0779791199289579</v>
      </c>
      <c r="P139" s="155">
        <v>1.2656307622638236</v>
      </c>
      <c r="Q139" s="155">
        <v>1.1565613160860613</v>
      </c>
    </row>
    <row r="140" spans="1:17" x14ac:dyDescent="0.25">
      <c r="A140" s="152" t="s">
        <v>193</v>
      </c>
      <c r="B140" s="151">
        <v>3.2690871955056253E-2</v>
      </c>
      <c r="C140" s="151">
        <v>0</v>
      </c>
      <c r="D140" s="151">
        <v>0</v>
      </c>
      <c r="E140" s="151">
        <v>4.6848933000943949E-2</v>
      </c>
      <c r="F140" s="151">
        <v>5.039089258121391E-2</v>
      </c>
      <c r="G140" s="151">
        <v>7.2017586288417076E-2</v>
      </c>
      <c r="H140" s="151">
        <v>0</v>
      </c>
      <c r="I140" s="151">
        <v>6.7515328231981558E-2</v>
      </c>
      <c r="J140" s="151">
        <v>8.869130755491092E-2</v>
      </c>
      <c r="K140" s="151">
        <v>0.15380927289881915</v>
      </c>
      <c r="L140" s="151">
        <v>0.10896135745908155</v>
      </c>
      <c r="M140" s="151">
        <v>0.10074692651958286</v>
      </c>
      <c r="N140" s="151">
        <v>0.16098499111960948</v>
      </c>
      <c r="O140" s="151">
        <v>0.17980068719931944</v>
      </c>
      <c r="P140" s="151">
        <v>0.11974455933191239</v>
      </c>
      <c r="Q140" s="151">
        <v>0.1368721719998543</v>
      </c>
    </row>
    <row r="141" spans="1:17" x14ac:dyDescent="0.25">
      <c r="A141" s="152" t="s">
        <v>187</v>
      </c>
      <c r="B141" s="151">
        <v>7.2527193808758189E-2</v>
      </c>
      <c r="C141" s="151">
        <v>7.7173263919068605E-2</v>
      </c>
      <c r="D141" s="151">
        <v>8.4773581441547619E-2</v>
      </c>
      <c r="E141" s="151">
        <v>9.0371779920877041E-2</v>
      </c>
      <c r="F141" s="151">
        <v>9.1799710897825709E-2</v>
      </c>
      <c r="G141" s="151">
        <v>0.10627945976534105</v>
      </c>
      <c r="H141" s="151">
        <v>0.10437662095487632</v>
      </c>
      <c r="I141" s="151">
        <v>0.14915715639165084</v>
      </c>
      <c r="J141" s="151">
        <v>0.15829382458507055</v>
      </c>
      <c r="K141" s="151">
        <v>0.19394928890811824</v>
      </c>
      <c r="L141" s="151">
        <v>0.23975365167599616</v>
      </c>
      <c r="M141" s="151">
        <v>0.17038729572407763</v>
      </c>
      <c r="N141" s="151">
        <v>0.26011907358103648</v>
      </c>
      <c r="O141" s="151">
        <v>0.2519375204224969</v>
      </c>
      <c r="P141" s="151">
        <v>0.30785757676078035</v>
      </c>
      <c r="Q141" s="151">
        <v>0.27538154538031745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4.1973528676756855E-2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6.3004978992314224E-3</v>
      </c>
      <c r="C145" s="87">
        <v>1.5096887742757512E-2</v>
      </c>
      <c r="D145" s="87">
        <v>1.868310919041391E-2</v>
      </c>
      <c r="E145" s="87">
        <v>2.2327955801521068E-2</v>
      </c>
      <c r="F145" s="87">
        <v>1.8814126581963526E-2</v>
      </c>
      <c r="G145" s="87">
        <v>2.4051832907167711E-2</v>
      </c>
      <c r="H145" s="87">
        <v>1.0240593274219525E-2</v>
      </c>
      <c r="I145" s="87">
        <v>1.8024312578020237E-2</v>
      </c>
      <c r="J145" s="87">
        <v>2.0838009865847808E-2</v>
      </c>
      <c r="K145" s="87">
        <v>9.0342895218146406E-4</v>
      </c>
      <c r="L145" s="87">
        <v>4.6744531914180654E-2</v>
      </c>
      <c r="M145" s="87">
        <v>1.9570965868513084E-2</v>
      </c>
      <c r="N145" s="87">
        <v>3.4692604850232109E-2</v>
      </c>
      <c r="O145" s="87">
        <v>5.5565650791087919E-3</v>
      </c>
      <c r="P145" s="87">
        <v>5.6686925852735562E-2</v>
      </c>
      <c r="Q145" s="87">
        <v>1.1330681485522614E-2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0.18903860215840484</v>
      </c>
      <c r="L146" s="87">
        <v>0</v>
      </c>
      <c r="M146" s="87">
        <v>0</v>
      </c>
      <c r="N146" s="87">
        <v>0</v>
      </c>
      <c r="O146" s="87">
        <v>0.22305410826665956</v>
      </c>
      <c r="P146" s="87">
        <v>0</v>
      </c>
      <c r="Q146" s="87">
        <v>0.20629742695289621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6.6226695909526762E-2</v>
      </c>
      <c r="C148" s="87">
        <v>6.2076376176311093E-2</v>
      </c>
      <c r="D148" s="87">
        <v>6.6090472251133708E-2</v>
      </c>
      <c r="E148" s="87">
        <v>6.8043824119355972E-2</v>
      </c>
      <c r="F148" s="87">
        <v>7.298558431586219E-2</v>
      </c>
      <c r="G148" s="87">
        <v>8.2227626858173336E-2</v>
      </c>
      <c r="H148" s="87">
        <v>5.2162499003899937E-2</v>
      </c>
      <c r="I148" s="87">
        <v>0.13113284381363061</v>
      </c>
      <c r="J148" s="87">
        <v>0.13745581471922275</v>
      </c>
      <c r="K148" s="87">
        <v>4.0072577975319417E-3</v>
      </c>
      <c r="L148" s="87">
        <v>0.19300911976181551</v>
      </c>
      <c r="M148" s="87">
        <v>0.15081632985556453</v>
      </c>
      <c r="N148" s="87">
        <v>0.22542646873080435</v>
      </c>
      <c r="O148" s="87">
        <v>2.3326847076728531E-2</v>
      </c>
      <c r="P148" s="87">
        <v>0.2511706509080448</v>
      </c>
      <c r="Q148" s="87">
        <v>5.7753436941898634E-2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0.18897524361128168</v>
      </c>
      <c r="C152" s="151">
        <v>0.25751692510289581</v>
      </c>
      <c r="D152" s="151">
        <v>0.28329425550700765</v>
      </c>
      <c r="E152" s="151">
        <v>0.22871154359365498</v>
      </c>
      <c r="F152" s="151">
        <v>0.22714741761632709</v>
      </c>
      <c r="G152" s="151">
        <v>0.24188762327723926</v>
      </c>
      <c r="H152" s="151">
        <v>0.35079115579876952</v>
      </c>
      <c r="I152" s="151">
        <v>0.38919710526995893</v>
      </c>
      <c r="J152" s="151">
        <v>0.38654459946577735</v>
      </c>
      <c r="K152" s="151">
        <v>0.50022267929428521</v>
      </c>
      <c r="L152" s="151">
        <v>0.62842408316424148</v>
      </c>
      <c r="M152" s="151">
        <v>0.40719610934285461</v>
      </c>
      <c r="N152" s="151">
        <v>0.61128608735517698</v>
      </c>
      <c r="O152" s="151">
        <v>0.64624091230714142</v>
      </c>
      <c r="P152" s="151">
        <v>0.83802862617113094</v>
      </c>
      <c r="Q152" s="151">
        <v>0.74430759870588958</v>
      </c>
    </row>
    <row r="153" spans="1:17" x14ac:dyDescent="0.25">
      <c r="A153" s="243" t="s">
        <v>179</v>
      </c>
      <c r="B153" s="242">
        <v>0.51413541482956615</v>
      </c>
      <c r="C153" s="242">
        <v>0.5506273818309303</v>
      </c>
      <c r="D153" s="242">
        <v>0.6057449394257779</v>
      </c>
      <c r="E153" s="242">
        <v>0.64676829543011505</v>
      </c>
      <c r="F153" s="242">
        <v>0.6553490823781718</v>
      </c>
      <c r="G153" s="242">
        <v>0.75968058864544152</v>
      </c>
      <c r="H153" s="242">
        <v>0.75006804158500839</v>
      </c>
      <c r="I153" s="242">
        <v>1.0595020014434007</v>
      </c>
      <c r="J153" s="242">
        <v>1.1251266095573891</v>
      </c>
      <c r="K153" s="242">
        <v>1.5874372604497993</v>
      </c>
      <c r="L153" s="242">
        <v>1.7105638494692113</v>
      </c>
      <c r="M153" s="242">
        <v>1.2098734471526669</v>
      </c>
      <c r="N153" s="242">
        <v>1.8490745958625003</v>
      </c>
      <c r="O153" s="242">
        <v>1.9871651755846389</v>
      </c>
      <c r="P153" s="242">
        <v>2.1950494743007258</v>
      </c>
      <c r="Q153" s="242">
        <v>2.0523194860680221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129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1.0000000000000002</v>
      </c>
      <c r="C157" s="77">
        <f t="shared" si="0"/>
        <v>0.99999999999999989</v>
      </c>
      <c r="D157" s="77">
        <f t="shared" si="0"/>
        <v>1</v>
      </c>
      <c r="E157" s="77">
        <f t="shared" si="0"/>
        <v>0.99999999999999989</v>
      </c>
      <c r="F157" s="77">
        <f t="shared" si="0"/>
        <v>0.99999999999999989</v>
      </c>
      <c r="G157" s="77">
        <f t="shared" si="0"/>
        <v>0.99999999999999989</v>
      </c>
      <c r="H157" s="77">
        <f t="shared" si="0"/>
        <v>1.0000000000000002</v>
      </c>
      <c r="I157" s="77">
        <f t="shared" si="0"/>
        <v>1</v>
      </c>
      <c r="J157" s="77">
        <f t="shared" si="0"/>
        <v>0.99999999999999989</v>
      </c>
      <c r="K157" s="77">
        <f t="shared" si="0"/>
        <v>0.99999999999999989</v>
      </c>
      <c r="L157" s="77">
        <f t="shared" si="0"/>
        <v>0.99999999999999989</v>
      </c>
      <c r="M157" s="77">
        <f t="shared" si="0"/>
        <v>1</v>
      </c>
      <c r="N157" s="77">
        <f t="shared" si="0"/>
        <v>1</v>
      </c>
      <c r="O157" s="77">
        <f t="shared" si="0"/>
        <v>0.99999999999999978</v>
      </c>
      <c r="P157" s="77">
        <f t="shared" si="0"/>
        <v>1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2.7189192328193343E-3</v>
      </c>
      <c r="C158" s="240">
        <f t="shared" si="1"/>
        <v>3.2972377304805434E-3</v>
      </c>
      <c r="D158" s="240">
        <f t="shared" si="1"/>
        <v>3.0292042487440828E-3</v>
      </c>
      <c r="E158" s="240">
        <f t="shared" si="1"/>
        <v>3.2274315869351075E-3</v>
      </c>
      <c r="F158" s="240">
        <f t="shared" si="1"/>
        <v>3.1210362897784649E-3</v>
      </c>
      <c r="G158" s="240">
        <f t="shared" si="1"/>
        <v>2.8870914193130245E-3</v>
      </c>
      <c r="H158" s="240">
        <f t="shared" si="1"/>
        <v>2.5559729030639362E-3</v>
      </c>
      <c r="I158" s="240">
        <f t="shared" si="1"/>
        <v>3.0100076079497382E-3</v>
      </c>
      <c r="J158" s="240">
        <f t="shared" si="1"/>
        <v>3.3184476740588447E-3</v>
      </c>
      <c r="K158" s="240">
        <f t="shared" si="1"/>
        <v>3.1005857405567517E-3</v>
      </c>
      <c r="L158" s="240">
        <f t="shared" si="1"/>
        <v>3.2704657704353628E-3</v>
      </c>
      <c r="M158" s="240">
        <f t="shared" si="1"/>
        <v>3.3203098373061546E-3</v>
      </c>
      <c r="N158" s="240">
        <f t="shared" si="1"/>
        <v>3.3235437509104644E-3</v>
      </c>
      <c r="O158" s="240">
        <f t="shared" si="1"/>
        <v>3.4507245347175767E-3</v>
      </c>
      <c r="P158" s="240">
        <f t="shared" si="1"/>
        <v>3.2354702758112526E-3</v>
      </c>
      <c r="Q158" s="240">
        <f t="shared" si="1"/>
        <v>3.1074926473835199E-3</v>
      </c>
    </row>
    <row r="159" spans="1:17" x14ac:dyDescent="0.25">
      <c r="A159" s="76" t="s">
        <v>82</v>
      </c>
      <c r="B159" s="239">
        <f t="shared" ref="B159:Q159" si="2">IF(B$7=0,0,B$7/B$5)</f>
        <v>3.5356653841137251E-3</v>
      </c>
      <c r="C159" s="239">
        <f t="shared" si="2"/>
        <v>4.2877071029304836E-3</v>
      </c>
      <c r="D159" s="239">
        <f t="shared" si="2"/>
        <v>3.9391580575156978E-3</v>
      </c>
      <c r="E159" s="239">
        <f t="shared" si="2"/>
        <v>4.196931635107504E-3</v>
      </c>
      <c r="F159" s="239">
        <f t="shared" si="2"/>
        <v>4.0585758632079609E-3</v>
      </c>
      <c r="G159" s="239">
        <f t="shared" si="2"/>
        <v>3.7543554324164477E-3</v>
      </c>
      <c r="H159" s="239">
        <f t="shared" si="2"/>
        <v>3.3237710068809235E-3</v>
      </c>
      <c r="I159" s="239">
        <f t="shared" si="2"/>
        <v>3.9141948671683876E-3</v>
      </c>
      <c r="J159" s="239">
        <f t="shared" si="2"/>
        <v>4.3152883794919964E-3</v>
      </c>
      <c r="K159" s="239">
        <f t="shared" si="2"/>
        <v>4.0319820982676361E-3</v>
      </c>
      <c r="L159" s="239">
        <f t="shared" si="2"/>
        <v>4.2528930153128567E-3</v>
      </c>
      <c r="M159" s="239">
        <f t="shared" si="2"/>
        <v>4.3177099248080941E-3</v>
      </c>
      <c r="N159" s="239">
        <f t="shared" si="2"/>
        <v>4.3219152856176233E-3</v>
      </c>
      <c r="O159" s="239">
        <f t="shared" si="2"/>
        <v>4.4873003729727114E-3</v>
      </c>
      <c r="P159" s="239">
        <f t="shared" si="2"/>
        <v>4.2073850953096214E-3</v>
      </c>
      <c r="Q159" s="239">
        <f t="shared" si="2"/>
        <v>4.0409637962467186E-3</v>
      </c>
    </row>
    <row r="160" spans="1:17" x14ac:dyDescent="0.25">
      <c r="A160" s="76" t="s">
        <v>81</v>
      </c>
      <c r="B160" s="239">
        <f t="shared" ref="B160:Q160" si="3">IF(B$8=0,0,B$8/B$5)</f>
        <v>4.6475460529227753E-3</v>
      </c>
      <c r="C160" s="239">
        <f t="shared" si="3"/>
        <v>5.6360865798697835E-3</v>
      </c>
      <c r="D160" s="239">
        <f t="shared" si="3"/>
        <v>5.1779273469440851E-3</v>
      </c>
      <c r="E160" s="239">
        <f t="shared" si="3"/>
        <v>5.516764437825887E-3</v>
      </c>
      <c r="F160" s="239">
        <f t="shared" si="3"/>
        <v>5.3348991446677827E-3</v>
      </c>
      <c r="G160" s="239">
        <f t="shared" si="3"/>
        <v>4.9350087962495388E-3</v>
      </c>
      <c r="H160" s="239">
        <f t="shared" si="3"/>
        <v>4.3690160537408268E-3</v>
      </c>
      <c r="I160" s="239">
        <f t="shared" si="3"/>
        <v>5.1451138410935921E-3</v>
      </c>
      <c r="J160" s="239">
        <f t="shared" si="3"/>
        <v>5.6723414962976731E-3</v>
      </c>
      <c r="K160" s="239">
        <f t="shared" si="3"/>
        <v>5.2999422882197434E-3</v>
      </c>
      <c r="L160" s="239">
        <f t="shared" si="3"/>
        <v>5.5903243094297134E-3</v>
      </c>
      <c r="M160" s="239">
        <f t="shared" si="3"/>
        <v>5.6755245586503434E-3</v>
      </c>
      <c r="N160" s="239">
        <f t="shared" si="3"/>
        <v>5.681052403032693E-3</v>
      </c>
      <c r="O160" s="239">
        <f t="shared" si="3"/>
        <v>5.8984470731853096E-3</v>
      </c>
      <c r="P160" s="239">
        <f t="shared" si="3"/>
        <v>5.5305052567167319E-3</v>
      </c>
      <c r="Q160" s="239">
        <f t="shared" si="3"/>
        <v>5.3117485115062538E-3</v>
      </c>
    </row>
    <row r="161" spans="1:17" x14ac:dyDescent="0.25">
      <c r="A161" s="76" t="s">
        <v>80</v>
      </c>
      <c r="B161" s="239">
        <f t="shared" ref="B161:Q161" si="4">IF(B$9=0,0,B$9/B$5)</f>
        <v>2.1833371230941395E-2</v>
      </c>
      <c r="C161" s="239">
        <f t="shared" si="4"/>
        <v>2.6477364438516199E-2</v>
      </c>
      <c r="D161" s="239">
        <f t="shared" si="4"/>
        <v>2.4325011239335042E-2</v>
      </c>
      <c r="E161" s="239">
        <f t="shared" si="4"/>
        <v>2.5916809557800794E-2</v>
      </c>
      <c r="F161" s="239">
        <f t="shared" si="4"/>
        <v>2.5062437720635725E-2</v>
      </c>
      <c r="G161" s="239">
        <f t="shared" si="4"/>
        <v>2.3183821709247251E-2</v>
      </c>
      <c r="H161" s="239">
        <f t="shared" si="4"/>
        <v>2.0524885246758655E-2</v>
      </c>
      <c r="I161" s="239">
        <f t="shared" si="4"/>
        <v>2.4170859038051978E-2</v>
      </c>
      <c r="J161" s="239">
        <f t="shared" si="4"/>
        <v>2.6647683794215556E-2</v>
      </c>
      <c r="K161" s="239">
        <f t="shared" si="4"/>
        <v>2.4898216427246541E-2</v>
      </c>
      <c r="L161" s="239">
        <f t="shared" si="4"/>
        <v>2.6262381170462208E-2</v>
      </c>
      <c r="M161" s="239">
        <f t="shared" si="4"/>
        <v>2.6662637273149537E-2</v>
      </c>
      <c r="N161" s="239">
        <f t="shared" si="4"/>
        <v>2.6688606134379175E-2</v>
      </c>
      <c r="O161" s="239">
        <f t="shared" si="4"/>
        <v>2.7709888867895105E-2</v>
      </c>
      <c r="P161" s="239">
        <f t="shared" si="4"/>
        <v>2.5981361559318294E-2</v>
      </c>
      <c r="Q161" s="239">
        <f t="shared" si="4"/>
        <v>2.4953680031676594E-2</v>
      </c>
    </row>
    <row r="162" spans="1:17" x14ac:dyDescent="0.25">
      <c r="A162" s="129" t="s">
        <v>79</v>
      </c>
      <c r="B162" s="238">
        <f t="shared" ref="B162:Q162" si="5">IF(B$10=0,0,B$10/B$5)</f>
        <v>1.2240665542433702E-2</v>
      </c>
      <c r="C162" s="238">
        <f t="shared" si="5"/>
        <v>1.5537776782837914E-2</v>
      </c>
      <c r="D162" s="238">
        <f t="shared" si="5"/>
        <v>1.4177533952448182E-2</v>
      </c>
      <c r="E162" s="238">
        <f t="shared" si="5"/>
        <v>1.4198975064519608E-2</v>
      </c>
      <c r="F162" s="238">
        <f t="shared" si="5"/>
        <v>1.3772563015941425E-2</v>
      </c>
      <c r="G162" s="238">
        <f t="shared" si="5"/>
        <v>1.2701660118144716E-2</v>
      </c>
      <c r="H162" s="238">
        <f t="shared" si="5"/>
        <v>1.2699668908289123E-2</v>
      </c>
      <c r="I162" s="238">
        <f t="shared" si="5"/>
        <v>1.3538685420295838E-2</v>
      </c>
      <c r="J162" s="238">
        <f t="shared" si="5"/>
        <v>1.4755686891561873E-2</v>
      </c>
      <c r="K162" s="238">
        <f t="shared" si="5"/>
        <v>1.3775159696008447E-2</v>
      </c>
      <c r="L162" s="238">
        <f t="shared" si="5"/>
        <v>1.4815412114997683E-2</v>
      </c>
      <c r="M162" s="238">
        <f t="shared" si="5"/>
        <v>1.5275203653977507E-2</v>
      </c>
      <c r="N162" s="238">
        <f t="shared" si="5"/>
        <v>1.499964414782313E-2</v>
      </c>
      <c r="O162" s="238">
        <f t="shared" si="5"/>
        <v>1.5568237318909921E-2</v>
      </c>
      <c r="P162" s="238">
        <f t="shared" si="5"/>
        <v>1.4755127681655154E-2</v>
      </c>
      <c r="Q162" s="238">
        <f t="shared" si="5"/>
        <v>1.3980663602899148E-2</v>
      </c>
    </row>
    <row r="163" spans="1:17" x14ac:dyDescent="0.25">
      <c r="A163" s="232" t="s">
        <v>185</v>
      </c>
      <c r="B163" s="241">
        <f t="shared" ref="B163:Q163" si="6">IF(B$15=0,0,B$15/B$5)</f>
        <v>0.72939588411684064</v>
      </c>
      <c r="C163" s="241">
        <f t="shared" si="6"/>
        <v>0.67020554758051998</v>
      </c>
      <c r="D163" s="241">
        <f t="shared" si="6"/>
        <v>0.69787985217477522</v>
      </c>
      <c r="E163" s="241">
        <f t="shared" si="6"/>
        <v>0.68009601409082077</v>
      </c>
      <c r="F163" s="241">
        <f t="shared" si="6"/>
        <v>0.69041081022270701</v>
      </c>
      <c r="G163" s="241">
        <f t="shared" si="6"/>
        <v>0.7145639694048237</v>
      </c>
      <c r="H163" s="241">
        <f t="shared" si="6"/>
        <v>0.73954690073920282</v>
      </c>
      <c r="I163" s="241">
        <f t="shared" si="6"/>
        <v>0.68693198248701381</v>
      </c>
      <c r="J163" s="241">
        <f t="shared" si="6"/>
        <v>0.65544943990527404</v>
      </c>
      <c r="K163" s="241">
        <f t="shared" si="6"/>
        <v>0.67893354616652246</v>
      </c>
      <c r="L163" s="241">
        <f t="shared" si="6"/>
        <v>0.65736717390482735</v>
      </c>
      <c r="M163" s="241">
        <f t="shared" si="6"/>
        <v>0.6525760290009972</v>
      </c>
      <c r="N163" s="241">
        <f t="shared" si="6"/>
        <v>0.65164511370171685</v>
      </c>
      <c r="O163" s="241">
        <f t="shared" si="6"/>
        <v>0.63906076639803899</v>
      </c>
      <c r="P163" s="241">
        <f t="shared" si="6"/>
        <v>0.66171830305076917</v>
      </c>
      <c r="Q163" s="241">
        <f t="shared" si="6"/>
        <v>0.6765740993546141</v>
      </c>
    </row>
    <row r="164" spans="1:17" x14ac:dyDescent="0.25">
      <c r="A164" s="127" t="s">
        <v>184</v>
      </c>
      <c r="B164" s="237">
        <f t="shared" ref="B164:Q164" si="7">IF(B$24=0,0,B$24/B$5)</f>
        <v>0.16944563043933863</v>
      </c>
      <c r="C164" s="237">
        <f t="shared" si="7"/>
        <v>0.20505849117352326</v>
      </c>
      <c r="D164" s="237">
        <f t="shared" si="7"/>
        <v>0.18727780060395199</v>
      </c>
      <c r="E164" s="237">
        <f t="shared" si="7"/>
        <v>0.20088583113152703</v>
      </c>
      <c r="F164" s="237">
        <f t="shared" si="7"/>
        <v>0.19469365401667665</v>
      </c>
      <c r="G164" s="237">
        <f t="shared" si="7"/>
        <v>0.18004115194791398</v>
      </c>
      <c r="H164" s="237">
        <f t="shared" si="7"/>
        <v>0.16158181972582039</v>
      </c>
      <c r="I164" s="237">
        <f t="shared" si="7"/>
        <v>0.20364796534748517</v>
      </c>
      <c r="J164" s="237">
        <f t="shared" si="7"/>
        <v>0.22443569312934697</v>
      </c>
      <c r="K164" s="237">
        <f t="shared" si="7"/>
        <v>0.20918335320781739</v>
      </c>
      <c r="L164" s="237">
        <f t="shared" si="7"/>
        <v>0.22328218486064808</v>
      </c>
      <c r="M164" s="237">
        <f t="shared" si="7"/>
        <v>0.22673996638407407</v>
      </c>
      <c r="N164" s="237">
        <f t="shared" si="7"/>
        <v>0.22769209579933899</v>
      </c>
      <c r="O164" s="237">
        <f t="shared" si="7"/>
        <v>0.23601512634221203</v>
      </c>
      <c r="P164" s="237">
        <f t="shared" si="7"/>
        <v>0.21987221807461862</v>
      </c>
      <c r="Q164" s="237">
        <f t="shared" si="7"/>
        <v>0.21016353804093121</v>
      </c>
    </row>
    <row r="165" spans="1:17" x14ac:dyDescent="0.25">
      <c r="A165" s="127" t="s">
        <v>181</v>
      </c>
      <c r="B165" s="237">
        <f t="shared" ref="B165:Q165" si="8">IF(B$35=0,0,B$35/B$5)</f>
        <v>2.3422670180388506E-2</v>
      </c>
      <c r="C165" s="237">
        <f t="shared" si="8"/>
        <v>2.8414076158706832E-2</v>
      </c>
      <c r="D165" s="237">
        <f t="shared" si="8"/>
        <v>2.6447670281363387E-2</v>
      </c>
      <c r="E165" s="237">
        <f t="shared" si="8"/>
        <v>2.7259686749734023E-2</v>
      </c>
      <c r="F165" s="237">
        <f t="shared" si="8"/>
        <v>2.6210391857143227E-2</v>
      </c>
      <c r="G165" s="237">
        <f t="shared" si="8"/>
        <v>2.3730798313079959E-2</v>
      </c>
      <c r="H165" s="237">
        <f t="shared" si="8"/>
        <v>2.3039219561111688E-2</v>
      </c>
      <c r="I165" s="237">
        <f t="shared" si="8"/>
        <v>2.5890506009791744E-2</v>
      </c>
      <c r="J165" s="237">
        <f t="shared" si="8"/>
        <v>2.8226515776028031E-2</v>
      </c>
      <c r="K165" s="237">
        <f t="shared" si="8"/>
        <v>2.5628083736947617E-2</v>
      </c>
      <c r="L165" s="237">
        <f t="shared" si="8"/>
        <v>2.7983772417283764E-2</v>
      </c>
      <c r="M165" s="237">
        <f t="shared" si="8"/>
        <v>2.7891547907717366E-2</v>
      </c>
      <c r="N165" s="237">
        <f t="shared" si="8"/>
        <v>2.7941152751386578E-2</v>
      </c>
      <c r="O165" s="237">
        <f t="shared" si="8"/>
        <v>2.8670634396490272E-2</v>
      </c>
      <c r="P165" s="237">
        <f t="shared" si="8"/>
        <v>2.7894644409439735E-2</v>
      </c>
      <c r="Q165" s="237">
        <f t="shared" si="8"/>
        <v>2.655354222277365E-2</v>
      </c>
    </row>
    <row r="166" spans="1:17" x14ac:dyDescent="0.25">
      <c r="A166" s="142" t="s">
        <v>190</v>
      </c>
      <c r="B166" s="235">
        <f t="shared" ref="B166:Q166" si="9">IF(B$36=0,0,B$36/B$5)</f>
        <v>4.0917824360691499E-3</v>
      </c>
      <c r="C166" s="235">
        <f t="shared" si="9"/>
        <v>4.1079244003415756E-3</v>
      </c>
      <c r="D166" s="235">
        <f t="shared" si="9"/>
        <v>2.77645269989827E-3</v>
      </c>
      <c r="E166" s="235">
        <f t="shared" si="9"/>
        <v>5.1834773019020846E-3</v>
      </c>
      <c r="F166" s="235">
        <f t="shared" si="9"/>
        <v>5.2855576878097863E-3</v>
      </c>
      <c r="G166" s="235">
        <f t="shared" si="9"/>
        <v>5.9491812971048802E-3</v>
      </c>
      <c r="H166" s="235">
        <f t="shared" si="9"/>
        <v>2.4154969786756709E-4</v>
      </c>
      <c r="I166" s="235">
        <f t="shared" si="9"/>
        <v>4.50283418520261E-3</v>
      </c>
      <c r="J166" s="235">
        <f t="shared" si="9"/>
        <v>6.1738403111475026E-3</v>
      </c>
      <c r="K166" s="235">
        <f t="shared" si="9"/>
        <v>6.7290912717211868E-3</v>
      </c>
      <c r="L166" s="235">
        <f t="shared" si="9"/>
        <v>4.7429636598189575E-3</v>
      </c>
      <c r="M166" s="235">
        <f t="shared" si="9"/>
        <v>6.2757941288722257E-3</v>
      </c>
      <c r="N166" s="235">
        <f t="shared" si="9"/>
        <v>6.6881852536250976E-3</v>
      </c>
      <c r="O166" s="235">
        <f t="shared" si="9"/>
        <v>6.9636811305261908E-3</v>
      </c>
      <c r="P166" s="235">
        <f t="shared" si="9"/>
        <v>4.0011288971461504E-3</v>
      </c>
      <c r="Q166" s="235">
        <f t="shared" si="9"/>
        <v>4.7540844092560453E-3</v>
      </c>
    </row>
    <row r="167" spans="1:17" x14ac:dyDescent="0.25">
      <c r="A167" s="142" t="s">
        <v>189</v>
      </c>
      <c r="B167" s="235">
        <f t="shared" ref="B167:Q167" si="10">IF(B$42=0,0,B$42/B$5)</f>
        <v>1.9330887744319354E-2</v>
      </c>
      <c r="C167" s="235">
        <f t="shared" si="10"/>
        <v>2.4306151758365258E-2</v>
      </c>
      <c r="D167" s="235">
        <f t="shared" si="10"/>
        <v>2.3671217581465117E-2</v>
      </c>
      <c r="E167" s="235">
        <f t="shared" si="10"/>
        <v>2.2076209447831938E-2</v>
      </c>
      <c r="F167" s="235">
        <f t="shared" si="10"/>
        <v>2.0924834169333436E-2</v>
      </c>
      <c r="G167" s="235">
        <f t="shared" si="10"/>
        <v>1.7781617015975078E-2</v>
      </c>
      <c r="H167" s="235">
        <f t="shared" si="10"/>
        <v>2.2797669863244118E-2</v>
      </c>
      <c r="I167" s="235">
        <f t="shared" si="10"/>
        <v>2.1387671824589134E-2</v>
      </c>
      <c r="J167" s="235">
        <f t="shared" si="10"/>
        <v>2.2052675464880527E-2</v>
      </c>
      <c r="K167" s="235">
        <f t="shared" si="10"/>
        <v>1.889899246522643E-2</v>
      </c>
      <c r="L167" s="235">
        <f t="shared" si="10"/>
        <v>2.3240808757464808E-2</v>
      </c>
      <c r="M167" s="235">
        <f t="shared" si="10"/>
        <v>2.1615753778845139E-2</v>
      </c>
      <c r="N167" s="235">
        <f t="shared" si="10"/>
        <v>2.1252967497761482E-2</v>
      </c>
      <c r="O167" s="235">
        <f t="shared" si="10"/>
        <v>2.1706953265964082E-2</v>
      </c>
      <c r="P167" s="235">
        <f t="shared" si="10"/>
        <v>2.3893515512293587E-2</v>
      </c>
      <c r="Q167" s="235">
        <f t="shared" si="10"/>
        <v>2.1799457813517605E-2</v>
      </c>
    </row>
    <row r="168" spans="1:17" x14ac:dyDescent="0.25">
      <c r="A168" s="127" t="s">
        <v>180</v>
      </c>
      <c r="B168" s="236">
        <f t="shared" ref="B168:Q168" si="11">IF(B$43=0,0,B$43/B$5)</f>
        <v>1.9232832455883839E-2</v>
      </c>
      <c r="C168" s="236">
        <f t="shared" si="11"/>
        <v>2.468172168521602E-2</v>
      </c>
      <c r="D168" s="236">
        <f t="shared" si="11"/>
        <v>2.2675336844540737E-2</v>
      </c>
      <c r="E168" s="236">
        <f t="shared" si="11"/>
        <v>2.2644855476568082E-2</v>
      </c>
      <c r="F168" s="236">
        <f t="shared" si="11"/>
        <v>2.1808255723760866E-2</v>
      </c>
      <c r="G168" s="236">
        <f t="shared" si="11"/>
        <v>1.9838658979793321E-2</v>
      </c>
      <c r="H168" s="236">
        <f t="shared" si="11"/>
        <v>1.9642599998863083E-2</v>
      </c>
      <c r="I168" s="236">
        <f t="shared" si="11"/>
        <v>1.8775684775593816E-2</v>
      </c>
      <c r="J168" s="236">
        <f t="shared" si="11"/>
        <v>2.0669391217843947E-2</v>
      </c>
      <c r="K168" s="236">
        <f t="shared" si="11"/>
        <v>1.9723497420814157E-2</v>
      </c>
      <c r="L168" s="236">
        <f t="shared" si="11"/>
        <v>2.090459406274784E-2</v>
      </c>
      <c r="M168" s="236">
        <f t="shared" si="11"/>
        <v>2.102229532966049E-2</v>
      </c>
      <c r="N168" s="236">
        <f t="shared" si="11"/>
        <v>2.1172010947371322E-2</v>
      </c>
      <c r="O168" s="236">
        <f t="shared" si="11"/>
        <v>2.197127622821048E-2</v>
      </c>
      <c r="P168" s="236">
        <f t="shared" si="11"/>
        <v>2.070829128184383E-2</v>
      </c>
      <c r="Q168" s="236">
        <f t="shared" si="11"/>
        <v>1.9854276224706612E-2</v>
      </c>
    </row>
    <row r="169" spans="1:17" x14ac:dyDescent="0.25">
      <c r="A169" s="142" t="s">
        <v>188</v>
      </c>
      <c r="B169" s="235">
        <f t="shared" ref="B169:Q169" si="12">IF(B$44=0,0,B$44/B$5)</f>
        <v>1.9488971728792517E-3</v>
      </c>
      <c r="C169" s="235">
        <f t="shared" si="12"/>
        <v>0</v>
      </c>
      <c r="D169" s="235">
        <f t="shared" si="12"/>
        <v>0</v>
      </c>
      <c r="E169" s="235">
        <f t="shared" si="12"/>
        <v>2.635431065817569E-3</v>
      </c>
      <c r="F169" s="235">
        <f t="shared" si="12"/>
        <v>2.7053397160942453E-3</v>
      </c>
      <c r="G169" s="235">
        <f t="shared" si="12"/>
        <v>3.085401615034458E-3</v>
      </c>
      <c r="H169" s="235">
        <f t="shared" si="12"/>
        <v>0</v>
      </c>
      <c r="I169" s="235">
        <f t="shared" si="12"/>
        <v>3.0889707047913271E-4</v>
      </c>
      <c r="J169" s="235">
        <f t="shared" si="12"/>
        <v>4.2126970635384059E-4</v>
      </c>
      <c r="K169" s="235">
        <f t="shared" si="12"/>
        <v>4.83810499438748E-4</v>
      </c>
      <c r="L169" s="235">
        <f t="shared" si="12"/>
        <v>3.3549682764343297E-4</v>
      </c>
      <c r="M169" s="235">
        <f t="shared" si="12"/>
        <v>4.4526244528322705E-4</v>
      </c>
      <c r="N169" s="235">
        <f t="shared" si="12"/>
        <v>4.6599145237310346E-4</v>
      </c>
      <c r="O169" s="235">
        <f t="shared" si="12"/>
        <v>5.0282083583507548E-4</v>
      </c>
      <c r="P169" s="235">
        <f t="shared" si="12"/>
        <v>2.8424608091165996E-4</v>
      </c>
      <c r="Q169" s="235">
        <f t="shared" si="12"/>
        <v>3.3375355052160557E-4</v>
      </c>
    </row>
    <row r="170" spans="1:17" x14ac:dyDescent="0.25">
      <c r="A170" s="142" t="s">
        <v>187</v>
      </c>
      <c r="B170" s="235">
        <f t="shared" ref="B170:Q170" si="13">IF(B$45=0,0,B$45/B$5)</f>
        <v>6.0179978517691012E-3</v>
      </c>
      <c r="C170" s="235">
        <f t="shared" si="13"/>
        <v>7.2980356824459041E-3</v>
      </c>
      <c r="D170" s="235">
        <f t="shared" si="13"/>
        <v>6.7047760895084501E-3</v>
      </c>
      <c r="E170" s="235">
        <f t="shared" si="13"/>
        <v>7.1435282528665633E-3</v>
      </c>
      <c r="F170" s="235">
        <f t="shared" si="13"/>
        <v>6.9080351709102346E-3</v>
      </c>
      <c r="G170" s="235">
        <f t="shared" si="13"/>
        <v>6.3902265832555044E-3</v>
      </c>
      <c r="H170" s="235">
        <f t="shared" si="13"/>
        <v>6.1670080002307424E-3</v>
      </c>
      <c r="I170" s="235">
        <f t="shared" si="13"/>
        <v>1.6686127686048071E-2</v>
      </c>
      <c r="J170" s="235">
        <f t="shared" si="13"/>
        <v>1.8412095700180545E-2</v>
      </c>
      <c r="K170" s="235">
        <f t="shared" si="13"/>
        <v>1.7666225323522591E-2</v>
      </c>
      <c r="L170" s="235">
        <f t="shared" si="13"/>
        <v>1.8634151753211797E-2</v>
      </c>
      <c r="M170" s="235">
        <f t="shared" si="13"/>
        <v>1.8777383588668237E-2</v>
      </c>
      <c r="N170" s="235">
        <f t="shared" si="13"/>
        <v>1.8936574469837653E-2</v>
      </c>
      <c r="O170" s="235">
        <f t="shared" si="13"/>
        <v>1.9661213157995735E-2</v>
      </c>
      <c r="P170" s="235">
        <f t="shared" si="13"/>
        <v>1.8434757720900134E-2</v>
      </c>
      <c r="Q170" s="235">
        <f t="shared" si="13"/>
        <v>1.7705578846534158E-2</v>
      </c>
    </row>
    <row r="171" spans="1:17" x14ac:dyDescent="0.25">
      <c r="A171" s="142" t="s">
        <v>186</v>
      </c>
      <c r="B171" s="235">
        <f t="shared" ref="B171:Q171" si="14">IF(B$56=0,0,B$56/B$5)</f>
        <v>1.1265937431235487E-2</v>
      </c>
      <c r="C171" s="235">
        <f t="shared" si="14"/>
        <v>1.7383686002770116E-2</v>
      </c>
      <c r="D171" s="235">
        <f t="shared" si="14"/>
        <v>1.5970560755032288E-2</v>
      </c>
      <c r="E171" s="235">
        <f t="shared" si="14"/>
        <v>1.2865896157883951E-2</v>
      </c>
      <c r="F171" s="235">
        <f t="shared" si="14"/>
        <v>1.2194880836756386E-2</v>
      </c>
      <c r="G171" s="235">
        <f t="shared" si="14"/>
        <v>1.0363030781503361E-2</v>
      </c>
      <c r="H171" s="235">
        <f t="shared" si="14"/>
        <v>1.347559199863234E-2</v>
      </c>
      <c r="I171" s="235">
        <f t="shared" si="14"/>
        <v>1.7806600190666125E-3</v>
      </c>
      <c r="J171" s="235">
        <f t="shared" si="14"/>
        <v>1.8360258113095593E-3</v>
      </c>
      <c r="K171" s="235">
        <f t="shared" si="14"/>
        <v>1.5734615978528221E-3</v>
      </c>
      <c r="L171" s="235">
        <f t="shared" si="14"/>
        <v>1.9349454818926137E-3</v>
      </c>
      <c r="M171" s="235">
        <f t="shared" si="14"/>
        <v>1.799649295709021E-3</v>
      </c>
      <c r="N171" s="235">
        <f t="shared" si="14"/>
        <v>1.7694450251605645E-3</v>
      </c>
      <c r="O171" s="235">
        <f t="shared" si="14"/>
        <v>1.8072422343796716E-3</v>
      </c>
      <c r="P171" s="235">
        <f t="shared" si="14"/>
        <v>1.9892874800320343E-3</v>
      </c>
      <c r="Q171" s="235">
        <f t="shared" si="14"/>
        <v>1.8149438276508496E-3</v>
      </c>
    </row>
    <row r="172" spans="1:17" x14ac:dyDescent="0.25">
      <c r="A172" s="72" t="s">
        <v>179</v>
      </c>
      <c r="B172" s="234">
        <f t="shared" ref="B172:Q172" si="15">IF(B$57=0,0,B$57/B$5)</f>
        <v>1.3526815364317563E-2</v>
      </c>
      <c r="C172" s="234">
        <f t="shared" si="15"/>
        <v>1.6403990767398943E-2</v>
      </c>
      <c r="D172" s="234">
        <f t="shared" si="15"/>
        <v>1.5070505250381679E-2</v>
      </c>
      <c r="E172" s="234">
        <f t="shared" si="15"/>
        <v>1.6056700269161148E-2</v>
      </c>
      <c r="F172" s="234">
        <f t="shared" si="15"/>
        <v>1.5527376145480854E-2</v>
      </c>
      <c r="G172" s="234">
        <f t="shared" si="15"/>
        <v>1.4363483879018122E-2</v>
      </c>
      <c r="H172" s="234">
        <f t="shared" si="15"/>
        <v>1.2716145856268615E-2</v>
      </c>
      <c r="I172" s="234">
        <f t="shared" si="15"/>
        <v>1.4975000605555957E-2</v>
      </c>
      <c r="J172" s="234">
        <f t="shared" si="15"/>
        <v>1.6509511735880885E-2</v>
      </c>
      <c r="K172" s="234">
        <f t="shared" si="15"/>
        <v>1.5425633217599112E-2</v>
      </c>
      <c r="L172" s="234">
        <f t="shared" si="15"/>
        <v>1.6270798373854936E-2</v>
      </c>
      <c r="M172" s="234">
        <f t="shared" si="15"/>
        <v>1.6518776129659317E-2</v>
      </c>
      <c r="N172" s="234">
        <f t="shared" si="15"/>
        <v>1.6534865078423087E-2</v>
      </c>
      <c r="O172" s="234">
        <f t="shared" si="15"/>
        <v>1.7167598467367526E-2</v>
      </c>
      <c r="P172" s="234">
        <f t="shared" si="15"/>
        <v>1.6096693314517654E-2</v>
      </c>
      <c r="Q172" s="234">
        <f t="shared" si="15"/>
        <v>1.5459995567262351E-2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</v>
      </c>
      <c r="C175" s="77">
        <f t="shared" si="16"/>
        <v>1</v>
      </c>
      <c r="D175" s="77">
        <f t="shared" si="16"/>
        <v>0.99999999999999978</v>
      </c>
      <c r="E175" s="77">
        <f t="shared" si="16"/>
        <v>1.0000000000000002</v>
      </c>
      <c r="F175" s="77">
        <f t="shared" si="16"/>
        <v>0.99999999999999978</v>
      </c>
      <c r="G175" s="77">
        <f t="shared" si="16"/>
        <v>1</v>
      </c>
      <c r="H175" s="77">
        <f t="shared" si="16"/>
        <v>1</v>
      </c>
      <c r="I175" s="77">
        <f t="shared" si="16"/>
        <v>1.0000000000000002</v>
      </c>
      <c r="J175" s="77">
        <f t="shared" si="16"/>
        <v>1</v>
      </c>
      <c r="K175" s="77">
        <f t="shared" si="16"/>
        <v>1</v>
      </c>
      <c r="L175" s="77">
        <f t="shared" si="16"/>
        <v>0.99999999999999978</v>
      </c>
      <c r="M175" s="77">
        <f t="shared" si="16"/>
        <v>1</v>
      </c>
      <c r="N175" s="77">
        <f t="shared" si="16"/>
        <v>1</v>
      </c>
      <c r="O175" s="77">
        <f t="shared" si="16"/>
        <v>1</v>
      </c>
      <c r="P175" s="77">
        <f t="shared" si="16"/>
        <v>1</v>
      </c>
      <c r="Q175" s="77">
        <f t="shared" si="16"/>
        <v>0.99999999999999978</v>
      </c>
    </row>
    <row r="176" spans="1:17" x14ac:dyDescent="0.25">
      <c r="A176" s="132" t="s">
        <v>83</v>
      </c>
      <c r="B176" s="240">
        <f t="shared" ref="B176:Q176" si="17">IF(B$61=0,0,B$61/B$60)</f>
        <v>8.0238364604510153E-3</v>
      </c>
      <c r="C176" s="240">
        <f t="shared" si="17"/>
        <v>8.0416335299150106E-3</v>
      </c>
      <c r="D176" s="240">
        <f t="shared" si="17"/>
        <v>7.8804894490679556E-3</v>
      </c>
      <c r="E176" s="240">
        <f t="shared" si="17"/>
        <v>8.0897430722243341E-3</v>
      </c>
      <c r="F176" s="240">
        <f t="shared" si="17"/>
        <v>8.1043933508230231E-3</v>
      </c>
      <c r="G176" s="240">
        <f t="shared" si="17"/>
        <v>8.1691271217711799E-3</v>
      </c>
      <c r="H176" s="240">
        <f t="shared" si="17"/>
        <v>7.7394644455587476E-3</v>
      </c>
      <c r="I176" s="240">
        <f t="shared" si="17"/>
        <v>7.7913598542545398E-3</v>
      </c>
      <c r="J176" s="240">
        <f t="shared" si="17"/>
        <v>7.7895303695389335E-3</v>
      </c>
      <c r="K176" s="240">
        <f t="shared" si="17"/>
        <v>7.6978520213861349E-3</v>
      </c>
      <c r="L176" s="240">
        <f t="shared" si="17"/>
        <v>7.8604864434253605E-3</v>
      </c>
      <c r="M176" s="240">
        <f t="shared" si="17"/>
        <v>7.8578031683430982E-3</v>
      </c>
      <c r="N176" s="240">
        <f t="shared" si="17"/>
        <v>7.7930566757177765E-3</v>
      </c>
      <c r="O176" s="240">
        <f t="shared" si="17"/>
        <v>7.744702558362293E-3</v>
      </c>
      <c r="P176" s="240">
        <f t="shared" si="17"/>
        <v>7.8114060095861079E-3</v>
      </c>
      <c r="Q176" s="240">
        <f t="shared" si="17"/>
        <v>7.7653760891687783E-3</v>
      </c>
    </row>
    <row r="177" spans="1:17" x14ac:dyDescent="0.25">
      <c r="A177" s="76" t="s">
        <v>82</v>
      </c>
      <c r="B177" s="239">
        <f t="shared" ref="B177:Q177" si="18">IF(B$62=0,0,B$62/B$60)</f>
        <v>9.5701228148219117E-3</v>
      </c>
      <c r="C177" s="239">
        <f t="shared" si="18"/>
        <v>9.5913495859997443E-3</v>
      </c>
      <c r="D177" s="239">
        <f t="shared" si="18"/>
        <v>9.3991511716640126E-3</v>
      </c>
      <c r="E177" s="239">
        <f t="shared" si="18"/>
        <v>9.648730395134435E-3</v>
      </c>
      <c r="F177" s="239">
        <f t="shared" si="18"/>
        <v>9.666203952347607E-3</v>
      </c>
      <c r="G177" s="239">
        <f t="shared" si="18"/>
        <v>9.7434126718041816E-3</v>
      </c>
      <c r="H177" s="239">
        <f t="shared" si="18"/>
        <v>9.2309490142302181E-3</v>
      </c>
      <c r="I177" s="239">
        <f t="shared" si="18"/>
        <v>9.2928452701162966E-3</v>
      </c>
      <c r="J177" s="239">
        <f t="shared" si="18"/>
        <v>9.2906632224758062E-3</v>
      </c>
      <c r="K177" s="239">
        <f t="shared" si="18"/>
        <v>9.181317393257225E-3</v>
      </c>
      <c r="L177" s="239">
        <f t="shared" si="18"/>
        <v>9.3752933548193196E-3</v>
      </c>
      <c r="M177" s="239">
        <f t="shared" si="18"/>
        <v>9.3720929815054102E-3</v>
      </c>
      <c r="N177" s="239">
        <f t="shared" si="18"/>
        <v>9.2948690887569192E-3</v>
      </c>
      <c r="O177" s="239">
        <f t="shared" si="18"/>
        <v>9.2371965721278551E-3</v>
      </c>
      <c r="P177" s="239">
        <f t="shared" si="18"/>
        <v>9.3167545520955204E-3</v>
      </c>
      <c r="Q177" s="239">
        <f t="shared" si="18"/>
        <v>9.2618541321129368E-3</v>
      </c>
    </row>
    <row r="178" spans="1:17" x14ac:dyDescent="0.25">
      <c r="A178" s="76" t="s">
        <v>81</v>
      </c>
      <c r="B178" s="239">
        <f t="shared" ref="B178:Q178" si="19">IF(B$63=0,0,B$63/B$60)</f>
        <v>1.373771541742299E-2</v>
      </c>
      <c r="C178" s="239">
        <f t="shared" si="19"/>
        <v>1.3768186012974823E-2</v>
      </c>
      <c r="D178" s="239">
        <f t="shared" si="19"/>
        <v>1.3492289123152795E-2</v>
      </c>
      <c r="E178" s="239">
        <f t="shared" si="19"/>
        <v>1.3850554990005395E-2</v>
      </c>
      <c r="F178" s="239">
        <f t="shared" si="19"/>
        <v>1.3875637923732517E-2</v>
      </c>
      <c r="G178" s="239">
        <f t="shared" si="19"/>
        <v>1.3986469460188387E-2</v>
      </c>
      <c r="H178" s="239">
        <f t="shared" si="19"/>
        <v>1.3250838368953142E-2</v>
      </c>
      <c r="I178" s="239">
        <f t="shared" si="19"/>
        <v>1.3339689177372237E-2</v>
      </c>
      <c r="J178" s="239">
        <f t="shared" si="19"/>
        <v>1.3336556892646909E-2</v>
      </c>
      <c r="K178" s="239">
        <f t="shared" si="19"/>
        <v>1.3179593192916695E-2</v>
      </c>
      <c r="L178" s="239">
        <f t="shared" si="19"/>
        <v>1.345804171539897E-2</v>
      </c>
      <c r="M178" s="239">
        <f t="shared" si="19"/>
        <v>1.345344764501275E-2</v>
      </c>
      <c r="N178" s="239">
        <f t="shared" si="19"/>
        <v>1.3342594327606906E-2</v>
      </c>
      <c r="O178" s="239">
        <f t="shared" si="19"/>
        <v>1.3259806610438889E-2</v>
      </c>
      <c r="P178" s="239">
        <f t="shared" si="19"/>
        <v>1.3374010462273279E-2</v>
      </c>
      <c r="Q178" s="239">
        <f t="shared" si="19"/>
        <v>1.3295202033101434E-2</v>
      </c>
    </row>
    <row r="179" spans="1:17" x14ac:dyDescent="0.25">
      <c r="A179" s="76" t="s">
        <v>80</v>
      </c>
      <c r="B179" s="239">
        <f t="shared" ref="B179:Q179" si="20">IF(B$64=0,0,B$64/B$60)</f>
        <v>6.2807492145444677E-2</v>
      </c>
      <c r="C179" s="239">
        <f t="shared" si="20"/>
        <v>6.2946800730070168E-2</v>
      </c>
      <c r="D179" s="239">
        <f t="shared" si="20"/>
        <v>6.1685427116341576E-2</v>
      </c>
      <c r="E179" s="239">
        <f t="shared" si="20"/>
        <v>6.3323383642197945E-2</v>
      </c>
      <c r="F179" s="239">
        <f t="shared" si="20"/>
        <v>6.3438060363558257E-2</v>
      </c>
      <c r="G179" s="239">
        <f t="shared" si="20"/>
        <v>6.3944771315409182E-2</v>
      </c>
      <c r="H179" s="239">
        <f t="shared" si="20"/>
        <v>6.0581537867866284E-2</v>
      </c>
      <c r="I179" s="239">
        <f t="shared" si="20"/>
        <v>6.0987755079559371E-2</v>
      </c>
      <c r="J179" s="239">
        <f t="shared" si="20"/>
        <v>6.097343457994895E-2</v>
      </c>
      <c r="K179" s="239">
        <f t="shared" si="20"/>
        <v>6.0255811886628173E-2</v>
      </c>
      <c r="L179" s="239">
        <f t="shared" si="20"/>
        <v>6.1528851315479353E-2</v>
      </c>
      <c r="M179" s="239">
        <f t="shared" si="20"/>
        <v>6.1507847674704276E-2</v>
      </c>
      <c r="N179" s="239">
        <f t="shared" si="20"/>
        <v>6.1001037142478946E-2</v>
      </c>
      <c r="O179" s="239">
        <f t="shared" si="20"/>
        <v>6.0622539791370979E-2</v>
      </c>
      <c r="P179" s="239">
        <f t="shared" si="20"/>
        <v>6.114466863951782E-2</v>
      </c>
      <c r="Q179" s="239">
        <f t="shared" si="20"/>
        <v>6.0784364204187348E-2</v>
      </c>
    </row>
    <row r="180" spans="1:17" x14ac:dyDescent="0.25">
      <c r="A180" s="129" t="s">
        <v>79</v>
      </c>
      <c r="B180" s="238">
        <f t="shared" ref="B180:Q180" si="21">IF(B$65=0,0,B$65/B$60)</f>
        <v>3.6263085040003168E-2</v>
      </c>
      <c r="C180" s="238">
        <f t="shared" si="21"/>
        <v>3.8041431408112822E-2</v>
      </c>
      <c r="D180" s="238">
        <f t="shared" si="21"/>
        <v>3.7025359647640407E-2</v>
      </c>
      <c r="E180" s="238">
        <f t="shared" si="21"/>
        <v>3.5727994203385662E-2</v>
      </c>
      <c r="F180" s="238">
        <f t="shared" si="21"/>
        <v>3.590131996913757E-2</v>
      </c>
      <c r="G180" s="238">
        <f t="shared" si="21"/>
        <v>3.6078590364070795E-2</v>
      </c>
      <c r="H180" s="238">
        <f t="shared" si="21"/>
        <v>3.8602996539138477E-2</v>
      </c>
      <c r="I180" s="238">
        <f t="shared" si="21"/>
        <v>3.5180023268026356E-2</v>
      </c>
      <c r="J180" s="238">
        <f t="shared" si="21"/>
        <v>3.4770400022902638E-2</v>
      </c>
      <c r="K180" s="238">
        <f t="shared" si="21"/>
        <v>3.433178706967388E-2</v>
      </c>
      <c r="L180" s="238">
        <f t="shared" si="21"/>
        <v>3.5746004582648587E-2</v>
      </c>
      <c r="M180" s="238">
        <f t="shared" si="21"/>
        <v>3.628971002796598E-2</v>
      </c>
      <c r="N180" s="238">
        <f t="shared" si="21"/>
        <v>3.5307042928342976E-2</v>
      </c>
      <c r="O180" s="238">
        <f t="shared" si="21"/>
        <v>3.5075821368286283E-2</v>
      </c>
      <c r="P180" s="238">
        <f t="shared" si="21"/>
        <v>3.5760923389689905E-2</v>
      </c>
      <c r="Q180" s="238">
        <f t="shared" si="21"/>
        <v>3.5071482604118673E-2</v>
      </c>
    </row>
    <row r="181" spans="1:17" x14ac:dyDescent="0.25">
      <c r="A181" s="127" t="s">
        <v>183</v>
      </c>
      <c r="B181" s="237">
        <f t="shared" ref="B181:Q181" si="22">IF(B$70=0,0,B$70/B$60)</f>
        <v>0.29097324338709629</v>
      </c>
      <c r="C181" s="237">
        <f t="shared" si="22"/>
        <v>0.29141781985631676</v>
      </c>
      <c r="D181" s="237">
        <f t="shared" si="22"/>
        <v>0.28667127148356314</v>
      </c>
      <c r="E181" s="237">
        <f t="shared" si="22"/>
        <v>0.29305652140365246</v>
      </c>
      <c r="F181" s="237">
        <f t="shared" si="22"/>
        <v>0.29377597751259715</v>
      </c>
      <c r="G181" s="237">
        <f t="shared" si="22"/>
        <v>0.29608731468600913</v>
      </c>
      <c r="H181" s="237">
        <f t="shared" si="22"/>
        <v>0.2886130765336507</v>
      </c>
      <c r="I181" s="237">
        <f t="shared" si="22"/>
        <v>0.34244016682933065</v>
      </c>
      <c r="J181" s="237">
        <f t="shared" si="22"/>
        <v>0.34928555835853597</v>
      </c>
      <c r="K181" s="237">
        <f t="shared" si="22"/>
        <v>0.34586673545947594</v>
      </c>
      <c r="L181" s="237">
        <f t="shared" si="22"/>
        <v>0.33675250369477361</v>
      </c>
      <c r="M181" s="237">
        <f t="shared" si="22"/>
        <v>0.33964390621457863</v>
      </c>
      <c r="N181" s="237">
        <f t="shared" si="22"/>
        <v>0.35014430833340915</v>
      </c>
      <c r="O181" s="237">
        <f t="shared" si="22"/>
        <v>0.34797174374405337</v>
      </c>
      <c r="P181" s="237">
        <f t="shared" si="22"/>
        <v>0.34144432909521605</v>
      </c>
      <c r="Q181" s="237">
        <f t="shared" si="22"/>
        <v>0.34890061151009966</v>
      </c>
    </row>
    <row r="182" spans="1:17" x14ac:dyDescent="0.25">
      <c r="A182" s="142" t="s">
        <v>192</v>
      </c>
      <c r="B182" s="235">
        <f t="shared" ref="B182:Q182" si="23">IF(B$71=0,0,B$71/B$60)</f>
        <v>5.4351953973998578E-2</v>
      </c>
      <c r="C182" s="235">
        <f t="shared" si="23"/>
        <v>5.4271698519599704E-2</v>
      </c>
      <c r="D182" s="235">
        <f t="shared" si="23"/>
        <v>5.4277255997863906E-2</v>
      </c>
      <c r="E182" s="235">
        <f t="shared" si="23"/>
        <v>5.4491659544192314E-2</v>
      </c>
      <c r="F182" s="235">
        <f t="shared" si="23"/>
        <v>5.4779081945898596E-2</v>
      </c>
      <c r="G182" s="235">
        <f t="shared" si="23"/>
        <v>5.5181433508023084E-2</v>
      </c>
      <c r="H182" s="235">
        <f t="shared" si="23"/>
        <v>6.0377859440006378E-2</v>
      </c>
      <c r="I182" s="235">
        <f t="shared" si="23"/>
        <v>0.32670279682668374</v>
      </c>
      <c r="J182" s="235">
        <f t="shared" si="23"/>
        <v>0.33355188363866672</v>
      </c>
      <c r="K182" s="235">
        <f t="shared" si="23"/>
        <v>0.33031823715464853</v>
      </c>
      <c r="L182" s="235">
        <f t="shared" si="23"/>
        <v>0.32087550842373302</v>
      </c>
      <c r="M182" s="235">
        <f t="shared" si="23"/>
        <v>0.32377233075388934</v>
      </c>
      <c r="N182" s="235">
        <f t="shared" si="23"/>
        <v>0.33440351100771537</v>
      </c>
      <c r="O182" s="235">
        <f t="shared" si="23"/>
        <v>0.3323286144314162</v>
      </c>
      <c r="P182" s="235">
        <f t="shared" si="23"/>
        <v>0.32566646888681755</v>
      </c>
      <c r="Q182" s="235">
        <f t="shared" si="23"/>
        <v>0.33321572478801814</v>
      </c>
    </row>
    <row r="183" spans="1:17" x14ac:dyDescent="0.25">
      <c r="A183" s="142" t="s">
        <v>191</v>
      </c>
      <c r="B183" s="235">
        <f t="shared" ref="B183:Q183" si="24">IF(B$82=0,0,B$82/B$60)</f>
        <v>0.23662128941309771</v>
      </c>
      <c r="C183" s="235">
        <f t="shared" si="24"/>
        <v>0.23714612133671706</v>
      </c>
      <c r="D183" s="235">
        <f t="shared" si="24"/>
        <v>0.23239401548569927</v>
      </c>
      <c r="E183" s="235">
        <f t="shared" si="24"/>
        <v>0.23856486185946013</v>
      </c>
      <c r="F183" s="235">
        <f t="shared" si="24"/>
        <v>0.23899689556669854</v>
      </c>
      <c r="G183" s="235">
        <f t="shared" si="24"/>
        <v>0.240905881177986</v>
      </c>
      <c r="H183" s="235">
        <f t="shared" si="24"/>
        <v>0.22823521709364433</v>
      </c>
      <c r="I183" s="235">
        <f t="shared" si="24"/>
        <v>1.5737370002646869E-2</v>
      </c>
      <c r="J183" s="235">
        <f t="shared" si="24"/>
        <v>1.5733674719869247E-2</v>
      </c>
      <c r="K183" s="235">
        <f t="shared" si="24"/>
        <v>1.5548498304827367E-2</v>
      </c>
      <c r="L183" s="235">
        <f t="shared" si="24"/>
        <v>1.5876995271040573E-2</v>
      </c>
      <c r="M183" s="235">
        <f t="shared" si="24"/>
        <v>1.5871575460689312E-2</v>
      </c>
      <c r="N183" s="235">
        <f t="shared" si="24"/>
        <v>1.5740797325693813E-2</v>
      </c>
      <c r="O183" s="235">
        <f t="shared" si="24"/>
        <v>1.564312931263713E-2</v>
      </c>
      <c r="P183" s="235">
        <f t="shared" si="24"/>
        <v>1.5777860208398501E-2</v>
      </c>
      <c r="Q183" s="235">
        <f t="shared" si="24"/>
        <v>1.5684886722081508E-2</v>
      </c>
    </row>
    <row r="184" spans="1:17" x14ac:dyDescent="0.25">
      <c r="A184" s="127" t="s">
        <v>181</v>
      </c>
      <c r="B184" s="237">
        <f t="shared" ref="B184:Q184" si="25">IF(B$83=0,0,B$83/B$60)</f>
        <v>0.2790550624313955</v>
      </c>
      <c r="C184" s="237">
        <f t="shared" si="25"/>
        <v>0.27976623477504148</v>
      </c>
      <c r="D184" s="237">
        <f t="shared" si="25"/>
        <v>0.27776645586306359</v>
      </c>
      <c r="E184" s="237">
        <f t="shared" si="25"/>
        <v>0.27584574259769995</v>
      </c>
      <c r="F184" s="237">
        <f t="shared" si="25"/>
        <v>0.27476597249655976</v>
      </c>
      <c r="G184" s="237">
        <f t="shared" si="25"/>
        <v>0.27107858344146829</v>
      </c>
      <c r="H184" s="237">
        <f t="shared" si="25"/>
        <v>0.28163729765404283</v>
      </c>
      <c r="I184" s="237">
        <f t="shared" si="25"/>
        <v>0.27055399390646212</v>
      </c>
      <c r="J184" s="237">
        <f t="shared" si="25"/>
        <v>0.26748615919660335</v>
      </c>
      <c r="K184" s="237">
        <f t="shared" si="25"/>
        <v>0.25686781298244865</v>
      </c>
      <c r="L184" s="237">
        <f t="shared" si="25"/>
        <v>0.27152749690851435</v>
      </c>
      <c r="M184" s="237">
        <f t="shared" si="25"/>
        <v>0.26647893978915937</v>
      </c>
      <c r="N184" s="237">
        <f t="shared" si="25"/>
        <v>0.2644956263430378</v>
      </c>
      <c r="O184" s="237">
        <f t="shared" si="25"/>
        <v>0.25977628088531046</v>
      </c>
      <c r="P184" s="237">
        <f t="shared" si="25"/>
        <v>0.27188194469177357</v>
      </c>
      <c r="Q184" s="237">
        <f t="shared" si="25"/>
        <v>0.26788141799018206</v>
      </c>
    </row>
    <row r="185" spans="1:17" x14ac:dyDescent="0.25">
      <c r="A185" s="142" t="s">
        <v>190</v>
      </c>
      <c r="B185" s="235">
        <f t="shared" ref="B185:Q185" si="26">IF(B$84=0,0,B$84/B$60)</f>
        <v>4.8749036482996978E-2</v>
      </c>
      <c r="C185" s="235">
        <f t="shared" si="26"/>
        <v>4.0446803049477981E-2</v>
      </c>
      <c r="D185" s="235">
        <f t="shared" si="26"/>
        <v>2.9159673351857148E-2</v>
      </c>
      <c r="E185" s="235">
        <f t="shared" si="26"/>
        <v>5.2452552324191846E-2</v>
      </c>
      <c r="F185" s="235">
        <f t="shared" si="26"/>
        <v>5.5408992211687408E-2</v>
      </c>
      <c r="G185" s="235">
        <f t="shared" si="26"/>
        <v>6.7957917697475057E-2</v>
      </c>
      <c r="H185" s="235">
        <f t="shared" si="26"/>
        <v>2.9527651306123313E-3</v>
      </c>
      <c r="I185" s="235">
        <f t="shared" si="26"/>
        <v>4.7054305243952065E-2</v>
      </c>
      <c r="J185" s="235">
        <f t="shared" si="26"/>
        <v>5.850586892926081E-2</v>
      </c>
      <c r="K185" s="235">
        <f t="shared" si="26"/>
        <v>6.7445033193581014E-2</v>
      </c>
      <c r="L185" s="235">
        <f t="shared" si="26"/>
        <v>4.6021137939331928E-2</v>
      </c>
      <c r="M185" s="235">
        <f t="shared" si="26"/>
        <v>5.9959632621686507E-2</v>
      </c>
      <c r="N185" s="235">
        <f t="shared" si="26"/>
        <v>6.33114805067609E-2</v>
      </c>
      <c r="O185" s="235">
        <f t="shared" si="26"/>
        <v>6.3095889694744847E-2</v>
      </c>
      <c r="P185" s="235">
        <f t="shared" si="26"/>
        <v>3.8997977158311291E-2</v>
      </c>
      <c r="Q185" s="235">
        <f t="shared" si="26"/>
        <v>4.7960865714717422E-2</v>
      </c>
    </row>
    <row r="186" spans="1:17" x14ac:dyDescent="0.25">
      <c r="A186" s="142" t="s">
        <v>189</v>
      </c>
      <c r="B186" s="235">
        <f t="shared" ref="B186:Q186" si="27">IF(B$90=0,0,B$90/B$60)</f>
        <v>0.2303060259483985</v>
      </c>
      <c r="C186" s="235">
        <f t="shared" si="27"/>
        <v>0.2393194317255635</v>
      </c>
      <c r="D186" s="235">
        <f t="shared" si="27"/>
        <v>0.24860678251120644</v>
      </c>
      <c r="E186" s="235">
        <f t="shared" si="27"/>
        <v>0.2233931902735081</v>
      </c>
      <c r="F186" s="235">
        <f t="shared" si="27"/>
        <v>0.21935698028487238</v>
      </c>
      <c r="G186" s="235">
        <f t="shared" si="27"/>
        <v>0.20312066574399321</v>
      </c>
      <c r="H186" s="235">
        <f t="shared" si="27"/>
        <v>0.27868453252343051</v>
      </c>
      <c r="I186" s="235">
        <f t="shared" si="27"/>
        <v>0.22349968866251005</v>
      </c>
      <c r="J186" s="235">
        <f t="shared" si="27"/>
        <v>0.20898029026734252</v>
      </c>
      <c r="K186" s="235">
        <f t="shared" si="27"/>
        <v>0.18942277978886765</v>
      </c>
      <c r="L186" s="235">
        <f t="shared" si="27"/>
        <v>0.22550635896918242</v>
      </c>
      <c r="M186" s="235">
        <f t="shared" si="27"/>
        <v>0.20651930716747288</v>
      </c>
      <c r="N186" s="235">
        <f t="shared" si="27"/>
        <v>0.20118414583627692</v>
      </c>
      <c r="O186" s="235">
        <f t="shared" si="27"/>
        <v>0.1966803911905656</v>
      </c>
      <c r="P186" s="235">
        <f t="shared" si="27"/>
        <v>0.2328839675334623</v>
      </c>
      <c r="Q186" s="235">
        <f t="shared" si="27"/>
        <v>0.21992055227546459</v>
      </c>
    </row>
    <row r="187" spans="1:17" x14ac:dyDescent="0.25">
      <c r="A187" s="127" t="s">
        <v>180</v>
      </c>
      <c r="B187" s="236">
        <f t="shared" ref="B187:Q187" si="28">IF(B$91=0,0,B$91/B$60)</f>
        <v>0.12068275758039419</v>
      </c>
      <c r="C187" s="236">
        <f t="shared" si="28"/>
        <v>0.11714308424866088</v>
      </c>
      <c r="D187" s="236">
        <f t="shared" si="28"/>
        <v>0.13038870819683399</v>
      </c>
      <c r="E187" s="236">
        <f t="shared" si="28"/>
        <v>0.12010129607216782</v>
      </c>
      <c r="F187" s="236">
        <f t="shared" si="28"/>
        <v>0.11978978151758725</v>
      </c>
      <c r="G187" s="236">
        <f t="shared" si="28"/>
        <v>0.11878587691707415</v>
      </c>
      <c r="H187" s="236">
        <f t="shared" si="28"/>
        <v>0.12779706061099178</v>
      </c>
      <c r="I187" s="236">
        <f t="shared" si="28"/>
        <v>8.6710410228386145E-2</v>
      </c>
      <c r="J187" s="236">
        <f t="shared" si="28"/>
        <v>8.340472824975087E-2</v>
      </c>
      <c r="K187" s="236">
        <f t="shared" si="28"/>
        <v>0.10100003539593749</v>
      </c>
      <c r="L187" s="236">
        <f t="shared" si="28"/>
        <v>8.8506429207654752E-2</v>
      </c>
      <c r="M187" s="236">
        <f t="shared" si="28"/>
        <v>9.0211181751222017E-2</v>
      </c>
      <c r="N187" s="236">
        <f t="shared" si="28"/>
        <v>8.4879879143952203E-2</v>
      </c>
      <c r="O187" s="236">
        <f t="shared" si="28"/>
        <v>9.3648348879870807E-2</v>
      </c>
      <c r="P187" s="236">
        <f t="shared" si="28"/>
        <v>8.5115289605192559E-2</v>
      </c>
      <c r="Q187" s="236">
        <f t="shared" si="28"/>
        <v>8.3915227713805732E-2</v>
      </c>
    </row>
    <row r="188" spans="1:17" x14ac:dyDescent="0.25">
      <c r="A188" s="142" t="s">
        <v>188</v>
      </c>
      <c r="B188" s="235">
        <f t="shared" ref="B188:Q188" si="29">IF(B$92=0,0,B$92/B$60)</f>
        <v>1.1625647039823916E-2</v>
      </c>
      <c r="C188" s="235">
        <f t="shared" si="29"/>
        <v>0</v>
      </c>
      <c r="D188" s="235">
        <f t="shared" si="29"/>
        <v>0</v>
      </c>
      <c r="E188" s="235">
        <f t="shared" si="29"/>
        <v>1.3352782987502946E-2</v>
      </c>
      <c r="F188" s="235">
        <f t="shared" si="29"/>
        <v>1.4199921632817487E-2</v>
      </c>
      <c r="G188" s="235">
        <f t="shared" si="29"/>
        <v>1.7646934226828819E-2</v>
      </c>
      <c r="H188" s="235">
        <f t="shared" si="29"/>
        <v>0</v>
      </c>
      <c r="I188" s="235">
        <f t="shared" si="29"/>
        <v>4.43669695193927E-4</v>
      </c>
      <c r="J188" s="235">
        <f t="shared" si="29"/>
        <v>5.4870237073761561E-4</v>
      </c>
      <c r="K188" s="235">
        <f t="shared" si="29"/>
        <v>6.6650192423577657E-4</v>
      </c>
      <c r="L188" s="235">
        <f t="shared" si="29"/>
        <v>4.4743354272403527E-4</v>
      </c>
      <c r="M188" s="235">
        <f t="shared" si="29"/>
        <v>5.8470782583303332E-4</v>
      </c>
      <c r="N188" s="235">
        <f t="shared" si="29"/>
        <v>6.0629598300042809E-4</v>
      </c>
      <c r="O188" s="235">
        <f t="shared" si="29"/>
        <v>6.261927320883457E-4</v>
      </c>
      <c r="P188" s="235">
        <f t="shared" si="29"/>
        <v>3.8079092385647677E-4</v>
      </c>
      <c r="Q188" s="235">
        <f t="shared" si="29"/>
        <v>4.6278426546826618E-4</v>
      </c>
    </row>
    <row r="189" spans="1:17" x14ac:dyDescent="0.25">
      <c r="A189" s="142" t="s">
        <v>187</v>
      </c>
      <c r="B189" s="235">
        <f t="shared" ref="B189:Q189" si="30">IF(B$93=0,0,B$93/B$60)</f>
        <v>4.1853045610460646E-2</v>
      </c>
      <c r="C189" s="235">
        <f t="shared" si="30"/>
        <v>6.4379073048631871E-2</v>
      </c>
      <c r="D189" s="235">
        <f t="shared" si="30"/>
        <v>4.6406508424638733E-2</v>
      </c>
      <c r="E189" s="235">
        <f t="shared" si="30"/>
        <v>4.1561636613404347E-2</v>
      </c>
      <c r="F189" s="235">
        <f t="shared" si="30"/>
        <v>4.1580762922450977E-2</v>
      </c>
      <c r="G189" s="235">
        <f t="shared" si="30"/>
        <v>4.186765635245366E-2</v>
      </c>
      <c r="H189" s="235">
        <f t="shared" si="30"/>
        <v>4.5317761146465303E-2</v>
      </c>
      <c r="I189" s="235">
        <f t="shared" si="30"/>
        <v>8.3709173746696397E-2</v>
      </c>
      <c r="J189" s="235">
        <f t="shared" si="30"/>
        <v>8.0464608456382744E-2</v>
      </c>
      <c r="K189" s="235">
        <f t="shared" si="30"/>
        <v>9.8165917878620168E-2</v>
      </c>
      <c r="L189" s="235">
        <f t="shared" si="30"/>
        <v>8.5478466012765972E-2</v>
      </c>
      <c r="M189" s="235">
        <f t="shared" si="30"/>
        <v>8.7263218191376585E-2</v>
      </c>
      <c r="N189" s="235">
        <f t="shared" si="30"/>
        <v>8.1971379106710915E-2</v>
      </c>
      <c r="O189" s="235">
        <f t="shared" si="30"/>
        <v>9.0771489763975644E-2</v>
      </c>
      <c r="P189" s="235">
        <f t="shared" si="30"/>
        <v>8.2069545078781614E-2</v>
      </c>
      <c r="Q189" s="235">
        <f t="shared" si="30"/>
        <v>8.0935833677945851E-2</v>
      </c>
    </row>
    <row r="190" spans="1:17" x14ac:dyDescent="0.25">
      <c r="A190" s="142" t="s">
        <v>186</v>
      </c>
      <c r="B190" s="235">
        <f t="shared" ref="B190:Q190" si="31">IF(B$104=0,0,B$104/B$60)</f>
        <v>6.7204064930109636E-2</v>
      </c>
      <c r="C190" s="235">
        <f t="shared" si="31"/>
        <v>5.2764011200029E-2</v>
      </c>
      <c r="D190" s="235">
        <f t="shared" si="31"/>
        <v>8.398219977219526E-2</v>
      </c>
      <c r="E190" s="235">
        <f t="shared" si="31"/>
        <v>6.5186876471260535E-2</v>
      </c>
      <c r="F190" s="235">
        <f t="shared" si="31"/>
        <v>6.4009096962318782E-2</v>
      </c>
      <c r="G190" s="235">
        <f t="shared" si="31"/>
        <v>5.9271286337791676E-2</v>
      </c>
      <c r="H190" s="235">
        <f t="shared" si="31"/>
        <v>8.2479299464526465E-2</v>
      </c>
      <c r="I190" s="235">
        <f t="shared" si="31"/>
        <v>2.5575667864958457E-3</v>
      </c>
      <c r="J190" s="235">
        <f t="shared" si="31"/>
        <v>2.3914174226304999E-3</v>
      </c>
      <c r="K190" s="235">
        <f t="shared" si="31"/>
        <v>2.1676155930815564E-3</v>
      </c>
      <c r="L190" s="235">
        <f t="shared" si="31"/>
        <v>2.5805296521647283E-3</v>
      </c>
      <c r="M190" s="235">
        <f t="shared" si="31"/>
        <v>2.363255734012405E-3</v>
      </c>
      <c r="N190" s="235">
        <f t="shared" si="31"/>
        <v>2.3022040542408522E-3</v>
      </c>
      <c r="O190" s="235">
        <f t="shared" si="31"/>
        <v>2.250666383806822E-3</v>
      </c>
      <c r="P190" s="235">
        <f t="shared" si="31"/>
        <v>2.6649536025544823E-3</v>
      </c>
      <c r="Q190" s="235">
        <f t="shared" si="31"/>
        <v>2.516609770391609E-3</v>
      </c>
    </row>
    <row r="191" spans="1:17" x14ac:dyDescent="0.25">
      <c r="A191" s="72" t="s">
        <v>179</v>
      </c>
      <c r="B191" s="234">
        <f t="shared" ref="B191:Q191" si="32">IF(B$105=0,0,B$105/B$60)</f>
        <v>0.17888668472297015</v>
      </c>
      <c r="C191" s="234">
        <f t="shared" si="32"/>
        <v>0.17928345985290839</v>
      </c>
      <c r="D191" s="234">
        <f t="shared" si="32"/>
        <v>0.17569084794867229</v>
      </c>
      <c r="E191" s="234">
        <f t="shared" si="32"/>
        <v>0.18035603362353211</v>
      </c>
      <c r="F191" s="234">
        <f t="shared" si="32"/>
        <v>0.18068265291365665</v>
      </c>
      <c r="G191" s="234">
        <f t="shared" si="32"/>
        <v>0.18212585402220471</v>
      </c>
      <c r="H191" s="234">
        <f t="shared" si="32"/>
        <v>0.17254677896556775</v>
      </c>
      <c r="I191" s="234">
        <f t="shared" si="32"/>
        <v>0.17370375638649244</v>
      </c>
      <c r="J191" s="234">
        <f t="shared" si="32"/>
        <v>0.1736629691075966</v>
      </c>
      <c r="K191" s="234">
        <f t="shared" si="32"/>
        <v>0.17161905459827589</v>
      </c>
      <c r="L191" s="234">
        <f t="shared" si="32"/>
        <v>0.17524489277728567</v>
      </c>
      <c r="M191" s="234">
        <f t="shared" si="32"/>
        <v>0.17518507074750828</v>
      </c>
      <c r="N191" s="234">
        <f t="shared" si="32"/>
        <v>0.17374158601669742</v>
      </c>
      <c r="O191" s="234">
        <f t="shared" si="32"/>
        <v>0.17266355959017918</v>
      </c>
      <c r="P191" s="234">
        <f t="shared" si="32"/>
        <v>0.17415067355465519</v>
      </c>
      <c r="Q191" s="234">
        <f t="shared" si="32"/>
        <v>0.17312446372322304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0.99999999999999989</v>
      </c>
      <c r="C194" s="77">
        <f t="shared" si="33"/>
        <v>1</v>
      </c>
      <c r="D194" s="77">
        <f t="shared" si="33"/>
        <v>1</v>
      </c>
      <c r="E194" s="77">
        <f t="shared" si="33"/>
        <v>1</v>
      </c>
      <c r="F194" s="77">
        <f t="shared" si="33"/>
        <v>1</v>
      </c>
      <c r="G194" s="77">
        <f t="shared" si="33"/>
        <v>1</v>
      </c>
      <c r="H194" s="77">
        <f t="shared" si="33"/>
        <v>1</v>
      </c>
      <c r="I194" s="77">
        <f t="shared" si="33"/>
        <v>1</v>
      </c>
      <c r="J194" s="77">
        <f t="shared" si="33"/>
        <v>1.0000000000000002</v>
      </c>
      <c r="K194" s="77">
        <f t="shared" si="33"/>
        <v>1.0000000000000002</v>
      </c>
      <c r="L194" s="77">
        <f t="shared" si="33"/>
        <v>1</v>
      </c>
      <c r="M194" s="77">
        <f t="shared" si="33"/>
        <v>1.0000000000000002</v>
      </c>
      <c r="N194" s="77">
        <f t="shared" si="33"/>
        <v>1</v>
      </c>
      <c r="O194" s="77">
        <f t="shared" si="33"/>
        <v>0.99999999999999978</v>
      </c>
      <c r="P194" s="77">
        <f t="shared" si="33"/>
        <v>0.99999999999999978</v>
      </c>
      <c r="Q194" s="77">
        <f t="shared" si="33"/>
        <v>0.99999999999999989</v>
      </c>
    </row>
    <row r="195" spans="1:17" x14ac:dyDescent="0.25">
      <c r="A195" s="132" t="s">
        <v>83</v>
      </c>
      <c r="B195" s="240">
        <f t="shared" ref="B195:Q195" si="34">IF(B$109=0,0,B$109/B$108)</f>
        <v>8.9236943931025291E-3</v>
      </c>
      <c r="C195" s="240">
        <f t="shared" si="34"/>
        <v>8.804868296368059E-3</v>
      </c>
      <c r="D195" s="240">
        <f t="shared" si="34"/>
        <v>8.7866333761714016E-3</v>
      </c>
      <c r="E195" s="240">
        <f t="shared" si="34"/>
        <v>8.9949426864638915E-3</v>
      </c>
      <c r="F195" s="240">
        <f t="shared" si="34"/>
        <v>9.0085795459171197E-3</v>
      </c>
      <c r="G195" s="240">
        <f t="shared" si="34"/>
        <v>9.0811971039383606E-3</v>
      </c>
      <c r="H195" s="240">
        <f t="shared" si="34"/>
        <v>8.7157230284476001E-3</v>
      </c>
      <c r="I195" s="240">
        <f t="shared" si="34"/>
        <v>8.9296389337831239E-3</v>
      </c>
      <c r="J195" s="240">
        <f t="shared" si="34"/>
        <v>8.9810201496433976E-3</v>
      </c>
      <c r="K195" s="240">
        <f t="shared" si="34"/>
        <v>9.2534985469405976E-3</v>
      </c>
      <c r="L195" s="240">
        <f t="shared" si="34"/>
        <v>8.9420288161700754E-3</v>
      </c>
      <c r="M195" s="240">
        <f t="shared" si="34"/>
        <v>8.9970837318946052E-3</v>
      </c>
      <c r="N195" s="240">
        <f t="shared" si="34"/>
        <v>9.0110276687705802E-3</v>
      </c>
      <c r="O195" s="240">
        <f t="shared" si="34"/>
        <v>9.2110941549219637E-3</v>
      </c>
      <c r="P195" s="240">
        <f t="shared" si="34"/>
        <v>8.9093811727958602E-3</v>
      </c>
      <c r="Q195" s="240">
        <f t="shared" si="34"/>
        <v>9.0935407484769634E-3</v>
      </c>
    </row>
    <row r="196" spans="1:17" x14ac:dyDescent="0.25">
      <c r="A196" s="76" t="s">
        <v>82</v>
      </c>
      <c r="B196" s="239">
        <f t="shared" ref="B196:Q196" si="35">IF(B$110=0,0,B$110/B$108)</f>
        <v>1.2144044547852062E-2</v>
      </c>
      <c r="C196" s="239">
        <f t="shared" si="35"/>
        <v>1.1982336924459434E-2</v>
      </c>
      <c r="D196" s="239">
        <f t="shared" si="35"/>
        <v>1.1957521453036976E-2</v>
      </c>
      <c r="E196" s="239">
        <f t="shared" si="35"/>
        <v>1.22410046644163E-2</v>
      </c>
      <c r="F196" s="239">
        <f t="shared" si="35"/>
        <v>1.2259562743771948E-2</v>
      </c>
      <c r="G196" s="239">
        <f t="shared" si="35"/>
        <v>1.2358386260212392E-2</v>
      </c>
      <c r="H196" s="239">
        <f t="shared" si="35"/>
        <v>1.1861021238694465E-2</v>
      </c>
      <c r="I196" s="239">
        <f t="shared" si="35"/>
        <v>1.2152134332605053E-2</v>
      </c>
      <c r="J196" s="239">
        <f t="shared" si="35"/>
        <v>1.2222057813491208E-2</v>
      </c>
      <c r="K196" s="239">
        <f t="shared" si="35"/>
        <v>1.2592867217011592E-2</v>
      </c>
      <c r="L196" s="239">
        <f t="shared" si="35"/>
        <v>1.2168995430377081E-2</v>
      </c>
      <c r="M196" s="239">
        <f t="shared" si="35"/>
        <v>1.2243918362481721E-2</v>
      </c>
      <c r="N196" s="239">
        <f t="shared" si="35"/>
        <v>1.2262894336235947E-2</v>
      </c>
      <c r="O196" s="239">
        <f t="shared" si="35"/>
        <v>1.2535160083282662E-2</v>
      </c>
      <c r="P196" s="239">
        <f t="shared" si="35"/>
        <v>1.2124566025014962E-2</v>
      </c>
      <c r="Q196" s="239">
        <f t="shared" si="35"/>
        <v>1.2375184433990678E-2</v>
      </c>
    </row>
    <row r="197" spans="1:17" x14ac:dyDescent="0.25">
      <c r="A197" s="76" t="s">
        <v>81</v>
      </c>
      <c r="B197" s="239">
        <f t="shared" ref="B197:Q197" si="36">IF(B$111=0,0,B$111/B$108)</f>
        <v>1.4868702960822416E-2</v>
      </c>
      <c r="C197" s="239">
        <f t="shared" si="36"/>
        <v>1.4670714341030105E-2</v>
      </c>
      <c r="D197" s="239">
        <f t="shared" si="36"/>
        <v>1.4640331228389227E-2</v>
      </c>
      <c r="E197" s="239">
        <f t="shared" si="36"/>
        <v>1.4987417213438971E-2</v>
      </c>
      <c r="F197" s="239">
        <f t="shared" si="36"/>
        <v>1.5010139014925719E-2</v>
      </c>
      <c r="G197" s="239">
        <f t="shared" si="36"/>
        <v>1.5131134742972249E-2</v>
      </c>
      <c r="H197" s="239">
        <f t="shared" si="36"/>
        <v>1.4522180062436172E-2</v>
      </c>
      <c r="I197" s="239">
        <f t="shared" si="36"/>
        <v>1.4878607783390818E-2</v>
      </c>
      <c r="J197" s="239">
        <f t="shared" si="36"/>
        <v>1.4964219414934679E-2</v>
      </c>
      <c r="K197" s="239">
        <f t="shared" si="36"/>
        <v>1.5418224244569423E-2</v>
      </c>
      <c r="L197" s="239">
        <f t="shared" si="36"/>
        <v>1.4899251865630287E-2</v>
      </c>
      <c r="M197" s="239">
        <f t="shared" si="36"/>
        <v>1.4990984633739636E-2</v>
      </c>
      <c r="N197" s="239">
        <f t="shared" si="36"/>
        <v>1.5014218089120355E-2</v>
      </c>
      <c r="O197" s="239">
        <f t="shared" si="36"/>
        <v>1.5347569840531712E-2</v>
      </c>
      <c r="P197" s="239">
        <f t="shared" si="36"/>
        <v>1.4844854203595017E-2</v>
      </c>
      <c r="Q197" s="239">
        <f t="shared" si="36"/>
        <v>1.5151701783484113E-2</v>
      </c>
    </row>
    <row r="198" spans="1:17" x14ac:dyDescent="0.25">
      <c r="A198" s="76" t="s">
        <v>80</v>
      </c>
      <c r="B198" s="239">
        <f t="shared" ref="B198:Q198" si="37">IF(B$112=0,0,B$112/B$108)</f>
        <v>7.4986617531845615E-2</v>
      </c>
      <c r="C198" s="239">
        <f t="shared" si="37"/>
        <v>7.3988111007965013E-2</v>
      </c>
      <c r="D198" s="239">
        <f t="shared" si="37"/>
        <v>7.3834881311129225E-2</v>
      </c>
      <c r="E198" s="239">
        <f t="shared" si="37"/>
        <v>7.5585323436455618E-2</v>
      </c>
      <c r="F198" s="239">
        <f t="shared" si="37"/>
        <v>7.5699915209672855E-2</v>
      </c>
      <c r="G198" s="239">
        <f t="shared" si="37"/>
        <v>7.6310127170051575E-2</v>
      </c>
      <c r="H198" s="239">
        <f t="shared" si="37"/>
        <v>7.3239015194521209E-2</v>
      </c>
      <c r="I198" s="239">
        <f t="shared" si="37"/>
        <v>7.503657004913071E-2</v>
      </c>
      <c r="J198" s="239">
        <f t="shared" si="37"/>
        <v>7.5468331090276841E-2</v>
      </c>
      <c r="K198" s="239">
        <f t="shared" si="37"/>
        <v>7.7757991903808096E-2</v>
      </c>
      <c r="L198" s="239">
        <f t="shared" si="37"/>
        <v>7.5140683360376895E-2</v>
      </c>
      <c r="M198" s="239">
        <f t="shared" si="37"/>
        <v>7.5603314836402605E-2</v>
      </c>
      <c r="N198" s="239">
        <f t="shared" si="37"/>
        <v>7.5720487009198575E-2</v>
      </c>
      <c r="O198" s="239">
        <f t="shared" si="37"/>
        <v>7.7401663931793541E-2</v>
      </c>
      <c r="P198" s="239">
        <f t="shared" si="37"/>
        <v>7.4866342236715108E-2</v>
      </c>
      <c r="Q198" s="239">
        <f t="shared" si="37"/>
        <v>7.6413851940442729E-2</v>
      </c>
    </row>
    <row r="199" spans="1:17" x14ac:dyDescent="0.25">
      <c r="A199" s="129" t="s">
        <v>79</v>
      </c>
      <c r="B199" s="238">
        <f t="shared" ref="B199:Q199" si="38">IF(B$113=0,0,B$113/B$108)</f>
        <v>4.0357862051914835E-2</v>
      </c>
      <c r="C199" s="238">
        <f t="shared" si="38"/>
        <v>4.1680816630066952E-2</v>
      </c>
      <c r="D199" s="238">
        <f t="shared" si="38"/>
        <v>4.1311349528687535E-2</v>
      </c>
      <c r="E199" s="238">
        <f t="shared" si="38"/>
        <v>3.9753291180273445E-2</v>
      </c>
      <c r="F199" s="238">
        <f t="shared" si="38"/>
        <v>3.9934385441273673E-2</v>
      </c>
      <c r="G199" s="238">
        <f t="shared" si="38"/>
        <v>4.0134493939753768E-2</v>
      </c>
      <c r="H199" s="238">
        <f t="shared" si="38"/>
        <v>4.3502509631103824E-2</v>
      </c>
      <c r="I199" s="238">
        <f t="shared" si="38"/>
        <v>4.0347584575749711E-2</v>
      </c>
      <c r="J199" s="238">
        <f t="shared" si="38"/>
        <v>4.0116669064259744E-2</v>
      </c>
      <c r="K199" s="238">
        <f t="shared" si="38"/>
        <v>4.1298435148442995E-2</v>
      </c>
      <c r="L199" s="238">
        <f t="shared" si="38"/>
        <v>4.0692552414697304E-2</v>
      </c>
      <c r="M199" s="238">
        <f t="shared" si="38"/>
        <v>4.1580039465664381E-2</v>
      </c>
      <c r="N199" s="238">
        <f t="shared" si="38"/>
        <v>4.08534386302963E-2</v>
      </c>
      <c r="O199" s="238">
        <f t="shared" si="38"/>
        <v>4.1746023296929356E-2</v>
      </c>
      <c r="P199" s="238">
        <f t="shared" si="38"/>
        <v>4.0815755101573897E-2</v>
      </c>
      <c r="Q199" s="238">
        <f t="shared" si="38"/>
        <v>4.1098448900775214E-2</v>
      </c>
    </row>
    <row r="200" spans="1:17" x14ac:dyDescent="0.25">
      <c r="A200" s="127" t="s">
        <v>183</v>
      </c>
      <c r="B200" s="237">
        <f t="shared" ref="B200:Q200" si="39">IF(B$118=0,0,B$118/B$108)</f>
        <v>0.11318390393750272</v>
      </c>
      <c r="C200" s="237">
        <f t="shared" si="39"/>
        <v>0.11104925355888312</v>
      </c>
      <c r="D200" s="237">
        <f t="shared" si="39"/>
        <v>0.11067779744278917</v>
      </c>
      <c r="E200" s="237">
        <f t="shared" si="39"/>
        <v>0.11314614710779292</v>
      </c>
      <c r="F200" s="237">
        <f t="shared" si="39"/>
        <v>0.11356385074252907</v>
      </c>
      <c r="G200" s="237">
        <f t="shared" si="39"/>
        <v>0.11435328447279718</v>
      </c>
      <c r="H200" s="237">
        <f t="shared" si="39"/>
        <v>0.10924393078469935</v>
      </c>
      <c r="I200" s="237">
        <f t="shared" si="39"/>
        <v>0.11305962415932068</v>
      </c>
      <c r="J200" s="237">
        <f t="shared" si="39"/>
        <v>0.11364649133364198</v>
      </c>
      <c r="K200" s="237">
        <f t="shared" si="39"/>
        <v>0.10276217553745697</v>
      </c>
      <c r="L200" s="237">
        <f t="shared" si="39"/>
        <v>0.11278296663663236</v>
      </c>
      <c r="M200" s="237">
        <f t="shared" si="39"/>
        <v>0.11394890731225576</v>
      </c>
      <c r="N200" s="237">
        <f t="shared" si="39"/>
        <v>0.11401597804926566</v>
      </c>
      <c r="O200" s="237">
        <f t="shared" si="39"/>
        <v>0.10229126525913648</v>
      </c>
      <c r="P200" s="237">
        <f t="shared" si="39"/>
        <v>0.11243409290981557</v>
      </c>
      <c r="Q200" s="237">
        <f t="shared" si="39"/>
        <v>0.10098580833094352</v>
      </c>
    </row>
    <row r="201" spans="1:17" x14ac:dyDescent="0.25">
      <c r="A201" s="142" t="s">
        <v>192</v>
      </c>
      <c r="B201" s="235">
        <f t="shared" ref="B201:Q201" si="40">IF(B$119=0,0,B$119/B$108)</f>
        <v>9.8462046093070493E-2</v>
      </c>
      <c r="C201" s="235">
        <f t="shared" si="40"/>
        <v>9.6523428974586475E-2</v>
      </c>
      <c r="D201" s="235">
        <f t="shared" si="40"/>
        <v>9.6182055903822644E-2</v>
      </c>
      <c r="E201" s="235">
        <f t="shared" si="40"/>
        <v>9.8306747447121992E-2</v>
      </c>
      <c r="F201" s="235">
        <f t="shared" si="40"/>
        <v>9.8701953683642651E-2</v>
      </c>
      <c r="G201" s="235">
        <f t="shared" si="40"/>
        <v>9.9371586654370514E-2</v>
      </c>
      <c r="H201" s="235">
        <f t="shared" si="40"/>
        <v>9.4865173536420308E-2</v>
      </c>
      <c r="I201" s="235">
        <f t="shared" si="40"/>
        <v>9.8327959313550775E-2</v>
      </c>
      <c r="J201" s="235">
        <f t="shared" si="40"/>
        <v>9.8830060367199699E-2</v>
      </c>
      <c r="K201" s="235">
        <f t="shared" si="40"/>
        <v>8.7496223548220717E-2</v>
      </c>
      <c r="L201" s="235">
        <f t="shared" si="40"/>
        <v>9.8030861592086585E-2</v>
      </c>
      <c r="M201" s="235">
        <f t="shared" si="40"/>
        <v>9.9105975463560342E-2</v>
      </c>
      <c r="N201" s="235">
        <f t="shared" si="40"/>
        <v>9.91500422016168E-2</v>
      </c>
      <c r="O201" s="235">
        <f t="shared" si="40"/>
        <v>8.7095269882462023E-2</v>
      </c>
      <c r="P201" s="235">
        <f t="shared" si="40"/>
        <v>9.7735848289387681E-2</v>
      </c>
      <c r="Q201" s="235">
        <f t="shared" si="40"/>
        <v>8.5983746594595165E-2</v>
      </c>
    </row>
    <row r="202" spans="1:17" x14ac:dyDescent="0.25">
      <c r="A202" s="142" t="s">
        <v>191</v>
      </c>
      <c r="B202" s="235">
        <f t="shared" ref="B202:Q202" si="41">IF(B$130=0,0,B$130/B$108)</f>
        <v>1.4721857844432232E-2</v>
      </c>
      <c r="C202" s="235">
        <f t="shared" si="41"/>
        <v>1.4525824584296652E-2</v>
      </c>
      <c r="D202" s="235">
        <f t="shared" si="41"/>
        <v>1.4495741538966534E-2</v>
      </c>
      <c r="E202" s="235">
        <f t="shared" si="41"/>
        <v>1.4839399660670943E-2</v>
      </c>
      <c r="F202" s="235">
        <f t="shared" si="41"/>
        <v>1.4861897058886433E-2</v>
      </c>
      <c r="G202" s="235">
        <f t="shared" si="41"/>
        <v>1.4981697818426652E-2</v>
      </c>
      <c r="H202" s="235">
        <f t="shared" si="41"/>
        <v>1.437875724827904E-2</v>
      </c>
      <c r="I202" s="235">
        <f t="shared" si="41"/>
        <v>1.4731664845769909E-2</v>
      </c>
      <c r="J202" s="235">
        <f t="shared" si="41"/>
        <v>1.4816430966442272E-2</v>
      </c>
      <c r="K202" s="235">
        <f t="shared" si="41"/>
        <v>1.5265951989236231E-2</v>
      </c>
      <c r="L202" s="235">
        <f t="shared" si="41"/>
        <v>1.4752105044545763E-2</v>
      </c>
      <c r="M202" s="235">
        <f t="shared" si="41"/>
        <v>1.4842931848695423E-2</v>
      </c>
      <c r="N202" s="235">
        <f t="shared" si="41"/>
        <v>1.4865935847648865E-2</v>
      </c>
      <c r="O202" s="235">
        <f t="shared" si="41"/>
        <v>1.5195995376674456E-2</v>
      </c>
      <c r="P202" s="235">
        <f t="shared" si="41"/>
        <v>1.4698244620427873E-2</v>
      </c>
      <c r="Q202" s="235">
        <f t="shared" si="41"/>
        <v>1.500206173634836E-2</v>
      </c>
    </row>
    <row r="203" spans="1:17" x14ac:dyDescent="0.25">
      <c r="A203" s="127" t="s">
        <v>181</v>
      </c>
      <c r="B203" s="237">
        <f t="shared" ref="B203:Q203" si="42">IF(B$131=0,0,B$131/B$108)</f>
        <v>0.19796417099219935</v>
      </c>
      <c r="C203" s="237">
        <f t="shared" si="42"/>
        <v>0.1953925289900727</v>
      </c>
      <c r="D203" s="237">
        <f t="shared" si="42"/>
        <v>0.1975527961535154</v>
      </c>
      <c r="E203" s="237">
        <f t="shared" si="42"/>
        <v>0.19564287077156484</v>
      </c>
      <c r="F203" s="237">
        <f t="shared" si="42"/>
        <v>0.1948196791480078</v>
      </c>
      <c r="G203" s="237">
        <f t="shared" si="42"/>
        <v>0.19221918206038824</v>
      </c>
      <c r="H203" s="237">
        <f t="shared" si="42"/>
        <v>0.20230972017227372</v>
      </c>
      <c r="I203" s="237">
        <f t="shared" si="42"/>
        <v>0.19779196929092108</v>
      </c>
      <c r="J203" s="237">
        <f t="shared" si="42"/>
        <v>0.19672057284446634</v>
      </c>
      <c r="K203" s="237">
        <f t="shared" si="42"/>
        <v>0.19696096374088251</v>
      </c>
      <c r="L203" s="237">
        <f t="shared" si="42"/>
        <v>0.19703098468545749</v>
      </c>
      <c r="M203" s="237">
        <f t="shared" si="42"/>
        <v>0.19462453048876702</v>
      </c>
      <c r="N203" s="237">
        <f t="shared" si="42"/>
        <v>0.19508283272932303</v>
      </c>
      <c r="O203" s="237">
        <f t="shared" si="42"/>
        <v>0.19707886081190279</v>
      </c>
      <c r="P203" s="237">
        <f t="shared" si="42"/>
        <v>0.19780295063921133</v>
      </c>
      <c r="Q203" s="237">
        <f t="shared" si="42"/>
        <v>0.2001000429821175</v>
      </c>
    </row>
    <row r="204" spans="1:17" x14ac:dyDescent="0.25">
      <c r="A204" s="142" t="s">
        <v>190</v>
      </c>
      <c r="B204" s="235">
        <f t="shared" ref="B204:Q204" si="43">IF(B$132=0,0,B$132/B$108)</f>
        <v>3.4583004909282115E-2</v>
      </c>
      <c r="C204" s="235">
        <f t="shared" si="43"/>
        <v>2.8248595273677856E-2</v>
      </c>
      <c r="D204" s="235">
        <f t="shared" si="43"/>
        <v>2.0738915315326793E-2</v>
      </c>
      <c r="E204" s="235">
        <f t="shared" si="43"/>
        <v>3.7201835414827862E-2</v>
      </c>
      <c r="F204" s="235">
        <f t="shared" si="43"/>
        <v>3.9287113999280088E-2</v>
      </c>
      <c r="G204" s="235">
        <f t="shared" si="43"/>
        <v>4.8188297240222153E-2</v>
      </c>
      <c r="H204" s="235">
        <f t="shared" si="43"/>
        <v>2.121072358968691E-3</v>
      </c>
      <c r="I204" s="235">
        <f t="shared" si="43"/>
        <v>3.4399653701046695E-2</v>
      </c>
      <c r="J204" s="235">
        <f t="shared" si="43"/>
        <v>4.3027676965027808E-2</v>
      </c>
      <c r="K204" s="235">
        <f t="shared" si="43"/>
        <v>5.1715466344750639E-2</v>
      </c>
      <c r="L204" s="235">
        <f t="shared" si="43"/>
        <v>3.3394739861602213E-2</v>
      </c>
      <c r="M204" s="235">
        <f t="shared" si="43"/>
        <v>4.3791885979836916E-2</v>
      </c>
      <c r="N204" s="235">
        <f t="shared" si="43"/>
        <v>4.6696359907016441E-2</v>
      </c>
      <c r="O204" s="235">
        <f t="shared" si="43"/>
        <v>4.7867595996740391E-2</v>
      </c>
      <c r="P204" s="235">
        <f t="shared" si="43"/>
        <v>2.837229577572585E-2</v>
      </c>
      <c r="Q204" s="235">
        <f t="shared" si="43"/>
        <v>3.5825446061086084E-2</v>
      </c>
    </row>
    <row r="205" spans="1:17" x14ac:dyDescent="0.25">
      <c r="A205" s="142" t="s">
        <v>189</v>
      </c>
      <c r="B205" s="235">
        <f t="shared" ref="B205:Q205" si="44">IF(B$138=0,0,B$138/B$108)</f>
        <v>0.16338116608291725</v>
      </c>
      <c r="C205" s="235">
        <f t="shared" si="44"/>
        <v>0.16714393371639485</v>
      </c>
      <c r="D205" s="235">
        <f t="shared" si="44"/>
        <v>0.17681388083818861</v>
      </c>
      <c r="E205" s="235">
        <f t="shared" si="44"/>
        <v>0.15844103535673698</v>
      </c>
      <c r="F205" s="235">
        <f t="shared" si="44"/>
        <v>0.15553256514872771</v>
      </c>
      <c r="G205" s="235">
        <f t="shared" si="44"/>
        <v>0.1440308848201661</v>
      </c>
      <c r="H205" s="235">
        <f t="shared" si="44"/>
        <v>0.20018864781330503</v>
      </c>
      <c r="I205" s="235">
        <f t="shared" si="44"/>
        <v>0.16339231558987438</v>
      </c>
      <c r="J205" s="235">
        <f t="shared" si="44"/>
        <v>0.15369289587943855</v>
      </c>
      <c r="K205" s="235">
        <f t="shared" si="44"/>
        <v>0.14524549739613188</v>
      </c>
      <c r="L205" s="235">
        <f t="shared" si="44"/>
        <v>0.16363624482385528</v>
      </c>
      <c r="M205" s="235">
        <f t="shared" si="44"/>
        <v>0.15083264450893011</v>
      </c>
      <c r="N205" s="235">
        <f t="shared" si="44"/>
        <v>0.14838647282230658</v>
      </c>
      <c r="O205" s="235">
        <f t="shared" si="44"/>
        <v>0.14921126481516239</v>
      </c>
      <c r="P205" s="235">
        <f t="shared" si="44"/>
        <v>0.16943065486348546</v>
      </c>
      <c r="Q205" s="235">
        <f t="shared" si="44"/>
        <v>0.16427459692103141</v>
      </c>
    </row>
    <row r="206" spans="1:17" x14ac:dyDescent="0.25">
      <c r="A206" s="127" t="s">
        <v>180</v>
      </c>
      <c r="B206" s="236">
        <f t="shared" ref="B206:Q206" si="45">IF(B$139=0,0,B$139/B$108)</f>
        <v>0.19565034352119606</v>
      </c>
      <c r="C206" s="236">
        <f t="shared" si="45"/>
        <v>0.20506365604593657</v>
      </c>
      <c r="D206" s="236">
        <f t="shared" si="45"/>
        <v>0.20456966529146295</v>
      </c>
      <c r="E206" s="236">
        <f t="shared" si="45"/>
        <v>0.19499839018812148</v>
      </c>
      <c r="F206" s="236">
        <f t="shared" si="45"/>
        <v>0.19453076490621102</v>
      </c>
      <c r="G206" s="236">
        <f t="shared" si="45"/>
        <v>0.1924566535103974</v>
      </c>
      <c r="H206" s="236">
        <f t="shared" si="45"/>
        <v>0.20265387962125811</v>
      </c>
      <c r="I206" s="236">
        <f t="shared" si="45"/>
        <v>0.19565543953388345</v>
      </c>
      <c r="J206" s="236">
        <f t="shared" si="45"/>
        <v>0.19376348206038368</v>
      </c>
      <c r="K206" s="236">
        <f t="shared" si="45"/>
        <v>0.18939839338416017</v>
      </c>
      <c r="L206" s="236">
        <f t="shared" si="45"/>
        <v>0.19571937418039254</v>
      </c>
      <c r="M206" s="236">
        <f t="shared" si="45"/>
        <v>0.19327857202805901</v>
      </c>
      <c r="N206" s="236">
        <f t="shared" si="45"/>
        <v>0.19277219785903341</v>
      </c>
      <c r="O206" s="236">
        <f t="shared" si="45"/>
        <v>0.19145568086215056</v>
      </c>
      <c r="P206" s="236">
        <f t="shared" si="45"/>
        <v>0.19682982361562606</v>
      </c>
      <c r="Q206" s="236">
        <f t="shared" si="45"/>
        <v>0.19635292052262576</v>
      </c>
    </row>
    <row r="207" spans="1:17" x14ac:dyDescent="0.25">
      <c r="A207" s="142" t="s">
        <v>188</v>
      </c>
      <c r="B207" s="235">
        <f t="shared" ref="B207:Q207" si="46">IF(B$140=0,0,B$140/B$108)</f>
        <v>2.1740740269043043E-2</v>
      </c>
      <c r="C207" s="235">
        <f t="shared" si="46"/>
        <v>0</v>
      </c>
      <c r="D207" s="235">
        <f t="shared" si="46"/>
        <v>0</v>
      </c>
      <c r="E207" s="235">
        <f t="shared" si="46"/>
        <v>2.4964911823314142E-2</v>
      </c>
      <c r="F207" s="235">
        <f t="shared" si="46"/>
        <v>2.6540941680085334E-2</v>
      </c>
      <c r="G207" s="235">
        <f t="shared" si="46"/>
        <v>3.2986124108318457E-2</v>
      </c>
      <c r="H207" s="235">
        <f t="shared" si="46"/>
        <v>0</v>
      </c>
      <c r="I207" s="235">
        <f t="shared" si="46"/>
        <v>2.1802944793487298E-2</v>
      </c>
      <c r="J207" s="235">
        <f t="shared" si="46"/>
        <v>2.7126014333644793E-2</v>
      </c>
      <c r="K207" s="235">
        <f t="shared" si="46"/>
        <v>3.4353624541023108E-2</v>
      </c>
      <c r="L207" s="235">
        <f t="shared" si="46"/>
        <v>2.1824783042458516E-2</v>
      </c>
      <c r="M207" s="235">
        <f t="shared" si="46"/>
        <v>2.870610554650873E-2</v>
      </c>
      <c r="N207" s="235">
        <f t="shared" si="46"/>
        <v>3.0059789410666584E-2</v>
      </c>
      <c r="O207" s="235">
        <f t="shared" si="46"/>
        <v>3.193370108086778E-2</v>
      </c>
      <c r="P207" s="235">
        <f t="shared" si="46"/>
        <v>1.8622572392340532E-2</v>
      </c>
      <c r="Q207" s="235">
        <f t="shared" si="46"/>
        <v>2.3237203541785007E-2</v>
      </c>
    </row>
    <row r="208" spans="1:17" x14ac:dyDescent="0.25">
      <c r="A208" s="142" t="s">
        <v>187</v>
      </c>
      <c r="B208" s="235">
        <f t="shared" ref="B208:Q208" si="47">IF(B$141=0,0,B$141/B$108)</f>
        <v>4.8233491147209297E-2</v>
      </c>
      <c r="C208" s="235">
        <f t="shared" si="47"/>
        <v>4.7283822972186404E-2</v>
      </c>
      <c r="D208" s="235">
        <f t="shared" si="47"/>
        <v>4.7116594932145268E-2</v>
      </c>
      <c r="E208" s="235">
        <f t="shared" si="47"/>
        <v>4.8157415175179949E-2</v>
      </c>
      <c r="F208" s="235">
        <f t="shared" si="47"/>
        <v>4.8351014407238595E-2</v>
      </c>
      <c r="G208" s="235">
        <f t="shared" si="47"/>
        <v>4.8679046753173721E-2</v>
      </c>
      <c r="H208" s="235">
        <f t="shared" si="47"/>
        <v>4.6471495256378038E-2</v>
      </c>
      <c r="I208" s="235">
        <f t="shared" si="47"/>
        <v>4.8167806208194261E-2</v>
      </c>
      <c r="J208" s="235">
        <f t="shared" si="47"/>
        <v>4.8413769883408626E-2</v>
      </c>
      <c r="K208" s="235">
        <f t="shared" si="47"/>
        <v>4.3318981525456941E-2</v>
      </c>
      <c r="L208" s="235">
        <f t="shared" si="47"/>
        <v>4.8022267283433798E-2</v>
      </c>
      <c r="M208" s="235">
        <f t="shared" si="47"/>
        <v>4.8548932099569717E-2</v>
      </c>
      <c r="N208" s="235">
        <f t="shared" si="47"/>
        <v>4.8570519022696643E-2</v>
      </c>
      <c r="O208" s="235">
        <f t="shared" si="47"/>
        <v>4.4745643598727521E-2</v>
      </c>
      <c r="P208" s="235">
        <f t="shared" si="47"/>
        <v>4.7877749450536168E-2</v>
      </c>
      <c r="Q208" s="235">
        <f t="shared" si="47"/>
        <v>4.6752359724813557E-2</v>
      </c>
    </row>
    <row r="209" spans="1:17" x14ac:dyDescent="0.25">
      <c r="A209" s="142" t="s">
        <v>186</v>
      </c>
      <c r="B209" s="235">
        <f t="shared" ref="B209:Q209" si="48">IF(B$152=0,0,B$152/B$108)</f>
        <v>0.12567611210494373</v>
      </c>
      <c r="C209" s="235">
        <f t="shared" si="48"/>
        <v>0.15777983307375018</v>
      </c>
      <c r="D209" s="235">
        <f t="shared" si="48"/>
        <v>0.15745307035931766</v>
      </c>
      <c r="E209" s="235">
        <f t="shared" si="48"/>
        <v>0.1218760631896274</v>
      </c>
      <c r="F209" s="235">
        <f t="shared" si="48"/>
        <v>0.11963880881888707</v>
      </c>
      <c r="G209" s="235">
        <f t="shared" si="48"/>
        <v>0.1107914826489052</v>
      </c>
      <c r="H209" s="235">
        <f t="shared" si="48"/>
        <v>0.15618238436488005</v>
      </c>
      <c r="I209" s="235">
        <f t="shared" si="48"/>
        <v>0.12568468853220188</v>
      </c>
      <c r="J209" s="235">
        <f t="shared" si="48"/>
        <v>0.11822369784333026</v>
      </c>
      <c r="K209" s="235">
        <f t="shared" si="48"/>
        <v>0.11172578731768011</v>
      </c>
      <c r="L209" s="235">
        <f t="shared" si="48"/>
        <v>0.12587232385450023</v>
      </c>
      <c r="M209" s="235">
        <f t="shared" si="48"/>
        <v>0.11602353438198058</v>
      </c>
      <c r="N209" s="235">
        <f t="shared" si="48"/>
        <v>0.11414188942567016</v>
      </c>
      <c r="O209" s="235">
        <f t="shared" si="48"/>
        <v>0.11477633618255523</v>
      </c>
      <c r="P209" s="235">
        <f t="shared" si="48"/>
        <v>0.13032950177274935</v>
      </c>
      <c r="Q209" s="235">
        <f t="shared" si="48"/>
        <v>0.12636335725602721</v>
      </c>
    </row>
    <row r="210" spans="1:17" x14ac:dyDescent="0.25">
      <c r="A210" s="72" t="s">
        <v>179</v>
      </c>
      <c r="B210" s="234">
        <f t="shared" ref="B210:Q210" si="49">IF(B$153=0,0,B$153/B$108)</f>
        <v>0.34192066006356436</v>
      </c>
      <c r="C210" s="234">
        <f t="shared" si="49"/>
        <v>0.33736771420521799</v>
      </c>
      <c r="D210" s="234">
        <f t="shared" si="49"/>
        <v>0.33666902421481809</v>
      </c>
      <c r="E210" s="234">
        <f t="shared" si="49"/>
        <v>0.34465061275147252</v>
      </c>
      <c r="F210" s="234">
        <f t="shared" si="49"/>
        <v>0.34517312324769084</v>
      </c>
      <c r="G210" s="234">
        <f t="shared" si="49"/>
        <v>0.34795554073948876</v>
      </c>
      <c r="H210" s="234">
        <f t="shared" si="49"/>
        <v>0.33395202026656551</v>
      </c>
      <c r="I210" s="234">
        <f t="shared" si="49"/>
        <v>0.34214843134121542</v>
      </c>
      <c r="J210" s="234">
        <f t="shared" si="49"/>
        <v>0.34411715622890232</v>
      </c>
      <c r="K210" s="234">
        <f t="shared" si="49"/>
        <v>0.35455745027672775</v>
      </c>
      <c r="L210" s="234">
        <f t="shared" si="49"/>
        <v>0.34262316261026587</v>
      </c>
      <c r="M210" s="234">
        <f t="shared" si="49"/>
        <v>0.34473264914073537</v>
      </c>
      <c r="N210" s="234">
        <f t="shared" si="49"/>
        <v>0.34526692562875622</v>
      </c>
      <c r="O210" s="234">
        <f t="shared" si="49"/>
        <v>0.35293268175935083</v>
      </c>
      <c r="P210" s="234">
        <f t="shared" si="49"/>
        <v>0.34137223409565204</v>
      </c>
      <c r="Q210" s="234">
        <f t="shared" si="49"/>
        <v>0.34842850035714346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128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194</v>
      </c>
      <c r="B214" s="253">
        <f>IF(B$5=0,0,(B$5-B$15)/(CHI_fec!B$5-CHI_fec!B$15))</f>
        <v>0.47686028992320917</v>
      </c>
      <c r="C214" s="253">
        <f>IF(C$5=0,0,(C$5-C$15)/(CHI_fec!C$5-CHI_fec!C$15))</f>
        <v>0.47923237821399456</v>
      </c>
      <c r="D214" s="253">
        <f>IF(D$5=0,0,(D$5-D$15)/(CHI_fec!D$5-CHI_fec!D$15))</f>
        <v>0.48332570227706922</v>
      </c>
      <c r="E214" s="253">
        <f>IF(E$5=0,0,(E$5-E$15)/(CHI_fec!E$5-CHI_fec!E$15))</f>
        <v>0.48480711808588384</v>
      </c>
      <c r="F214" s="253">
        <f>IF(F$5=0,0,(F$5-F$15)/(CHI_fec!F$5-CHI_fec!F$15))</f>
        <v>0.48785626024658119</v>
      </c>
      <c r="G214" s="253">
        <f>IF(G$5=0,0,(G$5-G$15)/(CHI_fec!G$5-CHI_fec!G$15))</f>
        <v>0.49264483303244921</v>
      </c>
      <c r="H214" s="253">
        <f>IF(H$5=0,0,(H$5-H$15)/(CHI_fec!H$5-CHI_fec!H$15))</f>
        <v>0.50776055407438803</v>
      </c>
      <c r="I214" s="253">
        <f>IF(I$5=0,0,(I$5-I$15)/(CHI_fec!I$5-CHI_fec!I$15))</f>
        <v>0.52306714856622061</v>
      </c>
      <c r="J214" s="253">
        <f>IF(J$5=0,0,(J$5-J$15)/(CHI_fec!J$5-CHI_fec!J$15))</f>
        <v>0.54083623150058213</v>
      </c>
      <c r="K214" s="253">
        <f>IF(K$5=0,0,(K$5-K$15)/(CHI_fec!K$5-CHI_fec!K$15))</f>
        <v>0.53938514017938644</v>
      </c>
      <c r="L214" s="253">
        <f>IF(L$5=0,0,(L$5-L$15)/(CHI_fec!L$5-CHI_fec!L$15))</f>
        <v>0.56874322898082952</v>
      </c>
      <c r="M214" s="253">
        <f>IF(M$5=0,0,(M$5-M$15)/(CHI_fec!M$5-CHI_fec!M$15))</f>
        <v>0.58027253041960236</v>
      </c>
      <c r="N214" s="253">
        <f>IF(N$5=0,0,(N$5-N$15)/(CHI_fec!N$5-CHI_fec!N$15))</f>
        <v>0.58126122209246911</v>
      </c>
      <c r="O214" s="253">
        <f>IF(O$5=0,0,(O$5-O$15)/(CHI_fec!O$5-CHI_fec!O$15))</f>
        <v>0.58006230537902204</v>
      </c>
      <c r="P214" s="253">
        <f>IF(P$5=0,0,(P$5-P$15)/(CHI_fec!P$5-CHI_fec!P$15))</f>
        <v>0.57981831613705404</v>
      </c>
      <c r="Q214" s="253">
        <f>IF(Q$5=0,0,(Q$5-Q$15)/(CHI_fec!Q$5-CHI_fec!Q$15))</f>
        <v>0.59671363947793921</v>
      </c>
    </row>
    <row r="215" spans="1:17" x14ac:dyDescent="0.25">
      <c r="A215" s="132" t="s">
        <v>83</v>
      </c>
      <c r="B215" s="252">
        <f>IF(B$6=0,0,B$6/CHI_fec!B$6)</f>
        <v>0.39338249737853892</v>
      </c>
      <c r="C215" s="252">
        <f>IF(C$6=0,0,C$6/CHI_fec!C$6)</f>
        <v>0.39338249737853886</v>
      </c>
      <c r="D215" s="252">
        <f>IF(D$6=0,0,D$6/CHI_fec!D$6)</f>
        <v>0.39787873195530599</v>
      </c>
      <c r="E215" s="252">
        <f>IF(E$6=0,0,E$6/CHI_fec!E$6)</f>
        <v>0.40157655269701759</v>
      </c>
      <c r="F215" s="252">
        <f>IF(F$6=0,0,F$6/CHI_fec!F$6)</f>
        <v>0.40380052466219352</v>
      </c>
      <c r="G215" s="252">
        <f>IF(G$6=0,0,G$6/CHI_fec!G$6)</f>
        <v>0.40911710793903416</v>
      </c>
      <c r="H215" s="252">
        <f>IF(H$6=0,0,H$6/CHI_fec!H$6)</f>
        <v>0.40911710793903422</v>
      </c>
      <c r="I215" s="252">
        <f>IF(I$6=0,0,I$6/CHI_fec!I$6)</f>
        <v>0.41290324955189889</v>
      </c>
      <c r="J215" s="252">
        <f>IF(J$6=0,0,J$6/CHI_fec!J$6)</f>
        <v>0.42767095607018074</v>
      </c>
      <c r="K215" s="252">
        <f>IF(K$6=0,0,K$6/CHI_fec!K$6)</f>
        <v>0.42767095607018069</v>
      </c>
      <c r="L215" s="252">
        <f>IF(L$6=0,0,L$6/CHI_fec!L$6)</f>
        <v>0.44571663666675626</v>
      </c>
      <c r="M215" s="252">
        <f>IF(M$6=0,0,M$6/CHI_fec!M$6)</f>
        <v>0.45531589311367426</v>
      </c>
      <c r="N215" s="252">
        <f>IF(N$6=0,0,N$6/CHI_fec!N$6)</f>
        <v>0.45531589311367421</v>
      </c>
      <c r="O215" s="252">
        <f>IF(O$6=0,0,O$6/CHI_fec!O$6)</f>
        <v>0.45531589311367432</v>
      </c>
      <c r="P215" s="252">
        <f>IF(P$6=0,0,P$6/CHI_fec!P$6)</f>
        <v>0.45531589311367421</v>
      </c>
      <c r="Q215" s="252">
        <f>IF(Q$6=0,0,Q$6/CHI_fec!Q$6)</f>
        <v>0.47072064289568116</v>
      </c>
    </row>
    <row r="216" spans="1:17" x14ac:dyDescent="0.25">
      <c r="A216" s="76" t="s">
        <v>82</v>
      </c>
      <c r="B216" s="251">
        <f>IF(B$7=0,0,B$7/CHI_fec!B$7)</f>
        <v>0.10327971222337835</v>
      </c>
      <c r="C216" s="251">
        <f>IF(C$7=0,0,C$7/CHI_fec!C$7)</f>
        <v>0.10327971222337838</v>
      </c>
      <c r="D216" s="251">
        <f>IF(D$7=0,0,D$7/CHI_fec!D$7)</f>
        <v>0.10446016589447922</v>
      </c>
      <c r="E216" s="251">
        <f>IF(E$7=0,0,E$7/CHI_fec!E$7)</f>
        <v>0.10543100182287618</v>
      </c>
      <c r="F216" s="251">
        <f>IF(F$7=0,0,F$7/CHI_fec!F$7)</f>
        <v>0.10601488947951285</v>
      </c>
      <c r="G216" s="251">
        <f>IF(G$7=0,0,G$7/CHI_fec!G$7)</f>
        <v>0.10741071973251812</v>
      </c>
      <c r="H216" s="251">
        <f>IF(H$7=0,0,H$7/CHI_fec!H$7)</f>
        <v>0.1074107197325181</v>
      </c>
      <c r="I216" s="251">
        <f>IF(I$7=0,0,I$7/CHI_fec!I$7)</f>
        <v>0.10840474366296601</v>
      </c>
      <c r="J216" s="251">
        <f>IF(J$7=0,0,J$7/CHI_fec!J$7)</f>
        <v>0.11228189755153825</v>
      </c>
      <c r="K216" s="251">
        <f>IF(K$7=0,0,K$7/CHI_fec!K$7)</f>
        <v>0.11228189755153825</v>
      </c>
      <c r="L216" s="251">
        <f>IF(L$7=0,0,L$7/CHI_fec!L$7)</f>
        <v>0.11701965968205799</v>
      </c>
      <c r="M216" s="251">
        <f>IF(M$7=0,0,M$7/CHI_fec!M$7)</f>
        <v>0.11953987461282575</v>
      </c>
      <c r="N216" s="251">
        <f>IF(N$7=0,0,N$7/CHI_fec!N$7)</f>
        <v>0.11953987461282574</v>
      </c>
      <c r="O216" s="251">
        <f>IF(O$7=0,0,O$7/CHI_fec!O$7)</f>
        <v>0.11953987461282573</v>
      </c>
      <c r="P216" s="251">
        <f>IF(P$7=0,0,P$7/CHI_fec!P$7)</f>
        <v>0.11953987461282574</v>
      </c>
      <c r="Q216" s="251">
        <f>IF(Q$7=0,0,Q$7/CHI_fec!Q$7)</f>
        <v>0.12358427957481836</v>
      </c>
    </row>
    <row r="217" spans="1:17" x14ac:dyDescent="0.25">
      <c r="A217" s="76" t="s">
        <v>81</v>
      </c>
      <c r="B217" s="251">
        <f>IF(B$8=0,0,B$8/CHI_fec!B$8)</f>
        <v>0.56035233010726693</v>
      </c>
      <c r="C217" s="251">
        <f>IF(C$8=0,0,C$8/CHI_fec!C$8)</f>
        <v>0.56035233010726693</v>
      </c>
      <c r="D217" s="251">
        <f>IF(D$8=0,0,D$8/CHI_fec!D$8)</f>
        <v>0.5667569758111044</v>
      </c>
      <c r="E217" s="251">
        <f>IF(E$8=0,0,E$8/CHI_fec!E$8)</f>
        <v>0.57202432370468193</v>
      </c>
      <c r="F217" s="251">
        <f>IF(F$8=0,0,F$8/CHI_fec!F$8)</f>
        <v>0.57519225283494113</v>
      </c>
      <c r="G217" s="251">
        <f>IF(G$8=0,0,G$8/CHI_fec!G$8)</f>
        <v>0.58276544139121844</v>
      </c>
      <c r="H217" s="251">
        <f>IF(H$8=0,0,H$8/CHI_fec!H$8)</f>
        <v>0.58276544139121855</v>
      </c>
      <c r="I217" s="251">
        <f>IF(I$8=0,0,I$8/CHI_fec!I$8)</f>
        <v>0.58815859764250755</v>
      </c>
      <c r="J217" s="251">
        <f>IF(J$8=0,0,J$8/CHI_fec!J$8)</f>
        <v>0.6091944058266644</v>
      </c>
      <c r="K217" s="251">
        <f>IF(K$8=0,0,K$8/CHI_fec!K$8)</f>
        <v>0.60919440582666451</v>
      </c>
      <c r="L217" s="251">
        <f>IF(L$8=0,0,L$8/CHI_fec!L$8)</f>
        <v>0.63489951278502577</v>
      </c>
      <c r="M217" s="251">
        <f>IF(M$8=0,0,M$8/CHI_fec!M$8)</f>
        <v>0.64857314024220192</v>
      </c>
      <c r="N217" s="251">
        <f>IF(N$8=0,0,N$8/CHI_fec!N$8)</f>
        <v>0.64857314024220192</v>
      </c>
      <c r="O217" s="251">
        <f>IF(O$8=0,0,O$8/CHI_fec!O$8)</f>
        <v>0.64857314024220181</v>
      </c>
      <c r="P217" s="251">
        <f>IF(P$8=0,0,P$8/CHI_fec!P$8)</f>
        <v>0.64857314024220192</v>
      </c>
      <c r="Q217" s="251">
        <f>IF(Q$8=0,0,Q$8/CHI_fec!Q$8)</f>
        <v>0.67051638248757461</v>
      </c>
    </row>
    <row r="218" spans="1:17" x14ac:dyDescent="0.25">
      <c r="A218" s="76" t="s">
        <v>80</v>
      </c>
      <c r="B218" s="251">
        <f>IF(B$9=0,0,B$9/CHI_fec!B$9)</f>
        <v>0.39719563996829943</v>
      </c>
      <c r="C218" s="251">
        <f>IF(C$9=0,0,C$9/CHI_fec!C$9)</f>
        <v>0.39719563996829937</v>
      </c>
      <c r="D218" s="251">
        <f>IF(D$9=0,0,D$9/CHI_fec!D$9)</f>
        <v>0.40173545753025897</v>
      </c>
      <c r="E218" s="251">
        <f>IF(E$9=0,0,E$9/CHI_fec!E$9)</f>
        <v>0.40546912205722668</v>
      </c>
      <c r="F218" s="251">
        <f>IF(F$9=0,0,F$9/CHI_fec!F$9)</f>
        <v>0.40771465146909985</v>
      </c>
      <c r="G218" s="251">
        <f>IF(G$9=0,0,G$9/CHI_fec!G$9)</f>
        <v>0.41308276955051365</v>
      </c>
      <c r="H218" s="251">
        <f>IF(H$9=0,0,H$9/CHI_fec!H$9)</f>
        <v>0.41308276955051371</v>
      </c>
      <c r="I218" s="251">
        <f>IF(I$9=0,0,I$9/CHI_fec!I$9)</f>
        <v>0.41690561106215651</v>
      </c>
      <c r="J218" s="251">
        <f>IF(J$9=0,0,J$9/CHI_fec!J$9)</f>
        <v>0.43181646418978975</v>
      </c>
      <c r="K218" s="251">
        <f>IF(K$9=0,0,K$9/CHI_fec!K$9)</f>
        <v>0.43181646418978975</v>
      </c>
      <c r="L218" s="251">
        <f>IF(L$9=0,0,L$9/CHI_fec!L$9)</f>
        <v>0.45003706551543327</v>
      </c>
      <c r="M218" s="251">
        <f>IF(M$9=0,0,M$9/CHI_fec!M$9)</f>
        <v>0.45972936965469069</v>
      </c>
      <c r="N218" s="251">
        <f>IF(N$9=0,0,N$9/CHI_fec!N$9)</f>
        <v>0.45972936965469063</v>
      </c>
      <c r="O218" s="251">
        <f>IF(O$9=0,0,O$9/CHI_fec!O$9)</f>
        <v>0.45972936965469058</v>
      </c>
      <c r="P218" s="251">
        <f>IF(P$9=0,0,P$9/CHI_fec!P$9)</f>
        <v>0.45972936965469069</v>
      </c>
      <c r="Q218" s="251">
        <f>IF(Q$9=0,0,Q$9/CHI_fec!Q$9)</f>
        <v>0.47528344104574166</v>
      </c>
    </row>
    <row r="219" spans="1:17" x14ac:dyDescent="0.25">
      <c r="A219" s="129" t="s">
        <v>79</v>
      </c>
      <c r="B219" s="250">
        <f>IF(B$10=0,0,B$10/CHI_fec!B$10)</f>
        <v>0.63250756857124113</v>
      </c>
      <c r="C219" s="250">
        <f>IF(C$10=0,0,C$10/CHI_fec!C$10)</f>
        <v>0.66205736157782547</v>
      </c>
      <c r="D219" s="250">
        <f>IF(D$10=0,0,D$10/CHI_fec!D$10)</f>
        <v>0.66506613241887924</v>
      </c>
      <c r="E219" s="250">
        <f>IF(E$10=0,0,E$10/CHI_fec!E$10)</f>
        <v>0.63097226127367634</v>
      </c>
      <c r="F219" s="250">
        <f>IF(F$10=0,0,F$10/CHI_fec!F$10)</f>
        <v>0.63639212558913771</v>
      </c>
      <c r="G219" s="250">
        <f>IF(G$10=0,0,G$10/CHI_fec!G$10)</f>
        <v>0.64282026674202353</v>
      </c>
      <c r="H219" s="250">
        <f>IF(H$10=0,0,H$10/CHI_fec!H$10)</f>
        <v>0.7259818489851616</v>
      </c>
      <c r="I219" s="250">
        <f>IF(I$10=0,0,I$10/CHI_fec!I$10)</f>
        <v>0.66328346882589539</v>
      </c>
      <c r="J219" s="250">
        <f>IF(J$10=0,0,J$10/CHI_fec!J$10)</f>
        <v>0.67916638615160629</v>
      </c>
      <c r="K219" s="250">
        <f>IF(K$10=0,0,K$10/CHI_fec!K$10)</f>
        <v>0.67858557453376755</v>
      </c>
      <c r="L219" s="250">
        <f>IF(L$10=0,0,L$10/CHI_fec!L$10)</f>
        <v>0.72111568485174049</v>
      </c>
      <c r="M219" s="250">
        <f>IF(M$10=0,0,M$10/CHI_fec!M$10)</f>
        <v>0.74810606485951336</v>
      </c>
      <c r="N219" s="250">
        <f>IF(N$10=0,0,N$10/CHI_fec!N$10)</f>
        <v>0.73389568521363269</v>
      </c>
      <c r="O219" s="250">
        <f>IF(O$10=0,0,O$10/CHI_fec!O$10)</f>
        <v>0.73364156754290522</v>
      </c>
      <c r="P219" s="250">
        <f>IF(P$10=0,0,P$10/CHI_fec!P$10)</f>
        <v>0.74158397451583968</v>
      </c>
      <c r="Q219" s="250">
        <f>IF(Q$10=0,0,Q$10/CHI_fec!Q$10)</f>
        <v>0.75635013567312459</v>
      </c>
    </row>
    <row r="220" spans="1:17" x14ac:dyDescent="0.25">
      <c r="A220" s="232" t="s">
        <v>185</v>
      </c>
      <c r="B220" s="254">
        <f>IF(B$15=0,0,B$15/CHI_fec!B$15)</f>
        <v>1</v>
      </c>
      <c r="C220" s="254">
        <f>IF(C$15=0,0,C$15/CHI_fec!C$15)</f>
        <v>1</v>
      </c>
      <c r="D220" s="254">
        <f>IF(D$15=0,0,D$15/CHI_fec!D$15)</f>
        <v>1</v>
      </c>
      <c r="E220" s="254">
        <f>IF(E$15=0,0,E$15/CHI_fec!E$15)</f>
        <v>1</v>
      </c>
      <c r="F220" s="254">
        <f>IF(F$15=0,0,F$15/CHI_fec!F$15)</f>
        <v>1</v>
      </c>
      <c r="G220" s="254">
        <f>IF(G$15=0,0,G$15/CHI_fec!G$15)</f>
        <v>1</v>
      </c>
      <c r="H220" s="254">
        <f>IF(H$15=0,0,H$15/CHI_fec!H$15)</f>
        <v>1</v>
      </c>
      <c r="I220" s="254">
        <f>IF(I$15=0,0,I$15/CHI_fec!I$15)</f>
        <v>1</v>
      </c>
      <c r="J220" s="254">
        <f>IF(J$15=0,0,J$15/CHI_fec!J$15)</f>
        <v>1</v>
      </c>
      <c r="K220" s="254">
        <f>IF(K$15=0,0,K$15/CHI_fec!K$15)</f>
        <v>1</v>
      </c>
      <c r="L220" s="254">
        <f>IF(L$15=0,0,L$15/CHI_fec!L$15)</f>
        <v>1</v>
      </c>
      <c r="M220" s="254">
        <f>IF(M$15=0,0,M$15/CHI_fec!M$15)</f>
        <v>1</v>
      </c>
      <c r="N220" s="254">
        <f>IF(N$15=0,0,N$15/CHI_fec!N$15)</f>
        <v>1</v>
      </c>
      <c r="O220" s="254">
        <f>IF(O$15=0,0,O$15/CHI_fec!O$15)</f>
        <v>1</v>
      </c>
      <c r="P220" s="254">
        <f>IF(P$15=0,0,P$15/CHI_fec!P$15)</f>
        <v>1</v>
      </c>
      <c r="Q220" s="254">
        <f>IF(Q$15=0,0,Q$15/CHI_fec!Q$15)</f>
        <v>1</v>
      </c>
    </row>
    <row r="221" spans="1:17" x14ac:dyDescent="0.25">
      <c r="A221" s="127" t="s">
        <v>184</v>
      </c>
      <c r="B221" s="249">
        <f>IF(B$24=0,0,B$24/CHI_fec!B$24)</f>
        <v>0.51123198673682224</v>
      </c>
      <c r="C221" s="249">
        <f>IF(C$24=0,0,C$24/CHI_fec!C$24)</f>
        <v>0.5101659255933616</v>
      </c>
      <c r="D221" s="249">
        <f>IF(D$24=0,0,D$24/CHI_fec!D$24)</f>
        <v>0.51295277878212975</v>
      </c>
      <c r="E221" s="249">
        <f>IF(E$24=0,0,E$24/CHI_fec!E$24)</f>
        <v>0.52123014739520657</v>
      </c>
      <c r="F221" s="249">
        <f>IF(F$24=0,0,F$24/CHI_fec!F$24)</f>
        <v>0.52527747179802331</v>
      </c>
      <c r="G221" s="249">
        <f>IF(G$24=0,0,G$24/CHI_fec!G$24)</f>
        <v>0.53201981310736501</v>
      </c>
      <c r="H221" s="249">
        <f>IF(H$24=0,0,H$24/CHI_fec!H$24)</f>
        <v>0.53932780229680655</v>
      </c>
      <c r="I221" s="249">
        <f>IF(I$24=0,0,I$24/CHI_fec!I$24)</f>
        <v>0.5825452983724575</v>
      </c>
      <c r="J221" s="249">
        <f>IF(J$24=0,0,J$24/CHI_fec!J$24)</f>
        <v>0.60316429938430138</v>
      </c>
      <c r="K221" s="249">
        <f>IF(K$24=0,0,K$24/CHI_fec!K$24)</f>
        <v>0.60167511710441746</v>
      </c>
      <c r="L221" s="249">
        <f>IF(L$24=0,0,L$24/CHI_fec!L$24)</f>
        <v>0.63455932189283659</v>
      </c>
      <c r="M221" s="249">
        <f>IF(M$24=0,0,M$24/CHI_fec!M$24)</f>
        <v>0.64838236516909553</v>
      </c>
      <c r="N221" s="249">
        <f>IF(N$24=0,0,N$24/CHI_fec!N$24)</f>
        <v>0.65047151492903366</v>
      </c>
      <c r="O221" s="249">
        <f>IF(O$24=0,0,O$24/CHI_fec!O$24)</f>
        <v>0.64939849059020138</v>
      </c>
      <c r="P221" s="249">
        <f>IF(P$24=0,0,P$24/CHI_fec!P$24)</f>
        <v>0.64523017839259944</v>
      </c>
      <c r="Q221" s="249">
        <f>IF(Q$24=0,0,Q$24/CHI_fec!Q$24)</f>
        <v>0.66386446736249516</v>
      </c>
    </row>
    <row r="222" spans="1:17" x14ac:dyDescent="0.25">
      <c r="A222" s="127" t="s">
        <v>181</v>
      </c>
      <c r="B222" s="249">
        <f>IF(B$35=0,0,B$35/CHI_fec!B$35)</f>
        <v>0.43814285866041708</v>
      </c>
      <c r="C222" s="249">
        <f>IF(C$35=0,0,C$35/CHI_fec!C$35)</f>
        <v>0.43828733430475747</v>
      </c>
      <c r="D222" s="249">
        <f>IF(D$35=0,0,D$35/CHI_fec!D$35)</f>
        <v>0.44912806910487801</v>
      </c>
      <c r="E222" s="249">
        <f>IF(E$35=0,0,E$35/CHI_fec!E$35)</f>
        <v>0.4385233984266953</v>
      </c>
      <c r="F222" s="249">
        <f>IF(F$35=0,0,F$35/CHI_fec!F$35)</f>
        <v>0.43843193720085927</v>
      </c>
      <c r="G222" s="249">
        <f>IF(G$35=0,0,G$35/CHI_fec!G$35)</f>
        <v>0.43477049235837195</v>
      </c>
      <c r="H222" s="249">
        <f>IF(H$35=0,0,H$35/CHI_fec!H$35)</f>
        <v>0.47678190762053158</v>
      </c>
      <c r="I222" s="249">
        <f>IF(I$35=0,0,I$35/CHI_fec!I$35)</f>
        <v>0.45917882676150645</v>
      </c>
      <c r="J222" s="249">
        <f>IF(J$35=0,0,J$35/CHI_fec!J$35)</f>
        <v>0.47031915255223966</v>
      </c>
      <c r="K222" s="249">
        <f>IF(K$35=0,0,K$35/CHI_fec!K$35)</f>
        <v>0.45702794363028665</v>
      </c>
      <c r="L222" s="249">
        <f>IF(L$35=0,0,L$35/CHI_fec!L$35)</f>
        <v>0.49307854405502638</v>
      </c>
      <c r="M222" s="249">
        <f>IF(M$35=0,0,M$35/CHI_fec!M$35)</f>
        <v>0.49450128335116345</v>
      </c>
      <c r="N222" s="249">
        <f>IF(N$35=0,0,N$35/CHI_fec!N$35)</f>
        <v>0.49489872782174427</v>
      </c>
      <c r="O222" s="249">
        <f>IF(O$35=0,0,O$35/CHI_fec!O$35)</f>
        <v>0.48910311528489875</v>
      </c>
      <c r="P222" s="249">
        <f>IF(P$35=0,0,P$35/CHI_fec!P$35)</f>
        <v>0.5075242910899963</v>
      </c>
      <c r="Q222" s="249">
        <f>IF(Q$35=0,0,Q$35/CHI_fec!Q$35)</f>
        <v>0.52003934953469988</v>
      </c>
    </row>
    <row r="223" spans="1:17" x14ac:dyDescent="0.25">
      <c r="A223" s="127" t="s">
        <v>180</v>
      </c>
      <c r="B223" s="248">
        <f>IF(B$43=0,0,B$43/CHI_fec!B$43)</f>
        <v>0.55348929559135929</v>
      </c>
      <c r="C223" s="248">
        <f>IF(C$43=0,0,C$43/CHI_fec!C$43)</f>
        <v>0.58571652157641041</v>
      </c>
      <c r="D223" s="248">
        <f>IF(D$43=0,0,D$43/CHI_fec!D$43)</f>
        <v>0.59241107177639496</v>
      </c>
      <c r="E223" s="248">
        <f>IF(E$43=0,0,E$43/CHI_fec!E$43)</f>
        <v>0.5604386868832899</v>
      </c>
      <c r="F223" s="248">
        <f>IF(F$43=0,0,F$43/CHI_fec!F$43)</f>
        <v>0.56122401057587112</v>
      </c>
      <c r="G223" s="248">
        <f>IF(G$43=0,0,G$43/CHI_fec!G$43)</f>
        <v>0.55917361180130343</v>
      </c>
      <c r="H223" s="248">
        <f>IF(H$43=0,0,H$43/CHI_fec!H$43)</f>
        <v>0.62537082929350951</v>
      </c>
      <c r="I223" s="248">
        <f>IF(I$43=0,0,I$43/CHI_fec!I$43)</f>
        <v>0.51229927851012924</v>
      </c>
      <c r="J223" s="248">
        <f>IF(J$43=0,0,J$43/CHI_fec!J$43)</f>
        <v>0.52984607362060598</v>
      </c>
      <c r="K223" s="248">
        <f>IF(K$43=0,0,K$43/CHI_fec!K$43)</f>
        <v>0.5411244921154944</v>
      </c>
      <c r="L223" s="248">
        <f>IF(L$43=0,0,L$43/CHI_fec!L$43)</f>
        <v>0.56668044557658259</v>
      </c>
      <c r="M223" s="248">
        <f>IF(M$43=0,0,M$43/CHI_fec!M$43)</f>
        <v>0.57340514072574345</v>
      </c>
      <c r="N223" s="248">
        <f>IF(N$43=0,0,N$43/CHI_fec!N$43)</f>
        <v>0.57692687619984373</v>
      </c>
      <c r="O223" s="248">
        <f>IF(O$43=0,0,O$43/CHI_fec!O$43)</f>
        <v>0.57664038356307623</v>
      </c>
      <c r="P223" s="248">
        <f>IF(P$43=0,0,P$43/CHI_fec!P$43)</f>
        <v>0.5796514307542292</v>
      </c>
      <c r="Q223" s="248">
        <f>IF(Q$43=0,0,Q$43/CHI_fec!Q$43)</f>
        <v>0.59821107028299902</v>
      </c>
    </row>
    <row r="224" spans="1:17" x14ac:dyDescent="0.25">
      <c r="A224" s="72" t="s">
        <v>179</v>
      </c>
      <c r="B224" s="247">
        <f>IF(B$57=0,0,B$57/CHI_fec!B$57)</f>
        <v>0.56229261904051209</v>
      </c>
      <c r="C224" s="247">
        <f>IF(C$57=0,0,C$57/CHI_fec!C$57)</f>
        <v>0.56229261904051209</v>
      </c>
      <c r="D224" s="247">
        <f>IF(D$57=0,0,D$57/CHI_fec!D$57)</f>
        <v>0.5687194416186353</v>
      </c>
      <c r="E224" s="247">
        <f>IF(E$57=0,0,E$57/CHI_fec!E$57)</f>
        <v>0.57400502835280698</v>
      </c>
      <c r="F224" s="247">
        <f>IF(F$57=0,0,F$57/CHI_fec!F$57)</f>
        <v>0.57718392682771347</v>
      </c>
      <c r="G224" s="247">
        <f>IF(G$57=0,0,G$57/CHI_fec!G$57)</f>
        <v>0.58478333848177344</v>
      </c>
      <c r="H224" s="247">
        <f>IF(H$57=0,0,H$57/CHI_fec!H$57)</f>
        <v>0.58478333848177344</v>
      </c>
      <c r="I224" s="247">
        <f>IF(I$57=0,0,I$57/CHI_fec!I$57)</f>
        <v>0.59019516920058479</v>
      </c>
      <c r="J224" s="247">
        <f>IF(J$57=0,0,J$57/CHI_fec!J$57)</f>
        <v>0.61130381646049559</v>
      </c>
      <c r="K224" s="247">
        <f>IF(K$57=0,0,K$57/CHI_fec!K$57)</f>
        <v>0.61130381646049559</v>
      </c>
      <c r="L224" s="247">
        <f>IF(L$57=0,0,L$57/CHI_fec!L$57)</f>
        <v>0.63709793051649777</v>
      </c>
      <c r="M224" s="247">
        <f>IF(M$57=0,0,M$57/CHI_fec!M$57)</f>
        <v>0.65081890459223335</v>
      </c>
      <c r="N224" s="247">
        <f>IF(N$57=0,0,N$57/CHI_fec!N$57)</f>
        <v>0.65081890459223346</v>
      </c>
      <c r="O224" s="247">
        <f>IF(O$57=0,0,O$57/CHI_fec!O$57)</f>
        <v>0.65081890459223335</v>
      </c>
      <c r="P224" s="247">
        <f>IF(P$57=0,0,P$57/CHI_fec!P$57)</f>
        <v>0.65081890459223346</v>
      </c>
      <c r="Q224" s="247">
        <f>IF(Q$57=0,0,Q$57/CHI_fec!Q$57)</f>
        <v>0.67283812801551968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53">
        <f>IF(B$60=0,0,B$60/CHI_fec!B$60)</f>
        <v>0.45407447133641549</v>
      </c>
      <c r="C226" s="253">
        <f>IF(C$60=0,0,C$60/CHI_fec!C$60)</f>
        <v>0.45306955176651237</v>
      </c>
      <c r="D226" s="253">
        <f>IF(D$60=0,0,D$60/CHI_fec!D$60)</f>
        <v>0.4645974799726274</v>
      </c>
      <c r="E226" s="253">
        <f>IF(E$60=0,0,E$60/CHI_fec!E$60)</f>
        <v>0.45849453852848021</v>
      </c>
      <c r="F226" s="253">
        <f>IF(F$60=0,0,F$60/CHI_fec!F$60)</f>
        <v>0.45766571983290955</v>
      </c>
      <c r="G226" s="253">
        <f>IF(G$60=0,0,G$60/CHI_fec!G$60)</f>
        <v>0.45876515645056171</v>
      </c>
      <c r="H226" s="253">
        <f>IF(H$60=0,0,H$60/CHI_fec!H$60)</f>
        <v>0.49008883179612245</v>
      </c>
      <c r="I226" s="253">
        <f>IF(I$60=0,0,I$60/CHI_fec!I$60)</f>
        <v>0.48682452868356463</v>
      </c>
      <c r="J226" s="253">
        <f>IF(J$60=0,0,J$60/CHI_fec!J$60)</f>
        <v>0.48693886651808821</v>
      </c>
      <c r="K226" s="253">
        <f>IF(K$60=0,0,K$60/CHI_fec!K$60)</f>
        <v>0.5313551167241255</v>
      </c>
      <c r="L226" s="253">
        <f>IF(L$60=0,0,L$60/CHI_fec!L$60)</f>
        <v>0.52036131463210711</v>
      </c>
      <c r="M226" s="253">
        <f>IF(M$60=0,0,M$60/CHI_fec!M$60)</f>
        <v>0.52053900711426926</v>
      </c>
      <c r="N226" s="253">
        <f>IF(N$60=0,0,N$60/CHI_fec!N$60)</f>
        <v>0.52486376393149259</v>
      </c>
      <c r="O226" s="253">
        <f>IF(O$60=0,0,O$60/CHI_fec!O$60)</f>
        <v>0.52814075537764926</v>
      </c>
      <c r="P226" s="253">
        <f>IF(P$60=0,0,P$60/CHI_fec!P$60)</f>
        <v>0.52363083602735438</v>
      </c>
      <c r="Q226" s="253">
        <f>IF(Q$60=0,0,Q$60/CHI_fec!Q$60)</f>
        <v>0.52673470188441429</v>
      </c>
    </row>
    <row r="227" spans="1:17" x14ac:dyDescent="0.25">
      <c r="A227" s="132" t="s">
        <v>83</v>
      </c>
      <c r="B227" s="252">
        <f>IF(B$61=0,0,B$61/CHI_fec!B$61)</f>
        <v>0.36580488535918898</v>
      </c>
      <c r="C227" s="252">
        <f>IF(C$61=0,0,C$61/CHI_fec!C$61)</f>
        <v>0.36580488535918904</v>
      </c>
      <c r="D227" s="252">
        <f>IF(D$61=0,0,D$61/CHI_fec!D$61)</f>
        <v>0.36759567122176745</v>
      </c>
      <c r="E227" s="252">
        <f>IF(E$61=0,0,E$61/CHI_fec!E$61)</f>
        <v>0.37239963136700166</v>
      </c>
      <c r="F227" s="252">
        <f>IF(F$61=0,0,F$61/CHI_fec!F$61)</f>
        <v>0.37239963136700172</v>
      </c>
      <c r="G227" s="252">
        <f>IF(G$61=0,0,G$61/CHI_fec!G$61)</f>
        <v>0.37627592026138501</v>
      </c>
      <c r="H227" s="252">
        <f>IF(H$61=0,0,H$61/CHI_fec!H$61)</f>
        <v>0.38082553611727071</v>
      </c>
      <c r="I227" s="252">
        <f>IF(I$61=0,0,I$61/CHI_fec!I$61)</f>
        <v>0.38082553611727066</v>
      </c>
      <c r="J227" s="252">
        <f>IF(J$61=0,0,J$61/CHI_fec!J$61)</f>
        <v>0.38082553611727082</v>
      </c>
      <c r="K227" s="252">
        <f>IF(K$61=0,0,K$61/CHI_fec!K$61)</f>
        <v>0.41067169626206251</v>
      </c>
      <c r="L227" s="252">
        <f>IF(L$61=0,0,L$61/CHI_fec!L$61)</f>
        <v>0.41067169626206246</v>
      </c>
      <c r="M227" s="252">
        <f>IF(M$61=0,0,M$61/CHI_fec!M$61)</f>
        <v>0.41067169626206246</v>
      </c>
      <c r="N227" s="252">
        <f>IF(N$61=0,0,N$61/CHI_fec!N$61)</f>
        <v>0.41067169626206251</v>
      </c>
      <c r="O227" s="252">
        <f>IF(O$61=0,0,O$61/CHI_fec!O$61)</f>
        <v>0.4106716962620624</v>
      </c>
      <c r="P227" s="252">
        <f>IF(P$61=0,0,P$61/CHI_fec!P$61)</f>
        <v>0.4106716962620624</v>
      </c>
      <c r="Q227" s="252">
        <f>IF(Q$61=0,0,Q$61/CHI_fec!Q$61)</f>
        <v>0.41067169626206246</v>
      </c>
    </row>
    <row r="228" spans="1:17" x14ac:dyDescent="0.25">
      <c r="A228" s="76" t="s">
        <v>82</v>
      </c>
      <c r="B228" s="251">
        <f>IF(B$62=0,0,B$62/CHI_fec!B$62)</f>
        <v>9.8300869912810049E-2</v>
      </c>
      <c r="C228" s="251">
        <f>IF(C$62=0,0,C$62/CHI_fec!C$62)</f>
        <v>9.8300869912810049E-2</v>
      </c>
      <c r="D228" s="251">
        <f>IF(D$62=0,0,D$62/CHI_fec!D$62)</f>
        <v>9.8782098609212415E-2</v>
      </c>
      <c r="E228" s="251">
        <f>IF(E$62=0,0,E$62/CHI_fec!E$62)</f>
        <v>0.10007304217012006</v>
      </c>
      <c r="F228" s="251">
        <f>IF(F$62=0,0,F$62/CHI_fec!F$62)</f>
        <v>0.10007304217012006</v>
      </c>
      <c r="G228" s="251">
        <f>IF(G$62=0,0,G$62/CHI_fec!G$62)</f>
        <v>0.10111469739562939</v>
      </c>
      <c r="H228" s="251">
        <f>IF(H$62=0,0,H$62/CHI_fec!H$62)</f>
        <v>0.10233729232069042</v>
      </c>
      <c r="I228" s="251">
        <f>IF(I$62=0,0,I$62/CHI_fec!I$62)</f>
        <v>0.10233729232069042</v>
      </c>
      <c r="J228" s="251">
        <f>IF(J$62=0,0,J$62/CHI_fec!J$62)</f>
        <v>0.10233729232069043</v>
      </c>
      <c r="K228" s="251">
        <f>IF(K$62=0,0,K$62/CHI_fec!K$62)</f>
        <v>0.11035769779698476</v>
      </c>
      <c r="L228" s="251">
        <f>IF(L$62=0,0,L$62/CHI_fec!L$62)</f>
        <v>0.11035769779698475</v>
      </c>
      <c r="M228" s="251">
        <f>IF(M$62=0,0,M$62/CHI_fec!M$62)</f>
        <v>0.11035769779698477</v>
      </c>
      <c r="N228" s="251">
        <f>IF(N$62=0,0,N$62/CHI_fec!N$62)</f>
        <v>0.11035769779698477</v>
      </c>
      <c r="O228" s="251">
        <f>IF(O$62=0,0,O$62/CHI_fec!O$62)</f>
        <v>0.11035769779698479</v>
      </c>
      <c r="P228" s="251">
        <f>IF(P$62=0,0,P$62/CHI_fec!P$62)</f>
        <v>0.11035769779698477</v>
      </c>
      <c r="Q228" s="251">
        <f>IF(Q$62=0,0,Q$62/CHI_fec!Q$62)</f>
        <v>0.11035769779698477</v>
      </c>
    </row>
    <row r="229" spans="1:17" x14ac:dyDescent="0.25">
      <c r="A229" s="76" t="s">
        <v>81</v>
      </c>
      <c r="B229" s="251">
        <f>IF(B$63=0,0,B$63/CHI_fec!B$63)</f>
        <v>0.52201314733257953</v>
      </c>
      <c r="C229" s="251">
        <f>IF(C$63=0,0,C$63/CHI_fec!C$63)</f>
        <v>0.52201314733257953</v>
      </c>
      <c r="D229" s="251">
        <f>IF(D$63=0,0,D$63/CHI_fec!D$63)</f>
        <v>0.52456864563710692</v>
      </c>
      <c r="E229" s="251">
        <f>IF(E$63=0,0,E$63/CHI_fec!E$63)</f>
        <v>0.53142402252091103</v>
      </c>
      <c r="F229" s="251">
        <f>IF(F$63=0,0,F$63/CHI_fec!F$63)</f>
        <v>0.53142402252091092</v>
      </c>
      <c r="G229" s="251">
        <f>IF(G$63=0,0,G$63/CHI_fec!G$63)</f>
        <v>0.5369555882454653</v>
      </c>
      <c r="H229" s="251">
        <f>IF(H$63=0,0,H$63/CHI_fec!H$63)</f>
        <v>0.54344800917022429</v>
      </c>
      <c r="I229" s="251">
        <f>IF(I$63=0,0,I$63/CHI_fec!I$63)</f>
        <v>0.5434480091702244</v>
      </c>
      <c r="J229" s="251">
        <f>IF(J$63=0,0,J$63/CHI_fec!J$63)</f>
        <v>0.54344800917022429</v>
      </c>
      <c r="K229" s="251">
        <f>IF(K$63=0,0,K$63/CHI_fec!K$63)</f>
        <v>0.5860392610002173</v>
      </c>
      <c r="L229" s="251">
        <f>IF(L$63=0,0,L$63/CHI_fec!L$63)</f>
        <v>0.58603926100021719</v>
      </c>
      <c r="M229" s="251">
        <f>IF(M$63=0,0,M$63/CHI_fec!M$63)</f>
        <v>0.5860392610002173</v>
      </c>
      <c r="N229" s="251">
        <f>IF(N$63=0,0,N$63/CHI_fec!N$63)</f>
        <v>0.5860392610002173</v>
      </c>
      <c r="O229" s="251">
        <f>IF(O$63=0,0,O$63/CHI_fec!O$63)</f>
        <v>0.5860392610002173</v>
      </c>
      <c r="P229" s="251">
        <f>IF(P$63=0,0,P$63/CHI_fec!P$63)</f>
        <v>0.5860392610002173</v>
      </c>
      <c r="Q229" s="251">
        <f>IF(Q$63=0,0,Q$63/CHI_fec!Q$63)</f>
        <v>0.58603926100021719</v>
      </c>
    </row>
    <row r="230" spans="1:17" x14ac:dyDescent="0.25">
      <c r="A230" s="76" t="s">
        <v>80</v>
      </c>
      <c r="B230" s="251">
        <f>IF(B$64=0,0,B$64/CHI_fec!B$64)</f>
        <v>0.38500754438356594</v>
      </c>
      <c r="C230" s="251">
        <f>IF(C$64=0,0,C$64/CHI_fec!C$64)</f>
        <v>0.38500754438356594</v>
      </c>
      <c r="D230" s="251">
        <f>IF(D$64=0,0,D$64/CHI_fec!D$64)</f>
        <v>0.38689233623589758</v>
      </c>
      <c r="E230" s="251">
        <f>IF(E$64=0,0,E$64/CHI_fec!E$64)</f>
        <v>0.39194847674374522</v>
      </c>
      <c r="F230" s="251">
        <f>IF(F$64=0,0,F$64/CHI_fec!F$64)</f>
        <v>0.39194847674374522</v>
      </c>
      <c r="G230" s="251">
        <f>IF(G$64=0,0,G$64/CHI_fec!G$64)</f>
        <v>0.39602824857916624</v>
      </c>
      <c r="H230" s="251">
        <f>IF(H$64=0,0,H$64/CHI_fec!H$64)</f>
        <v>0.40081669318083718</v>
      </c>
      <c r="I230" s="251">
        <f>IF(I$64=0,0,I$64/CHI_fec!I$64)</f>
        <v>0.40081669318083718</v>
      </c>
      <c r="J230" s="251">
        <f>IF(J$64=0,0,J$64/CHI_fec!J$64)</f>
        <v>0.40081669318083718</v>
      </c>
      <c r="K230" s="251">
        <f>IF(K$64=0,0,K$64/CHI_fec!K$64)</f>
        <v>0.43222960560091522</v>
      </c>
      <c r="L230" s="251">
        <f>IF(L$64=0,0,L$64/CHI_fec!L$64)</f>
        <v>0.43222960560091528</v>
      </c>
      <c r="M230" s="251">
        <f>IF(M$64=0,0,M$64/CHI_fec!M$64)</f>
        <v>0.43222960560091528</v>
      </c>
      <c r="N230" s="251">
        <f>IF(N$64=0,0,N$64/CHI_fec!N$64)</f>
        <v>0.43222960560091528</v>
      </c>
      <c r="O230" s="251">
        <f>IF(O$64=0,0,O$64/CHI_fec!O$64)</f>
        <v>0.43222960560091528</v>
      </c>
      <c r="P230" s="251">
        <f>IF(P$64=0,0,P$64/CHI_fec!P$64)</f>
        <v>0.43222960560091528</v>
      </c>
      <c r="Q230" s="251">
        <f>IF(Q$64=0,0,Q$64/CHI_fec!Q$64)</f>
        <v>0.43222960560091533</v>
      </c>
    </row>
    <row r="231" spans="1:17" x14ac:dyDescent="0.25">
      <c r="A231" s="129" t="s">
        <v>79</v>
      </c>
      <c r="B231" s="250">
        <f>IF(B$65=0,0,B$65/CHI_fec!B$65)</f>
        <v>0.59043779525864171</v>
      </c>
      <c r="C231" s="250">
        <f>IF(C$65=0,0,C$65/CHI_fec!C$65)</f>
        <v>0.61802215234794622</v>
      </c>
      <c r="D231" s="250">
        <f>IF(D$65=0,0,D$65/CHI_fec!D$65)</f>
        <v>0.61682000572726603</v>
      </c>
      <c r="E231" s="250">
        <f>IF(E$65=0,0,E$65/CHI_fec!E$65)</f>
        <v>0.58738806447501335</v>
      </c>
      <c r="F231" s="250">
        <f>IF(F$65=0,0,F$65/CHI_fec!F$65)</f>
        <v>0.58917066615910962</v>
      </c>
      <c r="G231" s="250">
        <f>IF(G$65=0,0,G$65/CHI_fec!G$65)</f>
        <v>0.59350215707671605</v>
      </c>
      <c r="H231" s="250">
        <f>IF(H$65=0,0,H$65/CHI_fec!H$65)</f>
        <v>0.67838797208777779</v>
      </c>
      <c r="I231" s="250">
        <f>IF(I$65=0,0,I$65/CHI_fec!I$65)</f>
        <v>0.61411667504029199</v>
      </c>
      <c r="J231" s="250">
        <f>IF(J$65=0,0,J$65/CHI_fec!J$65)</f>
        <v>0.60710868130284401</v>
      </c>
      <c r="K231" s="250">
        <f>IF(K$65=0,0,K$65/CHI_fec!K$65)</f>
        <v>0.65412928513976965</v>
      </c>
      <c r="L231" s="250">
        <f>IF(L$65=0,0,L$65/CHI_fec!L$65)</f>
        <v>0.66698309150475388</v>
      </c>
      <c r="M231" s="250">
        <f>IF(M$65=0,0,M$65/CHI_fec!M$65)</f>
        <v>0.67735929199305989</v>
      </c>
      <c r="N231" s="250">
        <f>IF(N$65=0,0,N$65/CHI_fec!N$65)</f>
        <v>0.66449275722209267</v>
      </c>
      <c r="O231" s="250">
        <f>IF(O$65=0,0,O$65/CHI_fec!O$65)</f>
        <v>0.6642626709099877</v>
      </c>
      <c r="P231" s="250">
        <f>IF(P$65=0,0,P$65/CHI_fec!P$65)</f>
        <v>0.6714539816299695</v>
      </c>
      <c r="Q231" s="250">
        <f>IF(Q$65=0,0,Q$65/CHI_fec!Q$65)</f>
        <v>0.66241227570733086</v>
      </c>
    </row>
    <row r="232" spans="1:17" x14ac:dyDescent="0.25">
      <c r="A232" s="127" t="s">
        <v>183</v>
      </c>
      <c r="B232" s="249">
        <f>IF(B$70=0,0,B$70/CHI_fec!B$70)</f>
        <v>0.47635449088569776</v>
      </c>
      <c r="C232" s="249">
        <f>IF(C$70=0,0,C$70/CHI_fec!C$70)</f>
        <v>0.47602647178458996</v>
      </c>
      <c r="D232" s="249">
        <f>IF(D$70=0,0,D$70/CHI_fec!D$70)</f>
        <v>0.48018782604681726</v>
      </c>
      <c r="E232" s="249">
        <f>IF(E$70=0,0,E$70/CHI_fec!E$70)</f>
        <v>0.48443518624701243</v>
      </c>
      <c r="F232" s="249">
        <f>IF(F$70=0,0,F$70/CHI_fec!F$70)</f>
        <v>0.48474661713534684</v>
      </c>
      <c r="G232" s="249">
        <f>IF(G$70=0,0,G$70/CHI_fec!G$70)</f>
        <v>0.4897341054583248</v>
      </c>
      <c r="H232" s="249">
        <f>IF(H$70=0,0,H$70/CHI_fec!H$70)</f>
        <v>0.50996566056229997</v>
      </c>
      <c r="I232" s="249">
        <f>IF(I$70=0,0,I$70/CHI_fec!I$70)</f>
        <v>0.60104539619419151</v>
      </c>
      <c r="J232" s="249">
        <f>IF(J$70=0,0,J$70/CHI_fec!J$70)</f>
        <v>0.613204301918018</v>
      </c>
      <c r="K232" s="249">
        <f>IF(K$70=0,0,K$70/CHI_fec!K$70)</f>
        <v>0.66258833332543432</v>
      </c>
      <c r="L232" s="249">
        <f>IF(L$70=0,0,L$70/CHI_fec!L$70)</f>
        <v>0.63178012357562752</v>
      </c>
      <c r="M232" s="249">
        <f>IF(M$70=0,0,M$70/CHI_fec!M$70)</f>
        <v>0.63742226516238032</v>
      </c>
      <c r="N232" s="249">
        <f>IF(N$70=0,0,N$70/CHI_fec!N$70)</f>
        <v>0.66258833332543454</v>
      </c>
      <c r="O232" s="249">
        <f>IF(O$70=0,0,O$70/CHI_fec!O$70)</f>
        <v>0.66258833332543454</v>
      </c>
      <c r="P232" s="249">
        <f>IF(P$70=0,0,P$70/CHI_fec!P$70)</f>
        <v>0.64460733162097206</v>
      </c>
      <c r="Q232" s="249">
        <f>IF(Q$70=0,0,Q$70/CHI_fec!Q$70)</f>
        <v>0.66258833332543465</v>
      </c>
    </row>
    <row r="233" spans="1:17" x14ac:dyDescent="0.25">
      <c r="A233" s="127" t="s">
        <v>181</v>
      </c>
      <c r="B233" s="249">
        <f>IF(B$83=0,0,B$83/CHI_fec!B$83)</f>
        <v>0.42558045268125011</v>
      </c>
      <c r="C233" s="249">
        <f>IF(C$83=0,0,C$83/CHI_fec!C$83)</f>
        <v>0.42572078592851065</v>
      </c>
      <c r="D233" s="249">
        <f>IF(D$83=0,0,D$83/CHI_fec!D$83)</f>
        <v>0.43343235536472025</v>
      </c>
      <c r="E233" s="249">
        <f>IF(E$83=0,0,E$83/CHI_fec!E$83)</f>
        <v>0.42478104879929529</v>
      </c>
      <c r="F233" s="249">
        <f>IF(F$83=0,0,F$83/CHI_fec!F$83)</f>
        <v>0.42235341740117921</v>
      </c>
      <c r="G233" s="249">
        <f>IF(G$83=0,0,G$83/CHI_fec!G$83)</f>
        <v>0.41768637967920924</v>
      </c>
      <c r="H233" s="249">
        <f>IF(H$83=0,0,H$83/CHI_fec!H$83)</f>
        <v>0.46358529863104869</v>
      </c>
      <c r="I233" s="249">
        <f>IF(I$83=0,0,I$83/CHI_fec!I$83)</f>
        <v>0.44237551578794099</v>
      </c>
      <c r="J233" s="249">
        <f>IF(J$83=0,0,J$83/CHI_fec!J$83)</f>
        <v>0.43746210247604872</v>
      </c>
      <c r="K233" s="249">
        <f>IF(K$83=0,0,K$83/CHI_fec!K$83)</f>
        <v>0.45841543883278452</v>
      </c>
      <c r="L233" s="249">
        <f>IF(L$83=0,0,L$83/CHI_fec!L$83)</f>
        <v>0.47455166214038702</v>
      </c>
      <c r="M233" s="249">
        <f>IF(M$83=0,0,M$83/CHI_fec!M$83)</f>
        <v>0.46588727847898631</v>
      </c>
      <c r="N233" s="249">
        <f>IF(N$83=0,0,N$83/CHI_fec!N$83)</f>
        <v>0.46626172507595093</v>
      </c>
      <c r="O233" s="249">
        <f>IF(O$83=0,0,O$83/CHI_fec!O$83)</f>
        <v>0.46080147200317534</v>
      </c>
      <c r="P233" s="249">
        <f>IF(P$83=0,0,P$83/CHI_fec!P$83)</f>
        <v>0.47815671808880655</v>
      </c>
      <c r="Q233" s="249">
        <f>IF(Q$83=0,0,Q$83/CHI_fec!Q$83)</f>
        <v>0.4739136315759232</v>
      </c>
    </row>
    <row r="234" spans="1:17" x14ac:dyDescent="0.25">
      <c r="A234" s="127" t="s">
        <v>180</v>
      </c>
      <c r="B234" s="248">
        <f>IF(B$91=0,0,B$91/CHI_fec!B$91)</f>
        <v>0.53344076165591658</v>
      </c>
      <c r="C234" s="248">
        <f>IF(C$91=0,0,C$91/CHI_fec!C$91)</f>
        <v>0.51664879180738599</v>
      </c>
      <c r="D234" s="248">
        <f>IF(D$91=0,0,D$91/CHI_fec!D$91)</f>
        <v>0.58969944569746413</v>
      </c>
      <c r="E234" s="248">
        <f>IF(E$91=0,0,E$91/CHI_fec!E$91)</f>
        <v>0.53603820970065696</v>
      </c>
      <c r="F234" s="248">
        <f>IF(F$91=0,0,F$91/CHI_fec!F$91)</f>
        <v>0.53368137175193453</v>
      </c>
      <c r="G234" s="248">
        <f>IF(G$91=0,0,G$91/CHI_fec!G$91)</f>
        <v>0.53048012926134336</v>
      </c>
      <c r="H234" s="248">
        <f>IF(H$91=0,0,H$91/CHI_fec!H$91)</f>
        <v>0.6096906823519348</v>
      </c>
      <c r="I234" s="248">
        <f>IF(I$91=0,0,I$91/CHI_fec!I$91)</f>
        <v>0.41092028441514833</v>
      </c>
      <c r="J234" s="248">
        <f>IF(J$91=0,0,J$91/CHI_fec!J$91)</f>
        <v>0.39534750216752446</v>
      </c>
      <c r="K234" s="248">
        <f>IF(K$91=0,0,K$91/CHI_fec!K$91)</f>
        <v>0.52242058369889621</v>
      </c>
      <c r="L234" s="248">
        <f>IF(L$91=0,0,L$91/CHI_fec!L$91)</f>
        <v>0.44832577591872913</v>
      </c>
      <c r="M234" s="248">
        <f>IF(M$91=0,0,M$91/CHI_fec!M$91)</f>
        <v>0.45711717436784521</v>
      </c>
      <c r="N234" s="248">
        <f>IF(N$91=0,0,N$91/CHI_fec!N$91)</f>
        <v>0.4336758418004002</v>
      </c>
      <c r="O234" s="248">
        <f>IF(O$91=0,0,O$91/CHI_fec!O$91)</f>
        <v>0.48146386078781339</v>
      </c>
      <c r="P234" s="248">
        <f>IF(P$91=0,0,P$91/CHI_fec!P$91)</f>
        <v>0.43385707302982718</v>
      </c>
      <c r="Q234" s="248">
        <f>IF(Q$91=0,0,Q$91/CHI_fec!Q$91)</f>
        <v>0.43027547788847725</v>
      </c>
    </row>
    <row r="235" spans="1:17" x14ac:dyDescent="0.25">
      <c r="A235" s="72" t="s">
        <v>179</v>
      </c>
      <c r="B235" s="247">
        <f>IF(B$105=0,0,B$105/CHI_fec!B$105)</f>
        <v>0.52714213287762224</v>
      </c>
      <c r="C235" s="247">
        <f>IF(C$105=0,0,C$105/CHI_fec!C$105)</f>
        <v>0.52714213287762224</v>
      </c>
      <c r="D235" s="247">
        <f>IF(D$105=0,0,D$105/CHI_fec!D$105)</f>
        <v>0.52972273996328145</v>
      </c>
      <c r="E235" s="247">
        <f>IF(E$105=0,0,E$105/CHI_fec!E$105)</f>
        <v>0.53664547363517123</v>
      </c>
      <c r="F235" s="247">
        <f>IF(F$105=0,0,F$105/CHI_fec!F$105)</f>
        <v>0.53664547363517134</v>
      </c>
      <c r="G235" s="247">
        <f>IF(G$105=0,0,G$105/CHI_fec!G$105)</f>
        <v>0.5422313891798165</v>
      </c>
      <c r="H235" s="247">
        <f>IF(H$105=0,0,H$105/CHI_fec!H$105)</f>
        <v>0.54878760070687294</v>
      </c>
      <c r="I235" s="247">
        <f>IF(I$105=0,0,I$105/CHI_fec!I$105)</f>
        <v>0.54878760070687294</v>
      </c>
      <c r="J235" s="247">
        <f>IF(J$105=0,0,J$105/CHI_fec!J$105)</f>
        <v>0.54878760070687294</v>
      </c>
      <c r="K235" s="247">
        <f>IF(K$105=0,0,K$105/CHI_fec!K$105)</f>
        <v>0.59179732842410648</v>
      </c>
      <c r="L235" s="247">
        <f>IF(L$105=0,0,L$105/CHI_fec!L$105)</f>
        <v>0.59179732842410648</v>
      </c>
      <c r="M235" s="247">
        <f>IF(M$105=0,0,M$105/CHI_fec!M$105)</f>
        <v>0.59179732842410659</v>
      </c>
      <c r="N235" s="247">
        <f>IF(N$105=0,0,N$105/CHI_fec!N$105)</f>
        <v>0.59179732842410648</v>
      </c>
      <c r="O235" s="247">
        <f>IF(O$105=0,0,O$105/CHI_fec!O$105)</f>
        <v>0.59179732842410671</v>
      </c>
      <c r="P235" s="247">
        <f>IF(P$105=0,0,P$105/CHI_fec!P$105)</f>
        <v>0.59179732842410659</v>
      </c>
      <c r="Q235" s="247">
        <f>IF(Q$105=0,0,Q$105/CHI_fec!Q$105)</f>
        <v>0.59179732842410648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53">
        <f>IF(B$108=0,0,B$108/CHI_fec!B$108)</f>
        <v>0.53776968942748593</v>
      </c>
      <c r="C237" s="253">
        <f>IF(C$108=0,0,C$108/CHI_fec!C$108)</f>
        <v>0.54502716006598861</v>
      </c>
      <c r="D237" s="253">
        <f>IF(D$108=0,0,D$108/CHI_fec!D$108)</f>
        <v>0.54615825616882208</v>
      </c>
      <c r="E237" s="253">
        <f>IF(E$108=0,0,E$108/CHI_fec!E$108)</f>
        <v>0.54129272480637325</v>
      </c>
      <c r="F237" s="253">
        <f>IF(F$108=0,0,F$108/CHI_fec!F$108)</f>
        <v>0.54047333560371225</v>
      </c>
      <c r="G237" s="253">
        <f>IF(G$108=0,0,G$108/CHI_fec!G$108)</f>
        <v>0.55922500171820555</v>
      </c>
      <c r="H237" s="253">
        <f>IF(H$108=0,0,H$108/CHI_fec!H$108)</f>
        <v>0.58267483368592499</v>
      </c>
      <c r="I237" s="253">
        <f>IF(I$108=0,0,I$108/CHI_fec!I$108)</f>
        <v>0.56871644012842204</v>
      </c>
      <c r="J237" s="253">
        <f>IF(J$108=0,0,J$108/CHI_fec!J$108)</f>
        <v>0.56546276274137275</v>
      </c>
      <c r="K237" s="253">
        <f>IF(K$108=0,0,K$108/CHI_fec!K$108)</f>
        <v>0.59676214583861598</v>
      </c>
      <c r="L237" s="253">
        <f>IF(L$108=0,0,L$108/CHI_fec!L$108)</f>
        <v>0.61754863050776376</v>
      </c>
      <c r="M237" s="253">
        <f>IF(M$108=0,0,M$108/CHI_fec!M$108)</f>
        <v>0.61376972960814435</v>
      </c>
      <c r="N237" s="253">
        <f>IF(N$108=0,0,N$108/CHI_fec!N$108)</f>
        <v>0.64332775889298655</v>
      </c>
      <c r="O237" s="253">
        <f>IF(O$108=0,0,O$108/CHI_fec!O$108)</f>
        <v>0.62935457373163528</v>
      </c>
      <c r="P237" s="253">
        <f>IF(P$108=0,0,P$108/CHI_fec!P$108)</f>
        <v>0.65066743952696948</v>
      </c>
      <c r="Q237" s="253">
        <f>IF(Q$108=0,0,Q$108/CHI_fec!Q$108)</f>
        <v>0.63749032371618175</v>
      </c>
    </row>
    <row r="238" spans="1:17" x14ac:dyDescent="0.25">
      <c r="A238" s="132" t="s">
        <v>83</v>
      </c>
      <c r="B238" s="252">
        <f>IF(B$109=0,0,B$109/CHI_fec!B$109)</f>
        <v>0.40881516132795553</v>
      </c>
      <c r="C238" s="252">
        <f>IF(C$109=0,0,C$109/CHI_fec!C$109)</f>
        <v>0.40881516132795542</v>
      </c>
      <c r="D238" s="252">
        <f>IF(D$109=0,0,D$109/CHI_fec!D$109)</f>
        <v>0.40881516132795548</v>
      </c>
      <c r="E238" s="252">
        <f>IF(E$109=0,0,E$109/CHI_fec!E$109)</f>
        <v>0.41477882333512234</v>
      </c>
      <c r="F238" s="252">
        <f>IF(F$109=0,0,F$109/CHI_fec!F$109)</f>
        <v>0.41477882333512245</v>
      </c>
      <c r="G238" s="252">
        <f>IF(G$109=0,0,G$109/CHI_fec!G$109)</f>
        <v>0.43262903835939315</v>
      </c>
      <c r="H238" s="252">
        <f>IF(H$109=0,0,H$109/CHI_fec!H$109)</f>
        <v>0.43262903835939309</v>
      </c>
      <c r="I238" s="252">
        <f>IF(I$109=0,0,I$109/CHI_fec!I$109)</f>
        <v>0.4326290383593932</v>
      </c>
      <c r="J238" s="252">
        <f>IF(J$109=0,0,J$109/CHI_fec!J$109)</f>
        <v>0.43262903835939315</v>
      </c>
      <c r="K238" s="252">
        <f>IF(K$109=0,0,K$109/CHI_fec!K$109)</f>
        <v>0.47042805371773455</v>
      </c>
      <c r="L238" s="252">
        <f>IF(L$109=0,0,L$109/CHI_fec!L$109)</f>
        <v>0.47042805371773455</v>
      </c>
      <c r="M238" s="252">
        <f>IF(M$109=0,0,M$109/CHI_fec!M$109)</f>
        <v>0.4704280537177345</v>
      </c>
      <c r="N238" s="252">
        <f>IF(N$109=0,0,N$109/CHI_fec!N$109)</f>
        <v>0.49384720377478247</v>
      </c>
      <c r="O238" s="252">
        <f>IF(O$109=0,0,O$109/CHI_fec!O$109)</f>
        <v>0.49384720377478242</v>
      </c>
      <c r="P238" s="252">
        <f>IF(P$109=0,0,P$109/CHI_fec!P$109)</f>
        <v>0.49384720377478242</v>
      </c>
      <c r="Q238" s="252">
        <f>IF(Q$109=0,0,Q$109/CHI_fec!Q$109)</f>
        <v>0.49384720377478236</v>
      </c>
    </row>
    <row r="239" spans="1:17" x14ac:dyDescent="0.25">
      <c r="A239" s="76" t="s">
        <v>82</v>
      </c>
      <c r="B239" s="251">
        <f>IF(B$110=0,0,B$110/CHI_fec!B$110)</f>
        <v>0.11114069040394181</v>
      </c>
      <c r="C239" s="251">
        <f>IF(C$110=0,0,C$110/CHI_fec!C$110)</f>
        <v>0.11114069040394181</v>
      </c>
      <c r="D239" s="251">
        <f>IF(D$110=0,0,D$110/CHI_fec!D$110)</f>
        <v>0.1111406904039418</v>
      </c>
      <c r="E239" s="251">
        <f>IF(E$110=0,0,E$110/CHI_fec!E$110)</f>
        <v>0.11276197448415863</v>
      </c>
      <c r="F239" s="251">
        <f>IF(F$110=0,0,F$110/CHI_fec!F$110)</f>
        <v>0.11276197448415863</v>
      </c>
      <c r="G239" s="251">
        <f>IF(G$110=0,0,G$110/CHI_fec!G$110)</f>
        <v>0.11761474270149191</v>
      </c>
      <c r="H239" s="251">
        <f>IF(H$110=0,0,H$110/CHI_fec!H$110)</f>
        <v>0.1176147427014919</v>
      </c>
      <c r="I239" s="251">
        <f>IF(I$110=0,0,I$110/CHI_fec!I$110)</f>
        <v>0.11761474270149189</v>
      </c>
      <c r="J239" s="251">
        <f>IF(J$110=0,0,J$110/CHI_fec!J$110)</f>
        <v>0.1176147427014919</v>
      </c>
      <c r="K239" s="251">
        <f>IF(K$110=0,0,K$110/CHI_fec!K$110)</f>
        <v>0.12789080156846031</v>
      </c>
      <c r="L239" s="251">
        <f>IF(L$110=0,0,L$110/CHI_fec!L$110)</f>
        <v>0.12789080156846031</v>
      </c>
      <c r="M239" s="251">
        <f>IF(M$110=0,0,M$110/CHI_fec!M$110)</f>
        <v>0.12789080156846033</v>
      </c>
      <c r="N239" s="251">
        <f>IF(N$110=0,0,N$110/CHI_fec!N$110)</f>
        <v>0.13425754319702191</v>
      </c>
      <c r="O239" s="251">
        <f>IF(O$110=0,0,O$110/CHI_fec!O$110)</f>
        <v>0.13425754319702191</v>
      </c>
      <c r="P239" s="251">
        <f>IF(P$110=0,0,P$110/CHI_fec!P$110)</f>
        <v>0.13425754319702191</v>
      </c>
      <c r="Q239" s="251">
        <f>IF(Q$110=0,0,Q$110/CHI_fec!Q$110)</f>
        <v>0.13425754319702193</v>
      </c>
    </row>
    <row r="240" spans="1:17" x14ac:dyDescent="0.25">
      <c r="A240" s="76" t="s">
        <v>81</v>
      </c>
      <c r="B240" s="251">
        <f>IF(B$111=0,0,B$111/CHI_fec!B$111)</f>
        <v>0.58361879974773934</v>
      </c>
      <c r="C240" s="251">
        <f>IF(C$111=0,0,C$111/CHI_fec!C$111)</f>
        <v>0.58361879974773923</v>
      </c>
      <c r="D240" s="251">
        <f>IF(D$111=0,0,D$111/CHI_fec!D$111)</f>
        <v>0.58361879974773934</v>
      </c>
      <c r="E240" s="251">
        <f>IF(E$111=0,0,E$111/CHI_fec!E$111)</f>
        <v>0.59213244012110078</v>
      </c>
      <c r="F240" s="251">
        <f>IF(F$111=0,0,F$111/CHI_fec!F$111)</f>
        <v>0.59213244012110078</v>
      </c>
      <c r="G240" s="251">
        <f>IF(G$111=0,0,G$111/CHI_fec!G$111)</f>
        <v>0.61761515713644854</v>
      </c>
      <c r="H240" s="251">
        <f>IF(H$111=0,0,H$111/CHI_fec!H$111)</f>
        <v>0.61761515713644832</v>
      </c>
      <c r="I240" s="251">
        <f>IF(I$111=0,0,I$111/CHI_fec!I$111)</f>
        <v>0.61761515713644843</v>
      </c>
      <c r="J240" s="251">
        <f>IF(J$111=0,0,J$111/CHI_fec!J$111)</f>
        <v>0.61761515713644854</v>
      </c>
      <c r="K240" s="251">
        <f>IF(K$111=0,0,K$111/CHI_fec!K$111)</f>
        <v>0.67157650216930698</v>
      </c>
      <c r="L240" s="251">
        <f>IF(L$111=0,0,L$111/CHI_fec!L$111)</f>
        <v>0.67157650216930698</v>
      </c>
      <c r="M240" s="251">
        <f>IF(M$111=0,0,M$111/CHI_fec!M$111)</f>
        <v>0.67157650216930698</v>
      </c>
      <c r="N240" s="251">
        <f>IF(N$111=0,0,N$111/CHI_fec!N$111)</f>
        <v>0.70500935285666699</v>
      </c>
      <c r="O240" s="251">
        <f>IF(O$111=0,0,O$111/CHI_fec!O$111)</f>
        <v>0.70500935285666699</v>
      </c>
      <c r="P240" s="251">
        <f>IF(P$111=0,0,P$111/CHI_fec!P$111)</f>
        <v>0.70500935285666699</v>
      </c>
      <c r="Q240" s="251">
        <f>IF(Q$111=0,0,Q$111/CHI_fec!Q$111)</f>
        <v>0.70500935285666699</v>
      </c>
    </row>
    <row r="241" spans="1:17" x14ac:dyDescent="0.25">
      <c r="A241" s="76" t="s">
        <v>80</v>
      </c>
      <c r="B241" s="251">
        <f>IF(B$112=0,0,B$112/CHI_fec!B$112)</f>
        <v>0.43913888350717367</v>
      </c>
      <c r="C241" s="251">
        <f>IF(C$112=0,0,C$112/CHI_fec!C$112)</f>
        <v>0.43913888350717362</v>
      </c>
      <c r="D241" s="251">
        <f>IF(D$112=0,0,D$112/CHI_fec!D$112)</f>
        <v>0.43913888350717373</v>
      </c>
      <c r="E241" s="251">
        <f>IF(E$112=0,0,E$112/CHI_fec!E$112)</f>
        <v>0.44554489806625841</v>
      </c>
      <c r="F241" s="251">
        <f>IF(F$112=0,0,F$112/CHI_fec!F$112)</f>
        <v>0.44554489806625835</v>
      </c>
      <c r="G241" s="251">
        <f>IF(G$112=0,0,G$112/CHI_fec!G$112)</f>
        <v>0.46471914657176561</v>
      </c>
      <c r="H241" s="251">
        <f>IF(H$112=0,0,H$112/CHI_fec!H$112)</f>
        <v>0.46471914657176566</v>
      </c>
      <c r="I241" s="251">
        <f>IF(I$112=0,0,I$112/CHI_fec!I$112)</f>
        <v>0.46471914657176555</v>
      </c>
      <c r="J241" s="251">
        <f>IF(J$112=0,0,J$112/CHI_fec!J$112)</f>
        <v>0.46471914657176566</v>
      </c>
      <c r="K241" s="251">
        <f>IF(K$112=0,0,K$112/CHI_fec!K$112)</f>
        <v>0.50532189072688438</v>
      </c>
      <c r="L241" s="251">
        <f>IF(L$112=0,0,L$112/CHI_fec!L$112)</f>
        <v>0.50532189072688427</v>
      </c>
      <c r="M241" s="251">
        <f>IF(M$112=0,0,M$112/CHI_fec!M$112)</f>
        <v>0.50532189072688416</v>
      </c>
      <c r="N241" s="251">
        <f>IF(N$112=0,0,N$112/CHI_fec!N$112)</f>
        <v>0.5304781480812657</v>
      </c>
      <c r="O241" s="251">
        <f>IF(O$112=0,0,O$112/CHI_fec!O$112)</f>
        <v>0.53047814808126559</v>
      </c>
      <c r="P241" s="251">
        <f>IF(P$112=0,0,P$112/CHI_fec!P$112)</f>
        <v>0.5304781480812657</v>
      </c>
      <c r="Q241" s="251">
        <f>IF(Q$112=0,0,Q$112/CHI_fec!Q$112)</f>
        <v>0.5304781480812657</v>
      </c>
    </row>
    <row r="242" spans="1:17" x14ac:dyDescent="0.25">
      <c r="A242" s="129" t="s">
        <v>79</v>
      </c>
      <c r="B242" s="250">
        <f>IF(B$113=0,0,B$113/CHI_fec!B$113)</f>
        <v>0.66031691899607936</v>
      </c>
      <c r="C242" s="250">
        <f>IF(C$113=0,0,C$113/CHI_fec!C$113)</f>
        <v>0.69116592262010768</v>
      </c>
      <c r="D242" s="250">
        <f>IF(D$113=0,0,D$113/CHI_fec!D$113)</f>
        <v>0.68646095313229971</v>
      </c>
      <c r="E242" s="250">
        <f>IF(E$113=0,0,E$113/CHI_fec!E$113)</f>
        <v>0.65468627023468784</v>
      </c>
      <c r="F242" s="250">
        <f>IF(F$113=0,0,F$113/CHI_fec!F$113)</f>
        <v>0.65667310809956347</v>
      </c>
      <c r="G242" s="250">
        <f>IF(G$113=0,0,G$113/CHI_fec!G$113)</f>
        <v>0.68286102275257377</v>
      </c>
      <c r="H242" s="250">
        <f>IF(H$113=0,0,H$113/CHI_fec!H$113)</f>
        <v>0.77120267288766775</v>
      </c>
      <c r="I242" s="250">
        <f>IF(I$113=0,0,I$113/CHI_fec!I$113)</f>
        <v>0.69813799881858662</v>
      </c>
      <c r="J242" s="250">
        <f>IF(J$113=0,0,J$113/CHI_fec!J$113)</f>
        <v>0.69017119556695028</v>
      </c>
      <c r="K242" s="250">
        <f>IF(K$113=0,0,K$113/CHI_fec!K$113)</f>
        <v>0.7498300071479993</v>
      </c>
      <c r="L242" s="250">
        <f>IF(L$113=0,0,L$113/CHI_fec!L$113)</f>
        <v>0.76456435697377678</v>
      </c>
      <c r="M242" s="250">
        <f>IF(M$113=0,0,M$113/CHI_fec!M$113)</f>
        <v>0.7764586210941381</v>
      </c>
      <c r="N242" s="250">
        <f>IF(N$113=0,0,N$113/CHI_fec!N$113)</f>
        <v>0.79962959885561835</v>
      </c>
      <c r="O242" s="250">
        <f>IF(O$113=0,0,O$113/CHI_fec!O$113)</f>
        <v>0.79935272025393134</v>
      </c>
      <c r="P242" s="250">
        <f>IF(P$113=0,0,P$113/CHI_fec!P$113)</f>
        <v>0.8080065164673087</v>
      </c>
      <c r="Q242" s="250">
        <f>IF(Q$113=0,0,Q$113/CHI_fec!Q$113)</f>
        <v>0.79712601310393894</v>
      </c>
    </row>
    <row r="243" spans="1:17" x14ac:dyDescent="0.25">
      <c r="A243" s="127" t="s">
        <v>182</v>
      </c>
      <c r="B243" s="249">
        <f>IF(B$118=0,0,B$118/CHI_fec!B$118)</f>
        <v>0.61833126282650652</v>
      </c>
      <c r="C243" s="249">
        <f>IF(C$118=0,0,C$118/CHI_fec!C$118)</f>
        <v>0.61485683289183557</v>
      </c>
      <c r="D243" s="249">
        <f>IF(D$118=0,0,D$118/CHI_fec!D$118)</f>
        <v>0.61407190248056565</v>
      </c>
      <c r="E243" s="249">
        <f>IF(E$118=0,0,E$118/CHI_fec!E$118)</f>
        <v>0.62217445357623125</v>
      </c>
      <c r="F243" s="249">
        <f>IF(F$118=0,0,F$118/CHI_fec!F$118)</f>
        <v>0.62352604405471324</v>
      </c>
      <c r="G243" s="249">
        <f>IF(G$118=0,0,G$118/CHI_fec!G$118)</f>
        <v>0.64964400897421748</v>
      </c>
      <c r="H243" s="249">
        <f>IF(H$118=0,0,H$118/CHI_fec!H$118)</f>
        <v>0.64664182949328441</v>
      </c>
      <c r="I243" s="249">
        <f>IF(I$118=0,0,I$118/CHI_fec!I$118)</f>
        <v>0.65319602832607015</v>
      </c>
      <c r="J243" s="249">
        <f>IF(J$118=0,0,J$118/CHI_fec!J$118)</f>
        <v>0.65283023201553181</v>
      </c>
      <c r="K243" s="249">
        <f>IF(K$118=0,0,K$118/CHI_fec!K$118)</f>
        <v>0.62298095780477314</v>
      </c>
      <c r="L243" s="249">
        <f>IF(L$118=0,0,L$118/CHI_fec!L$118)</f>
        <v>0.70754634560800445</v>
      </c>
      <c r="M243" s="249">
        <f>IF(M$118=0,0,M$118/CHI_fec!M$118)</f>
        <v>0.71048652558071335</v>
      </c>
      <c r="N243" s="249">
        <f>IF(N$118=0,0,N$118/CHI_fec!N$118)</f>
        <v>0.74514059356148254</v>
      </c>
      <c r="O243" s="249">
        <f>IF(O$118=0,0,O$118/CHI_fec!O$118)</f>
        <v>0.65399459404141536</v>
      </c>
      <c r="P243" s="249">
        <f>IF(P$118=0,0,P$118/CHI_fec!P$118)</f>
        <v>0.74318564105231899</v>
      </c>
      <c r="Q243" s="249">
        <f>IF(Q$118=0,0,Q$118/CHI_fec!Q$118)</f>
        <v>0.65399459404141547</v>
      </c>
    </row>
    <row r="244" spans="1:17" x14ac:dyDescent="0.25">
      <c r="A244" s="127" t="s">
        <v>181</v>
      </c>
      <c r="B244" s="249">
        <f>IF(B$131=0,0,B$131/CHI_fec!B$131)</f>
        <v>0.46207580593933212</v>
      </c>
      <c r="C244" s="249">
        <f>IF(C$131=0,0,C$131/CHI_fec!C$131)</f>
        <v>0.46222817336579508</v>
      </c>
      <c r="D244" s="249">
        <f>IF(D$131=0,0,D$131/CHI_fec!D$131)</f>
        <v>0.46830845429612789</v>
      </c>
      <c r="E244" s="249">
        <f>IF(E$131=0,0,E$131/CHI_fec!E$131)</f>
        <v>0.45964922344618003</v>
      </c>
      <c r="F244" s="249">
        <f>IF(F$131=0,0,F$131/CHI_fec!F$131)</f>
        <v>0.4570223197975552</v>
      </c>
      <c r="G244" s="249">
        <f>IF(G$131=0,0,G$131/CHI_fec!G$131)</f>
        <v>0.46656657040622868</v>
      </c>
      <c r="H244" s="249">
        <f>IF(H$131=0,0,H$131/CHI_fec!H$131)</f>
        <v>0.51165040723805499</v>
      </c>
      <c r="I244" s="249">
        <f>IF(I$131=0,0,I$131/CHI_fec!I$131)</f>
        <v>0.48824156735216473</v>
      </c>
      <c r="J244" s="249">
        <f>IF(J$131=0,0,J$131/CHI_fec!J$131)</f>
        <v>0.48281872514948465</v>
      </c>
      <c r="K244" s="249">
        <f>IF(K$131=0,0,K$131/CHI_fec!K$131)</f>
        <v>0.51016626984634561</v>
      </c>
      <c r="L244" s="249">
        <f>IF(L$131=0,0,L$131/CHI_fec!L$131)</f>
        <v>0.52812412238989859</v>
      </c>
      <c r="M244" s="249">
        <f>IF(M$131=0,0,M$131/CHI_fec!M$131)</f>
        <v>0.51848161055759778</v>
      </c>
      <c r="N244" s="249">
        <f>IF(N$131=0,0,N$131/CHI_fec!N$131)</f>
        <v>0.54473045695244871</v>
      </c>
      <c r="O244" s="249">
        <f>IF(O$131=0,0,O$131/CHI_fec!O$131)</f>
        <v>0.53835127978339303</v>
      </c>
      <c r="P244" s="249">
        <f>IF(P$131=0,0,P$131/CHI_fec!P$131)</f>
        <v>0.55862729778424469</v>
      </c>
      <c r="Q244" s="249">
        <f>IF(Q$131=0,0,Q$131/CHI_fec!Q$131)</f>
        <v>0.55367012817167316</v>
      </c>
    </row>
    <row r="245" spans="1:17" x14ac:dyDescent="0.25">
      <c r="A245" s="127" t="s">
        <v>180</v>
      </c>
      <c r="B245" s="248">
        <f>IF(B$139=0,0,B$139/CHI_fec!B$139)</f>
        <v>0.68280951282983882</v>
      </c>
      <c r="C245" s="248">
        <f>IF(C$139=0,0,C$139/CHI_fec!C$139)</f>
        <v>0.7253196927369685</v>
      </c>
      <c r="D245" s="248">
        <f>IF(D$139=0,0,D$139/CHI_fec!D$139)</f>
        <v>0.72507405594917651</v>
      </c>
      <c r="E245" s="248">
        <f>IF(E$139=0,0,E$139/CHI_fec!E$139)</f>
        <v>0.68499254370004869</v>
      </c>
      <c r="F245" s="248">
        <f>IF(F$139=0,0,F$139/CHI_fec!F$139)</f>
        <v>0.68231543421311525</v>
      </c>
      <c r="G245" s="248">
        <f>IF(G$139=0,0,G$139/CHI_fec!G$139)</f>
        <v>0.69846096146743619</v>
      </c>
      <c r="H245" s="248">
        <f>IF(H$139=0,0,H$139/CHI_fec!H$139)</f>
        <v>0.76630879713711653</v>
      </c>
      <c r="I245" s="248">
        <f>IF(I$139=0,0,I$139/CHI_fec!I$139)</f>
        <v>0.72212160256700997</v>
      </c>
      <c r="J245" s="248">
        <f>IF(J$139=0,0,J$139/CHI_fec!J$139)</f>
        <v>0.71104742696476231</v>
      </c>
      <c r="K245" s="248">
        <f>IF(K$139=0,0,K$139/CHI_fec!K$139)</f>
        <v>0.73350011392543801</v>
      </c>
      <c r="L245" s="248">
        <f>IF(L$139=0,0,L$139/CHI_fec!L$139)</f>
        <v>0.78438198281345606</v>
      </c>
      <c r="M245" s="248">
        <f>IF(M$139=0,0,M$139/CHI_fec!M$139)</f>
        <v>0.76986008283611751</v>
      </c>
      <c r="N245" s="248">
        <f>IF(N$139=0,0,N$139/CHI_fec!N$139)</f>
        <v>0.80482103391480997</v>
      </c>
      <c r="O245" s="248">
        <f>IF(O$139=0,0,O$139/CHI_fec!O$139)</f>
        <v>0.78196313299730591</v>
      </c>
      <c r="P245" s="248">
        <f>IF(P$139=0,0,P$139/CHI_fec!P$139)</f>
        <v>0.83113697975564804</v>
      </c>
      <c r="Q245" s="248">
        <f>IF(Q$139=0,0,Q$139/CHI_fec!Q$139)</f>
        <v>0.81233205388951091</v>
      </c>
    </row>
    <row r="246" spans="1:17" x14ac:dyDescent="0.25">
      <c r="A246" s="72" t="s">
        <v>179</v>
      </c>
      <c r="B246" s="247">
        <f>IF(B$153=0,0,B$153/CHI_fec!B$153)</f>
        <v>0.59664265117726811</v>
      </c>
      <c r="C246" s="247">
        <f>IF(C$153=0,0,C$153/CHI_fec!C$153)</f>
        <v>0.59664265117726833</v>
      </c>
      <c r="D246" s="247">
        <f>IF(D$153=0,0,D$153/CHI_fec!D$153)</f>
        <v>0.59664265117726822</v>
      </c>
      <c r="E246" s="247">
        <f>IF(E$153=0,0,E$153/CHI_fec!E$153)</f>
        <v>0.60534627924018836</v>
      </c>
      <c r="F246" s="247">
        <f>IF(F$153=0,0,F$153/CHI_fec!F$153)</f>
        <v>0.60534627924018825</v>
      </c>
      <c r="G246" s="247">
        <f>IF(G$153=0,0,G$153/CHI_fec!G$153)</f>
        <v>0.63139766045993106</v>
      </c>
      <c r="H246" s="247">
        <f>IF(H$153=0,0,H$153/CHI_fec!H$153)</f>
        <v>0.63139766045993106</v>
      </c>
      <c r="I246" s="247">
        <f>IF(I$153=0,0,I$153/CHI_fec!I$153)</f>
        <v>0.63139766045993118</v>
      </c>
      <c r="J246" s="247">
        <f>IF(J$153=0,0,J$153/CHI_fec!J$153)</f>
        <v>0.63139766045993106</v>
      </c>
      <c r="K246" s="247">
        <f>IF(K$153=0,0,K$153/CHI_fec!K$153)</f>
        <v>0.68656318969821495</v>
      </c>
      <c r="L246" s="247">
        <f>IF(L$153=0,0,L$153/CHI_fec!L$153)</f>
        <v>0.68656318969821495</v>
      </c>
      <c r="M246" s="247">
        <f>IF(M$153=0,0,M$153/CHI_fec!M$153)</f>
        <v>0.68656318969821495</v>
      </c>
      <c r="N246" s="247">
        <f>IF(N$153=0,0,N$153/CHI_fec!N$153)</f>
        <v>0.72074211724328763</v>
      </c>
      <c r="O246" s="247">
        <f>IF(O$153=0,0,O$153/CHI_fec!O$153)</f>
        <v>0.72074211724328752</v>
      </c>
      <c r="P246" s="247">
        <f>IF(P$153=0,0,P$153/CHI_fec!P$153)</f>
        <v>0.72074211724328741</v>
      </c>
      <c r="Q246" s="247">
        <f>IF(Q$153=0,0,Q$153/CHI_fec!Q$153)</f>
        <v>0.72074211724328752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1117.5196381838323</v>
      </c>
      <c r="C5" s="96">
        <v>1186.8490731652473</v>
      </c>
      <c r="D5" s="96">
        <v>1187.8697092597022</v>
      </c>
      <c r="E5" s="96">
        <v>1285.3704385043893</v>
      </c>
      <c r="F5" s="96">
        <v>1269.8258741135996</v>
      </c>
      <c r="G5" s="96">
        <v>1243.3733414350506</v>
      </c>
      <c r="H5" s="96">
        <v>1110.8814084144797</v>
      </c>
      <c r="I5" s="96">
        <v>1325.8156186763863</v>
      </c>
      <c r="J5" s="96">
        <v>1556.4585689879113</v>
      </c>
      <c r="K5" s="96">
        <v>1471.0174106899635</v>
      </c>
      <c r="L5" s="96">
        <v>1512.9604663526054</v>
      </c>
      <c r="M5" s="96">
        <v>1468.5829061595305</v>
      </c>
      <c r="N5" s="96">
        <v>1462.8175476661299</v>
      </c>
      <c r="O5" s="96">
        <v>1639.4987001170211</v>
      </c>
      <c r="P5" s="96">
        <v>1455.7285937497841</v>
      </c>
      <c r="Q5" s="96">
        <v>1602.5647686686052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16.806230849707678</v>
      </c>
      <c r="C10" s="158">
        <v>9.8044679679250137</v>
      </c>
      <c r="D10" s="158">
        <v>10.653972185258556</v>
      </c>
      <c r="E10" s="158">
        <v>22.507912039271872</v>
      </c>
      <c r="F10" s="158">
        <v>21.627386326699835</v>
      </c>
      <c r="G10" s="158">
        <v>22.385455377075822</v>
      </c>
      <c r="H10" s="158">
        <v>0</v>
      </c>
      <c r="I10" s="158">
        <v>23.158010832268257</v>
      </c>
      <c r="J10" s="158">
        <v>29.180616776189687</v>
      </c>
      <c r="K10" s="158">
        <v>25.459364528221911</v>
      </c>
      <c r="L10" s="158">
        <v>24.840703259203696</v>
      </c>
      <c r="M10" s="158">
        <v>20.993158145740999</v>
      </c>
      <c r="N10" s="158">
        <v>24.3157333557795</v>
      </c>
      <c r="O10" s="158">
        <v>26.750334624503267</v>
      </c>
      <c r="P10" s="158">
        <v>21.471773004613407</v>
      </c>
      <c r="Q10" s="158">
        <v>23.752748316952353</v>
      </c>
    </row>
    <row r="11" spans="1:17" x14ac:dyDescent="0.25">
      <c r="A11" s="92" t="s">
        <v>125</v>
      </c>
      <c r="B11" s="91">
        <v>5.9772704403643697</v>
      </c>
      <c r="C11" s="91">
        <v>2.6562649678689327</v>
      </c>
      <c r="D11" s="91">
        <v>3.2141191029970138</v>
      </c>
      <c r="E11" s="91">
        <v>10.539249807962376</v>
      </c>
      <c r="F11" s="91">
        <v>9.859274858519532</v>
      </c>
      <c r="G11" s="91">
        <v>10.481909911161569</v>
      </c>
      <c r="H11" s="91">
        <v>0</v>
      </c>
      <c r="I11" s="91">
        <v>8.3628585605604417</v>
      </c>
      <c r="J11" s="91">
        <v>12.310121168115419</v>
      </c>
      <c r="K11" s="91">
        <v>10.843220689350686</v>
      </c>
      <c r="L11" s="91">
        <v>7.8518392389942102</v>
      </c>
      <c r="M11" s="91">
        <v>4.0435283397301971</v>
      </c>
      <c r="N11" s="91">
        <v>8.4547647429589148</v>
      </c>
      <c r="O11" s="91">
        <v>9.4942694715909521</v>
      </c>
      <c r="P11" s="91">
        <v>5.963392132936236</v>
      </c>
      <c r="Q11" s="91">
        <v>8.6726536392363371</v>
      </c>
    </row>
    <row r="12" spans="1:17" x14ac:dyDescent="0.25">
      <c r="A12" s="92" t="s">
        <v>26</v>
      </c>
      <c r="B12" s="91">
        <v>10.828960409343308</v>
      </c>
      <c r="C12" s="91">
        <v>7.1482030000560801</v>
      </c>
      <c r="D12" s="91">
        <v>7.4398530822615427</v>
      </c>
      <c r="E12" s="91">
        <v>11.968662231309498</v>
      </c>
      <c r="F12" s="91">
        <v>11.768111468180301</v>
      </c>
      <c r="G12" s="91">
        <v>11.903545465914252</v>
      </c>
      <c r="H12" s="91">
        <v>0</v>
      </c>
      <c r="I12" s="91">
        <v>14.795152271707815</v>
      </c>
      <c r="J12" s="91">
        <v>16.870495608074268</v>
      </c>
      <c r="K12" s="91">
        <v>14.616143838871228</v>
      </c>
      <c r="L12" s="91">
        <v>16.988864020209487</v>
      </c>
      <c r="M12" s="91">
        <v>16.949629806010801</v>
      </c>
      <c r="N12" s="91">
        <v>15.860968612820585</v>
      </c>
      <c r="O12" s="91">
        <v>17.256065152912317</v>
      </c>
      <c r="P12" s="91">
        <v>15.50838087167717</v>
      </c>
      <c r="Q12" s="91">
        <v>15.080094677716016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232" t="s">
        <v>185</v>
      </c>
      <c r="B15" s="246">
        <v>0</v>
      </c>
      <c r="C15" s="246">
        <v>0</v>
      </c>
      <c r="D15" s="246">
        <v>0</v>
      </c>
      <c r="E15" s="246">
        <v>0</v>
      </c>
      <c r="F15" s="246">
        <v>0</v>
      </c>
      <c r="G15" s="246">
        <v>0</v>
      </c>
      <c r="H15" s="246">
        <v>0</v>
      </c>
      <c r="I15" s="246">
        <v>0</v>
      </c>
      <c r="J15" s="246">
        <v>0</v>
      </c>
      <c r="K15" s="246">
        <v>0</v>
      </c>
      <c r="L15" s="246">
        <v>0</v>
      </c>
      <c r="M15" s="246">
        <v>0</v>
      </c>
      <c r="N15" s="246">
        <v>0</v>
      </c>
      <c r="O15" s="246">
        <v>0</v>
      </c>
      <c r="P15" s="246">
        <v>0</v>
      </c>
      <c r="Q15" s="246">
        <v>0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756.02777289948915</v>
      </c>
      <c r="C24" s="206">
        <v>829.43140054467676</v>
      </c>
      <c r="D24" s="206">
        <v>808.18421667035125</v>
      </c>
      <c r="E24" s="206">
        <v>862.49601606536339</v>
      </c>
      <c r="F24" s="206">
        <v>828.55907199275441</v>
      </c>
      <c r="G24" s="206">
        <v>828.27613270133054</v>
      </c>
      <c r="H24" s="206">
        <v>702.87388425503559</v>
      </c>
      <c r="I24" s="206">
        <v>517.74376765239958</v>
      </c>
      <c r="J24" s="206">
        <v>604.32062806832516</v>
      </c>
      <c r="K24" s="206">
        <v>514.03749970319052</v>
      </c>
      <c r="L24" s="206">
        <v>521.67058937600575</v>
      </c>
      <c r="M24" s="206">
        <v>525.30390711276402</v>
      </c>
      <c r="N24" s="206">
        <v>504.17085932026532</v>
      </c>
      <c r="O24" s="206">
        <v>581.50189961557544</v>
      </c>
      <c r="P24" s="206">
        <v>569.31802719481129</v>
      </c>
      <c r="Q24" s="206">
        <v>570.22742950983104</v>
      </c>
    </row>
    <row r="25" spans="1:17" x14ac:dyDescent="0.25">
      <c r="A25" s="88" t="s">
        <v>33</v>
      </c>
      <c r="B25" s="87">
        <v>252.66209444132281</v>
      </c>
      <c r="C25" s="87">
        <v>292.06969533499938</v>
      </c>
      <c r="D25" s="87">
        <v>302.29337146686703</v>
      </c>
      <c r="E25" s="87">
        <v>329.25650952175931</v>
      </c>
      <c r="F25" s="87">
        <v>296.65510462217651</v>
      </c>
      <c r="G25" s="87">
        <v>305.28448250823834</v>
      </c>
      <c r="H25" s="87">
        <v>109.40163647466905</v>
      </c>
      <c r="I25" s="87">
        <v>85.400119342567152</v>
      </c>
      <c r="J25" s="87">
        <v>94.311709892576545</v>
      </c>
      <c r="K25" s="87">
        <v>0</v>
      </c>
      <c r="L25" s="87">
        <v>0</v>
      </c>
      <c r="M25" s="87">
        <v>27.152824210629614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365.63579887073996</v>
      </c>
      <c r="C26" s="87">
        <v>374.70186393044679</v>
      </c>
      <c r="D26" s="87">
        <v>326.37124984156958</v>
      </c>
      <c r="E26" s="87">
        <v>401.97017331947524</v>
      </c>
      <c r="F26" s="87">
        <v>407.97895094408284</v>
      </c>
      <c r="G26" s="87">
        <v>410.9637361919207</v>
      </c>
      <c r="H26" s="87">
        <v>377.72141166922046</v>
      </c>
      <c r="I26" s="87">
        <v>375.42018095295248</v>
      </c>
      <c r="J26" s="87">
        <v>447.67620595204522</v>
      </c>
      <c r="K26" s="87">
        <v>453.52862154364243</v>
      </c>
      <c r="L26" s="87">
        <v>473.71031273998159</v>
      </c>
      <c r="M26" s="87">
        <v>450.60174983011757</v>
      </c>
      <c r="N26" s="87">
        <v>392.83146667499187</v>
      </c>
      <c r="O26" s="87">
        <v>476.59724463222278</v>
      </c>
      <c r="P26" s="87">
        <v>465.04424260322332</v>
      </c>
      <c r="Q26" s="87">
        <v>476.59592065596138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22.118598641791198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6.5056966728991341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100.34564265581751</v>
      </c>
      <c r="C29" s="87">
        <v>121.7768110716892</v>
      </c>
      <c r="D29" s="87">
        <v>134.36237875301845</v>
      </c>
      <c r="E29" s="87">
        <v>83.473017539956686</v>
      </c>
      <c r="F29" s="87">
        <v>77.117084401259888</v>
      </c>
      <c r="G29" s="87">
        <v>54.345533860833953</v>
      </c>
      <c r="H29" s="87">
        <v>106.27076912358132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22.653122029776114</v>
      </c>
      <c r="C30" s="87">
        <v>22.654057713237414</v>
      </c>
      <c r="D30" s="87">
        <v>25.171432187216183</v>
      </c>
      <c r="E30" s="87">
        <v>27.808532484172101</v>
      </c>
      <c r="F30" s="87">
        <v>25.171842006659158</v>
      </c>
      <c r="G30" s="87">
        <v>35.312780140337573</v>
      </c>
      <c r="H30" s="87">
        <v>42.912310962966608</v>
      </c>
      <c r="I30" s="87">
        <v>40.54752277137527</v>
      </c>
      <c r="J30" s="87">
        <v>42.814545349278788</v>
      </c>
      <c r="K30" s="87">
        <v>43.102193828041052</v>
      </c>
      <c r="L30" s="87">
        <v>30.749649321754067</v>
      </c>
      <c r="M30" s="87">
        <v>35.554637185686055</v>
      </c>
      <c r="N30" s="87">
        <v>34.282998075465123</v>
      </c>
      <c r="O30" s="87">
        <v>40.366189310580943</v>
      </c>
      <c r="P30" s="87">
        <v>42.343151273647472</v>
      </c>
      <c r="Q30" s="87">
        <v>30.005029096274718</v>
      </c>
    </row>
    <row r="31" spans="1:17" x14ac:dyDescent="0.25">
      <c r="A31" s="88" t="s">
        <v>26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23.666187170147811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14.731114901832656</v>
      </c>
      <c r="C33" s="87">
        <v>18.228972494303996</v>
      </c>
      <c r="D33" s="87">
        <v>19.98578442168002</v>
      </c>
      <c r="E33" s="87">
        <v>19.987783200000003</v>
      </c>
      <c r="F33" s="87">
        <v>21.636090018575992</v>
      </c>
      <c r="G33" s="87">
        <v>22.369599999999984</v>
      </c>
      <c r="H33" s="87">
        <v>14.277273539760012</v>
      </c>
      <c r="I33" s="87">
        <v>16.375944585504719</v>
      </c>
      <c r="J33" s="87">
        <v>19.518166874424704</v>
      </c>
      <c r="K33" s="87">
        <v>17.406684331507059</v>
      </c>
      <c r="L33" s="87">
        <v>17.210627314270095</v>
      </c>
      <c r="M33" s="87">
        <v>11.994695886330753</v>
      </c>
      <c r="N33" s="87">
        <v>77.056394569808319</v>
      </c>
      <c r="O33" s="87">
        <v>64.538465672771778</v>
      </c>
      <c r="P33" s="87">
        <v>61.930633317940519</v>
      </c>
      <c r="Q33" s="87">
        <v>63.626479757594986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22.753042412195427</v>
      </c>
      <c r="C35" s="204">
        <v>21.94317720693536</v>
      </c>
      <c r="D35" s="204">
        <v>15.618922500688219</v>
      </c>
      <c r="E35" s="204">
        <v>34.175152650380404</v>
      </c>
      <c r="F35" s="204">
        <v>36.455102242625827</v>
      </c>
      <c r="G35" s="204">
        <v>47.988802001361933</v>
      </c>
      <c r="H35" s="204">
        <v>1.5700975019424144</v>
      </c>
      <c r="I35" s="204">
        <v>31.287220487995398</v>
      </c>
      <c r="J35" s="204">
        <v>43.78706988309186</v>
      </c>
      <c r="K35" s="204">
        <v>52.911462470713865</v>
      </c>
      <c r="L35" s="204">
        <v>37.492498377437236</v>
      </c>
      <c r="M35" s="204">
        <v>49.53918041251486</v>
      </c>
      <c r="N35" s="204">
        <v>48.033003131113503</v>
      </c>
      <c r="O35" s="204">
        <v>60.993822063412985</v>
      </c>
      <c r="P35" s="204">
        <v>31.059672628807846</v>
      </c>
      <c r="Q35" s="204">
        <v>35.599157969817703</v>
      </c>
    </row>
    <row r="36" spans="1:17" x14ac:dyDescent="0.25">
      <c r="A36" s="152" t="s">
        <v>190</v>
      </c>
      <c r="B36" s="151">
        <v>22.753042412195427</v>
      </c>
      <c r="C36" s="151">
        <v>21.94317720693536</v>
      </c>
      <c r="D36" s="151">
        <v>15.618922500688219</v>
      </c>
      <c r="E36" s="151">
        <v>34.175152650380404</v>
      </c>
      <c r="F36" s="151">
        <v>36.455102242625827</v>
      </c>
      <c r="G36" s="151">
        <v>47.988802001361933</v>
      </c>
      <c r="H36" s="151">
        <v>1.5700975019424144</v>
      </c>
      <c r="I36" s="151">
        <v>31.287220487995398</v>
      </c>
      <c r="J36" s="151">
        <v>43.78706988309186</v>
      </c>
      <c r="K36" s="151">
        <v>52.911462470713865</v>
      </c>
      <c r="L36" s="151">
        <v>37.492498377437236</v>
      </c>
      <c r="M36" s="151">
        <v>49.53918041251486</v>
      </c>
      <c r="N36" s="151">
        <v>48.033003131113503</v>
      </c>
      <c r="O36" s="151">
        <v>60.993822063412985</v>
      </c>
      <c r="P36" s="151">
        <v>31.059672628807846</v>
      </c>
      <c r="Q36" s="151">
        <v>35.599157969817703</v>
      </c>
    </row>
    <row r="37" spans="1:17" x14ac:dyDescent="0.25">
      <c r="A37" s="154" t="s">
        <v>33</v>
      </c>
      <c r="B37" s="83">
        <v>0.65138084086752579</v>
      </c>
      <c r="C37" s="83">
        <v>0</v>
      </c>
      <c r="D37" s="83">
        <v>0</v>
      </c>
      <c r="E37" s="83">
        <v>9.2056214026969165</v>
      </c>
      <c r="F37" s="83">
        <v>11.405183636433998</v>
      </c>
      <c r="G37" s="83">
        <v>19.613374284516158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10.171845670121412</v>
      </c>
      <c r="C38" s="208">
        <v>21.94317720693536</v>
      </c>
      <c r="D38" s="208">
        <v>15.618922500688219</v>
      </c>
      <c r="E38" s="208">
        <v>20.781282583410682</v>
      </c>
      <c r="F38" s="208">
        <v>19.559632857928694</v>
      </c>
      <c r="G38" s="208">
        <v>19.914477256058664</v>
      </c>
      <c r="H38" s="208">
        <v>1.5700975019424144</v>
      </c>
      <c r="I38" s="208">
        <v>18.559855389424911</v>
      </c>
      <c r="J38" s="208">
        <v>23.069478955578532</v>
      </c>
      <c r="K38" s="208">
        <v>19.080768203696394</v>
      </c>
      <c r="L38" s="208">
        <v>35.546963796320206</v>
      </c>
      <c r="M38" s="208">
        <v>48.59848158840051</v>
      </c>
      <c r="N38" s="208">
        <v>37.637816522718182</v>
      </c>
      <c r="O38" s="208">
        <v>34.26828833821444</v>
      </c>
      <c r="P38" s="208">
        <v>30.907784162374476</v>
      </c>
      <c r="Q38" s="208">
        <v>24.430024381653297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0.82327273012838054</v>
      </c>
      <c r="F39" s="208">
        <v>3.4602823645279143E-16</v>
      </c>
      <c r="G39" s="208">
        <v>0.81417922195557901</v>
      </c>
      <c r="H39" s="208">
        <v>0</v>
      </c>
      <c r="I39" s="208">
        <v>0</v>
      </c>
      <c r="J39" s="208">
        <v>0</v>
      </c>
      <c r="K39" s="208">
        <v>1.4159920905800602E-16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2.6360173383083607</v>
      </c>
      <c r="F40" s="208">
        <v>4.5778521122557416</v>
      </c>
      <c r="G40" s="208">
        <v>7.3322847278557379</v>
      </c>
      <c r="H40" s="208">
        <v>0</v>
      </c>
      <c r="I40" s="208">
        <v>0</v>
      </c>
      <c r="J40" s="208">
        <v>0</v>
      </c>
      <c r="K40" s="208">
        <v>25.040342575468781</v>
      </c>
      <c r="L40" s="208">
        <v>0</v>
      </c>
      <c r="M40" s="208">
        <v>0</v>
      </c>
      <c r="N40" s="208">
        <v>0</v>
      </c>
      <c r="O40" s="208">
        <v>22.96433745502954</v>
      </c>
      <c r="P40" s="208">
        <v>0</v>
      </c>
      <c r="Q40" s="208">
        <v>4.1124158295173272</v>
      </c>
    </row>
    <row r="41" spans="1:17" x14ac:dyDescent="0.25">
      <c r="A41" s="154" t="s">
        <v>26</v>
      </c>
      <c r="B41" s="208">
        <v>11.92981590120649</v>
      </c>
      <c r="C41" s="208">
        <v>0</v>
      </c>
      <c r="D41" s="208">
        <v>0</v>
      </c>
      <c r="E41" s="208">
        <v>0.72895859583606315</v>
      </c>
      <c r="F41" s="208">
        <v>0.91243363600739402</v>
      </c>
      <c r="G41" s="208">
        <v>0.31448651097579916</v>
      </c>
      <c r="H41" s="208">
        <v>0</v>
      </c>
      <c r="I41" s="208">
        <v>12.727365098570486</v>
      </c>
      <c r="J41" s="208">
        <v>20.717590927513328</v>
      </c>
      <c r="K41" s="208">
        <v>8.7903516915486843</v>
      </c>
      <c r="L41" s="208">
        <v>1.945534581117029</v>
      </c>
      <c r="M41" s="208">
        <v>0.94069882411434869</v>
      </c>
      <c r="N41" s="208">
        <v>10.395186608395319</v>
      </c>
      <c r="O41" s="208">
        <v>3.7611962701689987</v>
      </c>
      <c r="P41" s="208">
        <v>0.15188846643336842</v>
      </c>
      <c r="Q41" s="208">
        <v>7.0567177586470757</v>
      </c>
    </row>
    <row r="42" spans="1:17" x14ac:dyDescent="0.25">
      <c r="A42" s="152" t="s">
        <v>189</v>
      </c>
      <c r="B42" s="151">
        <v>0</v>
      </c>
      <c r="C42" s="151">
        <v>0</v>
      </c>
      <c r="D42" s="151">
        <v>0</v>
      </c>
      <c r="E42" s="151">
        <v>0</v>
      </c>
      <c r="F42" s="151">
        <v>0</v>
      </c>
      <c r="G42" s="151">
        <v>0</v>
      </c>
      <c r="H42" s="151">
        <v>0</v>
      </c>
      <c r="I42" s="151">
        <v>0</v>
      </c>
      <c r="J42" s="151">
        <v>0</v>
      </c>
      <c r="K42" s="151">
        <v>0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</row>
    <row r="43" spans="1:17" x14ac:dyDescent="0.25">
      <c r="A43" s="156" t="s">
        <v>180</v>
      </c>
      <c r="B43" s="155">
        <v>44.053132022439989</v>
      </c>
      <c r="C43" s="155">
        <v>40.133777445710209</v>
      </c>
      <c r="D43" s="155">
        <v>39.105687903404025</v>
      </c>
      <c r="E43" s="155">
        <v>51.140607749373785</v>
      </c>
      <c r="F43" s="155">
        <v>49.909893551519488</v>
      </c>
      <c r="G43" s="155">
        <v>52.322211355282271</v>
      </c>
      <c r="H43" s="155">
        <v>34.010026657501719</v>
      </c>
      <c r="I43" s="155">
        <v>51.565649703722983</v>
      </c>
      <c r="J43" s="155">
        <v>60.544034260304592</v>
      </c>
      <c r="K43" s="155">
        <v>51.940753987837041</v>
      </c>
      <c r="L43" s="155">
        <v>52.161705339958665</v>
      </c>
      <c r="M43" s="155">
        <v>53.023650488510704</v>
      </c>
      <c r="N43" s="155">
        <v>50.93122185897176</v>
      </c>
      <c r="O43" s="155">
        <v>58.694583813529704</v>
      </c>
      <c r="P43" s="155">
        <v>56.406680921551505</v>
      </c>
      <c r="Q43" s="155">
        <v>56.742232872004045</v>
      </c>
    </row>
    <row r="44" spans="1:17" x14ac:dyDescent="0.25">
      <c r="A44" s="152" t="s">
        <v>193</v>
      </c>
      <c r="B44" s="151">
        <v>7.4711430111743686</v>
      </c>
      <c r="C44" s="151">
        <v>0</v>
      </c>
      <c r="D44" s="151">
        <v>0</v>
      </c>
      <c r="E44" s="151">
        <v>9.4069295526626853</v>
      </c>
      <c r="F44" s="151">
        <v>9.8183255518701458</v>
      </c>
      <c r="G44" s="151">
        <v>12.244333966508309</v>
      </c>
      <c r="H44" s="151">
        <v>0</v>
      </c>
      <c r="I44" s="151">
        <v>1.4614141244584475</v>
      </c>
      <c r="J44" s="151">
        <v>2.0613928343375947</v>
      </c>
      <c r="K44" s="151">
        <v>2.1951895004315007</v>
      </c>
      <c r="L44" s="151">
        <v>1.677454755183887</v>
      </c>
      <c r="M44" s="151">
        <v>2.1877885098561785</v>
      </c>
      <c r="N44" s="151">
        <v>2.1404935376556913</v>
      </c>
      <c r="O44" s="151">
        <v>2.4202064313772791</v>
      </c>
      <c r="P44" s="151">
        <v>1.3113879672149777</v>
      </c>
      <c r="Q44" s="151">
        <v>1.5589332420203157</v>
      </c>
    </row>
    <row r="45" spans="1:17" x14ac:dyDescent="0.25">
      <c r="A45" s="152" t="s">
        <v>187</v>
      </c>
      <c r="B45" s="151">
        <v>36.58198901126562</v>
      </c>
      <c r="C45" s="151">
        <v>40.133777445710209</v>
      </c>
      <c r="D45" s="151">
        <v>39.105687903404025</v>
      </c>
      <c r="E45" s="151">
        <v>41.733678196711104</v>
      </c>
      <c r="F45" s="151">
        <v>40.091567999649342</v>
      </c>
      <c r="G45" s="151">
        <v>40.077877388773963</v>
      </c>
      <c r="H45" s="151">
        <v>34.010026657501719</v>
      </c>
      <c r="I45" s="151">
        <v>50.104235579264532</v>
      </c>
      <c r="J45" s="151">
        <v>58.482641425966996</v>
      </c>
      <c r="K45" s="151">
        <v>49.745564487405538</v>
      </c>
      <c r="L45" s="151">
        <v>50.484250584774777</v>
      </c>
      <c r="M45" s="151">
        <v>50.835861978654528</v>
      </c>
      <c r="N45" s="151">
        <v>48.790728321316067</v>
      </c>
      <c r="O45" s="151">
        <v>56.274377382152423</v>
      </c>
      <c r="P45" s="151">
        <v>55.095292954336529</v>
      </c>
      <c r="Q45" s="151">
        <v>55.183299629983729</v>
      </c>
    </row>
    <row r="46" spans="1:17" x14ac:dyDescent="0.25">
      <c r="A46" s="150" t="s">
        <v>33</v>
      </c>
      <c r="B46" s="87">
        <v>12.225585214902733</v>
      </c>
      <c r="C46" s="87">
        <v>14.132404612983837</v>
      </c>
      <c r="D46" s="87">
        <v>14.627098619364547</v>
      </c>
      <c r="E46" s="87">
        <v>15.931766589762507</v>
      </c>
      <c r="F46" s="87">
        <v>14.354279255911772</v>
      </c>
      <c r="G46" s="87">
        <v>14.771829798785715</v>
      </c>
      <c r="H46" s="87">
        <v>5.2936275713549525</v>
      </c>
      <c r="I46" s="87">
        <v>8.2645276783129571</v>
      </c>
      <c r="J46" s="87">
        <v>9.1269396670235352</v>
      </c>
      <c r="K46" s="87">
        <v>0</v>
      </c>
      <c r="L46" s="87">
        <v>0</v>
      </c>
      <c r="M46" s="87">
        <v>2.6276926655448034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17.692054784068059</v>
      </c>
      <c r="C47" s="87">
        <v>18.130735351473255</v>
      </c>
      <c r="D47" s="87">
        <v>15.792157250398482</v>
      </c>
      <c r="E47" s="87">
        <v>19.450169676748821</v>
      </c>
      <c r="F47" s="87">
        <v>19.740916981165242</v>
      </c>
      <c r="G47" s="87">
        <v>19.885342073802533</v>
      </c>
      <c r="H47" s="87">
        <v>18.276842500123571</v>
      </c>
      <c r="I47" s="87">
        <v>36.330985253511571</v>
      </c>
      <c r="J47" s="87">
        <v>43.323503801810865</v>
      </c>
      <c r="K47" s="87">
        <v>43.889866600997657</v>
      </c>
      <c r="L47" s="87">
        <v>45.84293349096599</v>
      </c>
      <c r="M47" s="87">
        <v>43.606620951301643</v>
      </c>
      <c r="N47" s="87">
        <v>38.015948387902505</v>
      </c>
      <c r="O47" s="87">
        <v>46.122313996666684</v>
      </c>
      <c r="P47" s="87">
        <v>45.004281542247384</v>
      </c>
      <c r="Q47" s="87">
        <v>46.122185869931819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1.0702547729898964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0.31479177449511919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4.8554343220556957</v>
      </c>
      <c r="C50" s="87">
        <v>5.8924263421785223</v>
      </c>
      <c r="D50" s="87">
        <v>6.5014054235331269</v>
      </c>
      <c r="E50" s="87">
        <v>4.0390169777398306</v>
      </c>
      <c r="F50" s="87">
        <v>3.7314718258674109</v>
      </c>
      <c r="G50" s="87">
        <v>2.6296226061693839</v>
      </c>
      <c r="H50" s="87">
        <v>5.1421339898507075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1.0961188078923956</v>
      </c>
      <c r="C51" s="87">
        <v>1.0961640828985877</v>
      </c>
      <c r="D51" s="87">
        <v>1.2179725251878761</v>
      </c>
      <c r="E51" s="87">
        <v>1.3455741524599367</v>
      </c>
      <c r="F51" s="87">
        <v>1.2179923551609233</v>
      </c>
      <c r="G51" s="87">
        <v>1.7086829100163272</v>
      </c>
      <c r="H51" s="87">
        <v>2.0764021433693514</v>
      </c>
      <c r="I51" s="87">
        <v>3.9239538165847039</v>
      </c>
      <c r="J51" s="87">
        <v>4.1433430983173016</v>
      </c>
      <c r="K51" s="87">
        <v>4.1711800478749419</v>
      </c>
      <c r="L51" s="87">
        <v>2.9757725150084564</v>
      </c>
      <c r="M51" s="87">
        <v>3.4407713405502647</v>
      </c>
      <c r="N51" s="87">
        <v>3.3177094911740483</v>
      </c>
      <c r="O51" s="87">
        <v>3.9064054171529934</v>
      </c>
      <c r="P51" s="87">
        <v>4.0977243168045909</v>
      </c>
      <c r="Q51" s="87">
        <v>2.9037124931878768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1.145138088878118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0.71279588234674307</v>
      </c>
      <c r="C54" s="87">
        <v>0.88204705617600099</v>
      </c>
      <c r="D54" s="87">
        <v>0.967054084919997</v>
      </c>
      <c r="E54" s="87">
        <v>0.96715079999999942</v>
      </c>
      <c r="F54" s="87">
        <v>1.0469075815439981</v>
      </c>
      <c r="G54" s="87">
        <v>1.0823999999999991</v>
      </c>
      <c r="H54" s="87">
        <v>0.69083581643999958</v>
      </c>
      <c r="I54" s="87">
        <v>1.584768830855295</v>
      </c>
      <c r="J54" s="87">
        <v>1.888854858815296</v>
      </c>
      <c r="K54" s="87">
        <v>1.6845178385329409</v>
      </c>
      <c r="L54" s="87">
        <v>1.6655445788003309</v>
      </c>
      <c r="M54" s="87">
        <v>1.1607770212578148</v>
      </c>
      <c r="N54" s="87">
        <v>7.4570704422395115</v>
      </c>
      <c r="O54" s="87">
        <v>6.2456579683327451</v>
      </c>
      <c r="P54" s="87">
        <v>5.9932870952845612</v>
      </c>
      <c r="Q54" s="87">
        <v>6.1574012668640359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75" t="s">
        <v>179</v>
      </c>
      <c r="B57" s="255">
        <v>0</v>
      </c>
      <c r="C57" s="255">
        <v>0</v>
      </c>
      <c r="D57" s="255">
        <v>0</v>
      </c>
      <c r="E57" s="255">
        <v>0</v>
      </c>
      <c r="F57" s="255">
        <v>0</v>
      </c>
      <c r="G57" s="255">
        <v>0</v>
      </c>
      <c r="H57" s="255">
        <v>0</v>
      </c>
      <c r="I57" s="255">
        <v>0</v>
      </c>
      <c r="J57" s="255">
        <v>0</v>
      </c>
      <c r="K57" s="255">
        <v>0</v>
      </c>
      <c r="L57" s="255">
        <v>0</v>
      </c>
      <c r="M57" s="255">
        <v>0</v>
      </c>
      <c r="N57" s="255">
        <v>0</v>
      </c>
      <c r="O57" s="255">
        <v>0</v>
      </c>
      <c r="P57" s="255">
        <v>0</v>
      </c>
      <c r="Q57" s="255">
        <v>0</v>
      </c>
    </row>
    <row r="58" spans="1:17" x14ac:dyDescent="0.25">
      <c r="A58" s="177" t="s">
        <v>98</v>
      </c>
      <c r="B58" s="176">
        <v>277.87945999999999</v>
      </c>
      <c r="C58" s="176">
        <v>285.53625</v>
      </c>
      <c r="D58" s="176">
        <v>314.30691000000002</v>
      </c>
      <c r="E58" s="176">
        <v>315.05074999999999</v>
      </c>
      <c r="F58" s="176">
        <v>333.27442000000002</v>
      </c>
      <c r="G58" s="176">
        <v>292.40073999999998</v>
      </c>
      <c r="H58" s="176">
        <v>372.42739999999998</v>
      </c>
      <c r="I58" s="176">
        <v>702.06097</v>
      </c>
      <c r="J58" s="176">
        <v>818.62621999999999</v>
      </c>
      <c r="K58" s="176">
        <v>826.66832999999997</v>
      </c>
      <c r="L58" s="176">
        <v>876.79497000000003</v>
      </c>
      <c r="M58" s="176">
        <v>819.72301000000004</v>
      </c>
      <c r="N58" s="176">
        <v>835.36672999999996</v>
      </c>
      <c r="O58" s="176">
        <v>911.55805999999995</v>
      </c>
      <c r="P58" s="176">
        <v>777.47244000000001</v>
      </c>
      <c r="Q58" s="176">
        <v>916.2432</v>
      </c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143.451727666289</v>
      </c>
      <c r="C60" s="96">
        <v>130.46262392556122</v>
      </c>
      <c r="D60" s="96">
        <v>111.4077309393588</v>
      </c>
      <c r="E60" s="96">
        <v>176.48465120082508</v>
      </c>
      <c r="F60" s="96">
        <v>194.70431146965589</v>
      </c>
      <c r="G60" s="96">
        <v>214.99775540695282</v>
      </c>
      <c r="H60" s="96">
        <v>73.999846182179553</v>
      </c>
      <c r="I60" s="96">
        <v>241.18141599783857</v>
      </c>
      <c r="J60" s="96">
        <v>187.84790453124035</v>
      </c>
      <c r="K60" s="96">
        <v>108.39925338098345</v>
      </c>
      <c r="L60" s="96">
        <v>195.30449176871883</v>
      </c>
      <c r="M60" s="96">
        <v>222.48573509697763</v>
      </c>
      <c r="N60" s="96">
        <v>177.8164185535901</v>
      </c>
      <c r="O60" s="96">
        <v>129.60607584689026</v>
      </c>
      <c r="P60" s="96">
        <v>181.95960848253972</v>
      </c>
      <c r="Q60" s="96">
        <v>175.28358522651314</v>
      </c>
    </row>
    <row r="61" spans="1:17" x14ac:dyDescent="0.25">
      <c r="A61" s="132" t="s">
        <v>83</v>
      </c>
      <c r="B61" s="160">
        <v>0</v>
      </c>
      <c r="C61" s="160">
        <v>0</v>
      </c>
      <c r="D61" s="160">
        <v>0</v>
      </c>
      <c r="E61" s="160">
        <v>0</v>
      </c>
      <c r="F61" s="160">
        <v>0</v>
      </c>
      <c r="G61" s="160">
        <v>0</v>
      </c>
      <c r="H61" s="160">
        <v>0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0</v>
      </c>
    </row>
    <row r="62" spans="1:17" x14ac:dyDescent="0.25">
      <c r="A62" s="76" t="s">
        <v>82</v>
      </c>
      <c r="B62" s="159">
        <v>0</v>
      </c>
      <c r="C62" s="159">
        <v>0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I62" s="159">
        <v>0</v>
      </c>
      <c r="J62" s="159">
        <v>0</v>
      </c>
      <c r="K62" s="159">
        <v>0</v>
      </c>
      <c r="L62" s="159">
        <v>0</v>
      </c>
      <c r="M62" s="159">
        <v>0</v>
      </c>
      <c r="N62" s="159">
        <v>0</v>
      </c>
      <c r="O62" s="159">
        <v>0</v>
      </c>
      <c r="P62" s="159">
        <v>0</v>
      </c>
      <c r="Q62" s="159">
        <v>0</v>
      </c>
    </row>
    <row r="63" spans="1:17" x14ac:dyDescent="0.25">
      <c r="A63" s="76" t="s">
        <v>81</v>
      </c>
      <c r="B63" s="159">
        <v>0</v>
      </c>
      <c r="C63" s="159">
        <v>0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I63" s="159">
        <v>0</v>
      </c>
      <c r="J63" s="159">
        <v>0</v>
      </c>
      <c r="K63" s="159">
        <v>0</v>
      </c>
      <c r="L63" s="159">
        <v>0</v>
      </c>
      <c r="M63" s="159">
        <v>0</v>
      </c>
      <c r="N63" s="159">
        <v>0</v>
      </c>
      <c r="O63" s="159">
        <v>0</v>
      </c>
      <c r="P63" s="159">
        <v>0</v>
      </c>
      <c r="Q63" s="159">
        <v>0</v>
      </c>
    </row>
    <row r="64" spans="1:17" x14ac:dyDescent="0.25">
      <c r="A64" s="76" t="s">
        <v>80</v>
      </c>
      <c r="B64" s="159">
        <v>0</v>
      </c>
      <c r="C64" s="159">
        <v>0</v>
      </c>
      <c r="D64" s="159">
        <v>0</v>
      </c>
      <c r="E64" s="159">
        <v>0</v>
      </c>
      <c r="F64" s="159">
        <v>0</v>
      </c>
      <c r="G64" s="159">
        <v>0</v>
      </c>
      <c r="H64" s="159">
        <v>0</v>
      </c>
      <c r="I64" s="159">
        <v>0</v>
      </c>
      <c r="J64" s="159">
        <v>0</v>
      </c>
      <c r="K64" s="159">
        <v>0</v>
      </c>
      <c r="L64" s="159">
        <v>0</v>
      </c>
      <c r="M64" s="159">
        <v>0</v>
      </c>
      <c r="N64" s="159">
        <v>0</v>
      </c>
      <c r="O64" s="159">
        <v>0</v>
      </c>
      <c r="P64" s="159">
        <v>0</v>
      </c>
      <c r="Q64" s="159">
        <v>0</v>
      </c>
    </row>
    <row r="65" spans="1:17" x14ac:dyDescent="0.25">
      <c r="A65" s="129" t="s">
        <v>79</v>
      </c>
      <c r="B65" s="158">
        <v>8.0462784845144899</v>
      </c>
      <c r="C65" s="158">
        <v>4.1727962474782352</v>
      </c>
      <c r="D65" s="158">
        <v>4.9317607666840546</v>
      </c>
      <c r="E65" s="158">
        <v>10.444504764957431</v>
      </c>
      <c r="F65" s="158">
        <v>11.016407991465817</v>
      </c>
      <c r="G65" s="158">
        <v>11.053648827686438</v>
      </c>
      <c r="H65" s="158">
        <v>0</v>
      </c>
      <c r="I65" s="158">
        <v>12.715200496703265</v>
      </c>
      <c r="J65" s="158">
        <v>11.408835127724522</v>
      </c>
      <c r="K65" s="158">
        <v>11.365698438454325</v>
      </c>
      <c r="L65" s="158">
        <v>8.1563394579514359</v>
      </c>
      <c r="M65" s="158">
        <v>7.8177410202479996</v>
      </c>
      <c r="N65" s="158">
        <v>9.6041286981197445</v>
      </c>
      <c r="O65" s="158">
        <v>8.8111558093699287</v>
      </c>
      <c r="P65" s="158">
        <v>7.9010130711835354</v>
      </c>
      <c r="Q65" s="158">
        <v>10.541748228273336</v>
      </c>
    </row>
    <row r="66" spans="1:17" x14ac:dyDescent="0.25">
      <c r="A66" s="92" t="s">
        <v>125</v>
      </c>
      <c r="B66" s="91">
        <v>2.8617233078923716</v>
      </c>
      <c r="C66" s="91">
        <v>1.1305103475775007</v>
      </c>
      <c r="D66" s="91">
        <v>1.4878269077464965</v>
      </c>
      <c r="E66" s="91">
        <v>4.8906022311743804</v>
      </c>
      <c r="F66" s="91">
        <v>5.0220490215854099</v>
      </c>
      <c r="G66" s="91">
        <v>5.175831773343222</v>
      </c>
      <c r="H66" s="91">
        <v>0</v>
      </c>
      <c r="I66" s="91">
        <v>4.5917338968910935</v>
      </c>
      <c r="J66" s="91">
        <v>4.8129257817448767</v>
      </c>
      <c r="K66" s="91">
        <v>4.8406854900150922</v>
      </c>
      <c r="L66" s="91">
        <v>2.5781180804038479</v>
      </c>
      <c r="M66" s="91">
        <v>1.5057885597102125</v>
      </c>
      <c r="N66" s="91">
        <v>3.3394283246819079</v>
      </c>
      <c r="O66" s="91">
        <v>3.1272688280207115</v>
      </c>
      <c r="P66" s="91">
        <v>2.1943618340599436</v>
      </c>
      <c r="Q66" s="91">
        <v>3.8490253808060575</v>
      </c>
    </row>
    <row r="67" spans="1:17" x14ac:dyDescent="0.25">
      <c r="A67" s="92" t="s">
        <v>26</v>
      </c>
      <c r="B67" s="91">
        <v>5.1845551766221183</v>
      </c>
      <c r="C67" s="91">
        <v>3.0422858999007349</v>
      </c>
      <c r="D67" s="91">
        <v>3.4439338589375583</v>
      </c>
      <c r="E67" s="91">
        <v>5.5539025337830505</v>
      </c>
      <c r="F67" s="91">
        <v>5.9943589698804072</v>
      </c>
      <c r="G67" s="91">
        <v>5.8778170543432147</v>
      </c>
      <c r="H67" s="91">
        <v>0</v>
      </c>
      <c r="I67" s="91">
        <v>8.123466599812172</v>
      </c>
      <c r="J67" s="91">
        <v>6.5959093459796465</v>
      </c>
      <c r="K67" s="91">
        <v>6.5250129484392332</v>
      </c>
      <c r="L67" s="91">
        <v>5.5782213775475871</v>
      </c>
      <c r="M67" s="91">
        <v>6.3119524605377872</v>
      </c>
      <c r="N67" s="91">
        <v>6.2647003734378375</v>
      </c>
      <c r="O67" s="91">
        <v>5.6838869813492181</v>
      </c>
      <c r="P67" s="91">
        <v>5.7066512371235918</v>
      </c>
      <c r="Q67" s="91">
        <v>6.6927228474672793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0</v>
      </c>
      <c r="C69" s="157">
        <v>0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7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7">
        <v>0</v>
      </c>
      <c r="P69" s="157">
        <v>0</v>
      </c>
      <c r="Q69" s="157">
        <v>0</v>
      </c>
    </row>
    <row r="70" spans="1:17" x14ac:dyDescent="0.25">
      <c r="A70" s="156" t="s">
        <v>183</v>
      </c>
      <c r="B70" s="204">
        <v>44.040237846353229</v>
      </c>
      <c r="C70" s="204">
        <v>38.461292686693483</v>
      </c>
      <c r="D70" s="204">
        <v>40.051658713944612</v>
      </c>
      <c r="E70" s="204">
        <v>49.096137269130118</v>
      </c>
      <c r="F70" s="204">
        <v>52.123157082605459</v>
      </c>
      <c r="G70" s="204">
        <v>51.312569633842735</v>
      </c>
      <c r="H70" s="204">
        <v>36.210149948869493</v>
      </c>
      <c r="I70" s="204">
        <v>116.76888477866068</v>
      </c>
      <c r="J70" s="204">
        <v>79.34912197559872</v>
      </c>
      <c r="K70" s="204">
        <v>3.7696945263881014</v>
      </c>
      <c r="L70" s="204">
        <v>100.60994187727778</v>
      </c>
      <c r="M70" s="204">
        <v>103.25230402093665</v>
      </c>
      <c r="N70" s="204">
        <v>68.219549017474293</v>
      </c>
      <c r="O70" s="204">
        <v>30.861871996581637</v>
      </c>
      <c r="P70" s="204">
        <v>93.641422999205702</v>
      </c>
      <c r="Q70" s="204">
        <v>74.629231974289908</v>
      </c>
    </row>
    <row r="71" spans="1:17" x14ac:dyDescent="0.25">
      <c r="A71" s="152" t="s">
        <v>192</v>
      </c>
      <c r="B71" s="151">
        <v>44.040237846353229</v>
      </c>
      <c r="C71" s="151">
        <v>38.461292686693483</v>
      </c>
      <c r="D71" s="151">
        <v>40.051658713944612</v>
      </c>
      <c r="E71" s="151">
        <v>49.096137269130118</v>
      </c>
      <c r="F71" s="151">
        <v>52.123157082605459</v>
      </c>
      <c r="G71" s="151">
        <v>51.312569633842735</v>
      </c>
      <c r="H71" s="151">
        <v>36.210149948869493</v>
      </c>
      <c r="I71" s="151">
        <v>116.76888477866068</v>
      </c>
      <c r="J71" s="151">
        <v>79.34912197559872</v>
      </c>
      <c r="K71" s="151">
        <v>3.7696945263881014</v>
      </c>
      <c r="L71" s="151">
        <v>100.60994187727778</v>
      </c>
      <c r="M71" s="151">
        <v>103.25230402093665</v>
      </c>
      <c r="N71" s="151">
        <v>68.219549017474293</v>
      </c>
      <c r="O71" s="151">
        <v>30.861871996581637</v>
      </c>
      <c r="P71" s="151">
        <v>93.641422999205702</v>
      </c>
      <c r="Q71" s="151">
        <v>74.629231974289908</v>
      </c>
    </row>
    <row r="72" spans="1:17" x14ac:dyDescent="0.25">
      <c r="A72" s="150" t="s">
        <v>33</v>
      </c>
      <c r="B72" s="87">
        <v>0.45972020014714787</v>
      </c>
      <c r="C72" s="87">
        <v>3.0793768688562166</v>
      </c>
      <c r="D72" s="87">
        <v>5.7470415851043386</v>
      </c>
      <c r="E72" s="87">
        <v>6.249880112421728</v>
      </c>
      <c r="F72" s="87">
        <v>2.9069550500740884</v>
      </c>
      <c r="G72" s="87">
        <v>3.5431513602860458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15.316702685050766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0.2933161643855044</v>
      </c>
      <c r="C75" s="87">
        <v>3.6903209770074881</v>
      </c>
      <c r="D75" s="87">
        <v>5.498435268271316</v>
      </c>
      <c r="E75" s="87">
        <v>0.3726674890406303</v>
      </c>
      <c r="F75" s="87">
        <v>0.28366437985955056</v>
      </c>
      <c r="G75" s="87">
        <v>0.27058630523010341</v>
      </c>
      <c r="H75" s="87">
        <v>4.5050693903205854</v>
      </c>
      <c r="I75" s="87">
        <v>4.0417052279816321</v>
      </c>
      <c r="J75" s="87">
        <v>0.98412359757776802</v>
      </c>
      <c r="K75" s="87">
        <v>0</v>
      </c>
      <c r="L75" s="87">
        <v>5.6550942862880591</v>
      </c>
      <c r="M75" s="87">
        <v>4.9105241529849586</v>
      </c>
      <c r="N75" s="87">
        <v>0.20509939921889989</v>
      </c>
      <c r="O75" s="87">
        <v>0</v>
      </c>
      <c r="P75" s="87">
        <v>2.7236032354854998</v>
      </c>
      <c r="Q75" s="87">
        <v>0</v>
      </c>
    </row>
    <row r="76" spans="1:17" x14ac:dyDescent="0.25">
      <c r="A76" s="150" t="s">
        <v>29</v>
      </c>
      <c r="B76" s="87">
        <v>41.085312455332243</v>
      </c>
      <c r="C76" s="87">
        <v>20.854714324926455</v>
      </c>
      <c r="D76" s="87">
        <v>14.915293135727755</v>
      </c>
      <c r="E76" s="87">
        <v>41.662511951997054</v>
      </c>
      <c r="F76" s="87">
        <v>48.146652571404111</v>
      </c>
      <c r="G76" s="87">
        <v>46.838174112522083</v>
      </c>
      <c r="H76" s="87">
        <v>0</v>
      </c>
      <c r="I76" s="87">
        <v>91.727212272391284</v>
      </c>
      <c r="J76" s="87">
        <v>73.728845642357868</v>
      </c>
      <c r="K76" s="87">
        <v>3.7696945263881014</v>
      </c>
      <c r="L76" s="87">
        <v>78.278993839715071</v>
      </c>
      <c r="M76" s="87">
        <v>71.562083879482145</v>
      </c>
      <c r="N76" s="87">
        <v>67.092478173095728</v>
      </c>
      <c r="O76" s="87">
        <v>30.861871996581637</v>
      </c>
      <c r="P76" s="87">
        <v>82.739417115732806</v>
      </c>
      <c r="Q76" s="87">
        <v>74.629231974289908</v>
      </c>
    </row>
    <row r="77" spans="1:17" x14ac:dyDescent="0.25">
      <c r="A77" s="150" t="s">
        <v>28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2.2018890264883315</v>
      </c>
      <c r="C78" s="87">
        <v>10.836880515903328</v>
      </c>
      <c r="D78" s="87">
        <v>13.890888724841203</v>
      </c>
      <c r="E78" s="87">
        <v>0.81107771567070241</v>
      </c>
      <c r="F78" s="87">
        <v>0.78588508126770884</v>
      </c>
      <c r="G78" s="87">
        <v>0.66065785580450165</v>
      </c>
      <c r="H78" s="87">
        <v>16.388377873498143</v>
      </c>
      <c r="I78" s="87">
        <v>20.999967278287752</v>
      </c>
      <c r="J78" s="87">
        <v>4.6361527356630905</v>
      </c>
      <c r="K78" s="87">
        <v>0</v>
      </c>
      <c r="L78" s="87">
        <v>16.675853751274644</v>
      </c>
      <c r="M78" s="87">
        <v>26.779695988469538</v>
      </c>
      <c r="N78" s="87">
        <v>0.92197144515967677</v>
      </c>
      <c r="O78" s="87">
        <v>0</v>
      </c>
      <c r="P78" s="87">
        <v>8.1784026479874026</v>
      </c>
      <c r="Q78" s="87">
        <v>0</v>
      </c>
    </row>
    <row r="79" spans="1:17" x14ac:dyDescent="0.25">
      <c r="A79" s="150" t="s">
        <v>25</v>
      </c>
      <c r="B79" s="87">
        <v>0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</v>
      </c>
      <c r="N79" s="87">
        <v>0</v>
      </c>
      <c r="O79" s="87">
        <v>0</v>
      </c>
      <c r="P79" s="87">
        <v>0</v>
      </c>
      <c r="Q79" s="87">
        <v>0</v>
      </c>
    </row>
    <row r="80" spans="1:17" x14ac:dyDescent="0.25">
      <c r="A80" s="150" t="s">
        <v>86</v>
      </c>
      <c r="B80" s="87">
        <v>0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6" t="s">
        <v>181</v>
      </c>
      <c r="B83" s="204">
        <v>42.101782714710836</v>
      </c>
      <c r="C83" s="204">
        <v>36.094325612817478</v>
      </c>
      <c r="D83" s="204">
        <v>27.943306027685292</v>
      </c>
      <c r="E83" s="204">
        <v>61.29137728206836</v>
      </c>
      <c r="F83" s="204">
        <v>71.7679545214542</v>
      </c>
      <c r="G83" s="204">
        <v>91.583220675323929</v>
      </c>
      <c r="H83" s="204">
        <v>2.9995521647883883</v>
      </c>
      <c r="I83" s="204">
        <v>66.393447020356518</v>
      </c>
      <c r="J83" s="204">
        <v>66.165103404503441</v>
      </c>
      <c r="K83" s="204">
        <v>91.292396840020345</v>
      </c>
      <c r="L83" s="204">
        <v>47.57864407808971</v>
      </c>
      <c r="M83" s="204">
        <v>71.299846278298702</v>
      </c>
      <c r="N83" s="204">
        <v>73.32407849389358</v>
      </c>
      <c r="O83" s="204">
        <v>77.647197369084751</v>
      </c>
      <c r="P83" s="204">
        <v>44.172097415768128</v>
      </c>
      <c r="Q83" s="204">
        <v>61.062526931605817</v>
      </c>
    </row>
    <row r="84" spans="1:17" x14ac:dyDescent="0.25">
      <c r="A84" s="152" t="s">
        <v>190</v>
      </c>
      <c r="B84" s="151">
        <v>42.101782714710836</v>
      </c>
      <c r="C84" s="151">
        <v>36.094325612817478</v>
      </c>
      <c r="D84" s="151">
        <v>27.943306027685292</v>
      </c>
      <c r="E84" s="151">
        <v>61.29137728206836</v>
      </c>
      <c r="F84" s="151">
        <v>71.7679545214542</v>
      </c>
      <c r="G84" s="151">
        <v>91.583220675323929</v>
      </c>
      <c r="H84" s="151">
        <v>2.9995521647883883</v>
      </c>
      <c r="I84" s="151">
        <v>66.393447020356518</v>
      </c>
      <c r="J84" s="151">
        <v>66.165103404503441</v>
      </c>
      <c r="K84" s="151">
        <v>91.292396840020345</v>
      </c>
      <c r="L84" s="151">
        <v>47.57864407808971</v>
      </c>
      <c r="M84" s="151">
        <v>71.299846278298702</v>
      </c>
      <c r="N84" s="151">
        <v>73.32407849389358</v>
      </c>
      <c r="O84" s="151">
        <v>77.647197369084751</v>
      </c>
      <c r="P84" s="151">
        <v>44.172097415768128</v>
      </c>
      <c r="Q84" s="151">
        <v>61.062526931605817</v>
      </c>
    </row>
    <row r="85" spans="1:17" x14ac:dyDescent="0.25">
      <c r="A85" s="154" t="s">
        <v>33</v>
      </c>
      <c r="B85" s="83">
        <v>1.2053023121000745</v>
      </c>
      <c r="C85" s="83">
        <v>0</v>
      </c>
      <c r="D85" s="83">
        <v>0</v>
      </c>
      <c r="E85" s="83">
        <v>16.509808172058005</v>
      </c>
      <c r="F85" s="83">
        <v>22.453007951555016</v>
      </c>
      <c r="G85" s="83">
        <v>37.430731970253994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18.821783410445548</v>
      </c>
      <c r="C86" s="208">
        <v>36.094325612817478</v>
      </c>
      <c r="D86" s="208">
        <v>27.943306027685292</v>
      </c>
      <c r="E86" s="208">
        <v>37.270160699952939</v>
      </c>
      <c r="F86" s="208">
        <v>38.506402534863845</v>
      </c>
      <c r="G86" s="208">
        <v>38.00536560849298</v>
      </c>
      <c r="H86" s="208">
        <v>2.9995521647883883</v>
      </c>
      <c r="I86" s="208">
        <v>39.385178877620802</v>
      </c>
      <c r="J86" s="208">
        <v>34.859479400179694</v>
      </c>
      <c r="K86" s="208">
        <v>32.921582234254807</v>
      </c>
      <c r="L86" s="208">
        <v>45.109726257657449</v>
      </c>
      <c r="M86" s="208">
        <v>69.945934465567433</v>
      </c>
      <c r="N86" s="208">
        <v>57.455458396331508</v>
      </c>
      <c r="O86" s="208">
        <v>43.624689486283884</v>
      </c>
      <c r="P86" s="208">
        <v>43.956086377409548</v>
      </c>
      <c r="Q86" s="208">
        <v>41.904334451091806</v>
      </c>
    </row>
    <row r="87" spans="1:17" x14ac:dyDescent="0.25">
      <c r="A87" s="154" t="s">
        <v>125</v>
      </c>
      <c r="B87" s="208">
        <v>0</v>
      </c>
      <c r="C87" s="208">
        <v>0</v>
      </c>
      <c r="D87" s="208">
        <v>0</v>
      </c>
      <c r="E87" s="208">
        <v>1.4764972676069485</v>
      </c>
      <c r="F87" s="208">
        <v>6.812143488613128E-16</v>
      </c>
      <c r="G87" s="208">
        <v>1.5538032258339174</v>
      </c>
      <c r="H87" s="208">
        <v>0</v>
      </c>
      <c r="I87" s="208">
        <v>0</v>
      </c>
      <c r="J87" s="208">
        <v>0</v>
      </c>
      <c r="K87" s="208">
        <v>2.4431249075210237E-16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</row>
    <row r="88" spans="1:17" x14ac:dyDescent="0.25">
      <c r="A88" s="154" t="s">
        <v>29</v>
      </c>
      <c r="B88" s="208">
        <v>0</v>
      </c>
      <c r="C88" s="208">
        <v>0</v>
      </c>
      <c r="D88" s="208">
        <v>0</v>
      </c>
      <c r="E88" s="208">
        <v>4.7275614203447605</v>
      </c>
      <c r="F88" s="208">
        <v>9.0122661023333475</v>
      </c>
      <c r="G88" s="208">
        <v>13.993144697933108</v>
      </c>
      <c r="H88" s="208">
        <v>0</v>
      </c>
      <c r="I88" s="208">
        <v>0</v>
      </c>
      <c r="J88" s="208">
        <v>0</v>
      </c>
      <c r="K88" s="208">
        <v>43.204114659938476</v>
      </c>
      <c r="L88" s="208">
        <v>0</v>
      </c>
      <c r="M88" s="208">
        <v>0</v>
      </c>
      <c r="N88" s="208">
        <v>0</v>
      </c>
      <c r="O88" s="208">
        <v>29.234377884486484</v>
      </c>
      <c r="P88" s="208">
        <v>0</v>
      </c>
      <c r="Q88" s="208">
        <v>7.0539449993948766</v>
      </c>
    </row>
    <row r="89" spans="1:17" x14ac:dyDescent="0.25">
      <c r="A89" s="154" t="s">
        <v>26</v>
      </c>
      <c r="B89" s="208">
        <v>22.074696992165212</v>
      </c>
      <c r="C89" s="208">
        <v>0</v>
      </c>
      <c r="D89" s="208">
        <v>0</v>
      </c>
      <c r="E89" s="208">
        <v>1.3073497221057071</v>
      </c>
      <c r="F89" s="208">
        <v>1.7962779327019944</v>
      </c>
      <c r="G89" s="208">
        <v>0.60017517280993793</v>
      </c>
      <c r="H89" s="208">
        <v>0</v>
      </c>
      <c r="I89" s="208">
        <v>27.008268142735712</v>
      </c>
      <c r="J89" s="208">
        <v>31.305624004323747</v>
      </c>
      <c r="K89" s="208">
        <v>15.166699945827066</v>
      </c>
      <c r="L89" s="208">
        <v>2.4689178204322624</v>
      </c>
      <c r="M89" s="208">
        <v>1.3539118127312695</v>
      </c>
      <c r="N89" s="208">
        <v>15.868620097562076</v>
      </c>
      <c r="O89" s="208">
        <v>4.788129998314389</v>
      </c>
      <c r="P89" s="208">
        <v>0.21601103835858093</v>
      </c>
      <c r="Q89" s="208">
        <v>12.104247481119135</v>
      </c>
    </row>
    <row r="90" spans="1:17" x14ac:dyDescent="0.25">
      <c r="A90" s="152" t="s">
        <v>189</v>
      </c>
      <c r="B90" s="151">
        <v>0</v>
      </c>
      <c r="C90" s="151">
        <v>0</v>
      </c>
      <c r="D90" s="151">
        <v>0</v>
      </c>
      <c r="E90" s="151">
        <v>0</v>
      </c>
      <c r="F90" s="151">
        <v>0</v>
      </c>
      <c r="G90" s="151">
        <v>0</v>
      </c>
      <c r="H90" s="151">
        <v>0</v>
      </c>
      <c r="I90" s="151">
        <v>0</v>
      </c>
      <c r="J90" s="151">
        <v>0</v>
      </c>
      <c r="K90" s="151">
        <v>0</v>
      </c>
      <c r="L90" s="151">
        <v>0</v>
      </c>
      <c r="M90" s="151">
        <v>0</v>
      </c>
      <c r="N90" s="151">
        <v>0</v>
      </c>
      <c r="O90" s="151">
        <v>0</v>
      </c>
      <c r="P90" s="151">
        <v>0</v>
      </c>
      <c r="Q90" s="151">
        <v>0</v>
      </c>
    </row>
    <row r="91" spans="1:17" x14ac:dyDescent="0.25">
      <c r="A91" s="156" t="s">
        <v>180</v>
      </c>
      <c r="B91" s="155">
        <v>49.263428620710428</v>
      </c>
      <c r="C91" s="155">
        <v>51.734209378572032</v>
      </c>
      <c r="D91" s="155">
        <v>38.481005431044821</v>
      </c>
      <c r="E91" s="155">
        <v>55.652631884669177</v>
      </c>
      <c r="F91" s="155">
        <v>59.796791874130449</v>
      </c>
      <c r="G91" s="155">
        <v>61.048316270099704</v>
      </c>
      <c r="H91" s="155">
        <v>34.79014406852167</v>
      </c>
      <c r="I91" s="155">
        <v>45.303883702118135</v>
      </c>
      <c r="J91" s="155">
        <v>30.924844023413666</v>
      </c>
      <c r="K91" s="155">
        <v>1.9714635761206849</v>
      </c>
      <c r="L91" s="155">
        <v>38.959566355399907</v>
      </c>
      <c r="M91" s="155">
        <v>40.11584377749427</v>
      </c>
      <c r="N91" s="155">
        <v>26.66866234410249</v>
      </c>
      <c r="O91" s="155">
        <v>12.285850671853936</v>
      </c>
      <c r="P91" s="155">
        <v>36.245074996382357</v>
      </c>
      <c r="Q91" s="155">
        <v>29.050078092344087</v>
      </c>
    </row>
    <row r="92" spans="1:17" x14ac:dyDescent="0.25">
      <c r="A92" s="152" t="s">
        <v>193</v>
      </c>
      <c r="B92" s="151">
        <v>6.9502589251945901</v>
      </c>
      <c r="C92" s="151">
        <v>0</v>
      </c>
      <c r="D92" s="151">
        <v>0</v>
      </c>
      <c r="E92" s="151">
        <v>8.4818333319755403</v>
      </c>
      <c r="F92" s="151">
        <v>9.7176801673134392</v>
      </c>
      <c r="G92" s="151">
        <v>11.748004268956707</v>
      </c>
      <c r="H92" s="151">
        <v>0</v>
      </c>
      <c r="I92" s="151">
        <v>0.42799857149560661</v>
      </c>
      <c r="J92" s="151">
        <v>0.42988734259533845</v>
      </c>
      <c r="K92" s="151">
        <v>0.52271822872447393</v>
      </c>
      <c r="L92" s="151">
        <v>0.29378477119121493</v>
      </c>
      <c r="M92" s="151">
        <v>0.43456615376175423</v>
      </c>
      <c r="N92" s="151">
        <v>0.45095330993588956</v>
      </c>
      <c r="O92" s="151">
        <v>0.4252096692460941</v>
      </c>
      <c r="P92" s="151">
        <v>0.25739086335428407</v>
      </c>
      <c r="Q92" s="151">
        <v>0.36903992183266887</v>
      </c>
    </row>
    <row r="93" spans="1:17" x14ac:dyDescent="0.25">
      <c r="A93" s="152" t="s">
        <v>187</v>
      </c>
      <c r="B93" s="151">
        <v>42.313169695515839</v>
      </c>
      <c r="C93" s="151">
        <v>51.734209378572032</v>
      </c>
      <c r="D93" s="151">
        <v>38.481005431044821</v>
      </c>
      <c r="E93" s="151">
        <v>47.170798552693633</v>
      </c>
      <c r="F93" s="151">
        <v>50.07911170681701</v>
      </c>
      <c r="G93" s="151">
        <v>49.300312001142998</v>
      </c>
      <c r="H93" s="151">
        <v>34.79014406852167</v>
      </c>
      <c r="I93" s="151">
        <v>44.875885130622528</v>
      </c>
      <c r="J93" s="151">
        <v>30.494956680818326</v>
      </c>
      <c r="K93" s="151">
        <v>1.4487453473962109</v>
      </c>
      <c r="L93" s="151">
        <v>38.665781584208695</v>
      </c>
      <c r="M93" s="151">
        <v>39.681277623732512</v>
      </c>
      <c r="N93" s="151">
        <v>26.217709034166599</v>
      </c>
      <c r="O93" s="151">
        <v>11.860641002607842</v>
      </c>
      <c r="P93" s="151">
        <v>35.987684133028075</v>
      </c>
      <c r="Q93" s="151">
        <v>28.681038170511417</v>
      </c>
    </row>
    <row r="94" spans="1:17" x14ac:dyDescent="0.25">
      <c r="A94" s="150" t="s">
        <v>33</v>
      </c>
      <c r="B94" s="87">
        <v>0.44169195700412228</v>
      </c>
      <c r="C94" s="87">
        <v>4.142063788304637</v>
      </c>
      <c r="D94" s="87">
        <v>5.5216674052963244</v>
      </c>
      <c r="E94" s="87">
        <v>6.0047867746796983</v>
      </c>
      <c r="F94" s="87">
        <v>2.7929568128162807</v>
      </c>
      <c r="G94" s="87">
        <v>3.4042042481179648</v>
      </c>
      <c r="H94" s="87">
        <v>0</v>
      </c>
      <c r="I94" s="87">
        <v>0</v>
      </c>
      <c r="J94" s="87">
        <v>0</v>
      </c>
      <c r="K94" s="87">
        <v>0</v>
      </c>
      <c r="L94" s="87">
        <v>0</v>
      </c>
      <c r="M94" s="87">
        <v>0</v>
      </c>
      <c r="N94" s="87">
        <v>0</v>
      </c>
      <c r="O94" s="87">
        <v>0</v>
      </c>
      <c r="P94" s="87">
        <v>0</v>
      </c>
      <c r="Q94" s="87">
        <v>0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14.716047677793878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0.28181356970371985</v>
      </c>
      <c r="C97" s="87">
        <v>4.9638435102492897</v>
      </c>
      <c r="D97" s="87">
        <v>5.2828103557900894</v>
      </c>
      <c r="E97" s="87">
        <v>0.3580530777057036</v>
      </c>
      <c r="F97" s="87">
        <v>0.27254028653172496</v>
      </c>
      <c r="G97" s="87">
        <v>0.25997507757402083</v>
      </c>
      <c r="H97" s="87">
        <v>4.3284000024648757</v>
      </c>
      <c r="I97" s="87">
        <v>1.5532827934988225</v>
      </c>
      <c r="J97" s="87">
        <v>0.37821220612792644</v>
      </c>
      <c r="K97" s="87">
        <v>0</v>
      </c>
      <c r="L97" s="87">
        <v>2.1733303531616848</v>
      </c>
      <c r="M97" s="87">
        <v>1.8871818313432389</v>
      </c>
      <c r="N97" s="87">
        <v>7.8822514209616459E-2</v>
      </c>
      <c r="O97" s="87">
        <v>0</v>
      </c>
      <c r="P97" s="87">
        <v>1.0467181061865842</v>
      </c>
      <c r="Q97" s="87">
        <v>0</v>
      </c>
    </row>
    <row r="98" spans="1:17" x14ac:dyDescent="0.25">
      <c r="A98" s="150" t="s">
        <v>29</v>
      </c>
      <c r="B98" s="87">
        <v>39.474123731593721</v>
      </c>
      <c r="C98" s="87">
        <v>28.051635346861865</v>
      </c>
      <c r="D98" s="87">
        <v>14.330379679424706</v>
      </c>
      <c r="E98" s="87">
        <v>40.028687953879512</v>
      </c>
      <c r="F98" s="87">
        <v>46.258548548996103</v>
      </c>
      <c r="G98" s="87">
        <v>45.001382970854536</v>
      </c>
      <c r="H98" s="87">
        <v>0</v>
      </c>
      <c r="I98" s="87">
        <v>35.252026677232728</v>
      </c>
      <c r="J98" s="87">
        <v>28.335007344906153</v>
      </c>
      <c r="K98" s="87">
        <v>1.4487453473962109</v>
      </c>
      <c r="L98" s="87">
        <v>30.083691750164995</v>
      </c>
      <c r="M98" s="87">
        <v>27.502291059565678</v>
      </c>
      <c r="N98" s="87">
        <v>25.784560239072089</v>
      </c>
      <c r="O98" s="87">
        <v>11.860641002607842</v>
      </c>
      <c r="P98" s="87">
        <v>31.797893636634569</v>
      </c>
      <c r="Q98" s="87">
        <v>28.681038170511417</v>
      </c>
    </row>
    <row r="99" spans="1:17" x14ac:dyDescent="0.25">
      <c r="A99" s="150" t="s">
        <v>28</v>
      </c>
      <c r="B99" s="87">
        <v>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2.1155404372142792</v>
      </c>
      <c r="C100" s="87">
        <v>14.576666733156241</v>
      </c>
      <c r="D100" s="87">
        <v>13.346147990533705</v>
      </c>
      <c r="E100" s="87">
        <v>0.77927074642871397</v>
      </c>
      <c r="F100" s="87">
        <v>0.75506605847289665</v>
      </c>
      <c r="G100" s="87">
        <v>0.63474970459648195</v>
      </c>
      <c r="H100" s="87">
        <v>15.745696388262919</v>
      </c>
      <c r="I100" s="87">
        <v>8.070575659890979</v>
      </c>
      <c r="J100" s="87">
        <v>1.7817371297842466</v>
      </c>
      <c r="K100" s="87">
        <v>0</v>
      </c>
      <c r="L100" s="87">
        <v>6.4087594808820203</v>
      </c>
      <c r="M100" s="87">
        <v>10.291804732823593</v>
      </c>
      <c r="N100" s="87">
        <v>0.35432628088489548</v>
      </c>
      <c r="O100" s="87">
        <v>0</v>
      </c>
      <c r="P100" s="87">
        <v>3.1430723902069233</v>
      </c>
      <c r="Q100" s="87">
        <v>0</v>
      </c>
    </row>
    <row r="101" spans="1:17" x14ac:dyDescent="0.25">
      <c r="A101" s="150" t="s">
        <v>25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86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0</v>
      </c>
      <c r="C104" s="151">
        <v>0</v>
      </c>
      <c r="D104" s="151">
        <v>0</v>
      </c>
      <c r="E104" s="151">
        <v>0</v>
      </c>
      <c r="F104" s="151">
        <v>0</v>
      </c>
      <c r="G104" s="151">
        <v>0</v>
      </c>
      <c r="H104" s="151">
        <v>0</v>
      </c>
      <c r="I104" s="151">
        <v>0</v>
      </c>
      <c r="J104" s="151">
        <v>0</v>
      </c>
      <c r="K104" s="151">
        <v>0</v>
      </c>
      <c r="L104" s="151">
        <v>0</v>
      </c>
      <c r="M104" s="151">
        <v>0</v>
      </c>
      <c r="N104" s="151">
        <v>0</v>
      </c>
      <c r="O104" s="151">
        <v>0</v>
      </c>
      <c r="P104" s="151">
        <v>0</v>
      </c>
      <c r="Q104" s="151">
        <v>0</v>
      </c>
    </row>
    <row r="105" spans="1:17" x14ac:dyDescent="0.25">
      <c r="A105" s="243" t="s">
        <v>179</v>
      </c>
      <c r="B105" s="242">
        <v>0</v>
      </c>
      <c r="C105" s="242">
        <v>0</v>
      </c>
      <c r="D105" s="242">
        <v>0</v>
      </c>
      <c r="E105" s="242">
        <v>0</v>
      </c>
      <c r="F105" s="242">
        <v>0</v>
      </c>
      <c r="G105" s="242">
        <v>0</v>
      </c>
      <c r="H105" s="242">
        <v>0</v>
      </c>
      <c r="I105" s="242">
        <v>0</v>
      </c>
      <c r="J105" s="242">
        <v>0</v>
      </c>
      <c r="K105" s="242">
        <v>0</v>
      </c>
      <c r="L105" s="242">
        <v>0</v>
      </c>
      <c r="M105" s="242">
        <v>0</v>
      </c>
      <c r="N105" s="242">
        <v>0</v>
      </c>
      <c r="O105" s="242">
        <v>0</v>
      </c>
      <c r="P105" s="242">
        <v>0</v>
      </c>
      <c r="Q105" s="242">
        <v>0</v>
      </c>
    </row>
    <row r="106" spans="1:17" x14ac:dyDescent="0.25">
      <c r="A106" s="177" t="s">
        <v>98</v>
      </c>
      <c r="B106" s="176">
        <v>0</v>
      </c>
      <c r="C106" s="176">
        <v>0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I106" s="176">
        <v>0</v>
      </c>
      <c r="J106" s="176">
        <v>0</v>
      </c>
      <c r="K106" s="176">
        <v>0</v>
      </c>
      <c r="L106" s="176">
        <v>0</v>
      </c>
      <c r="M106" s="176">
        <v>0</v>
      </c>
      <c r="N106" s="176">
        <v>0</v>
      </c>
      <c r="O106" s="176">
        <v>0</v>
      </c>
      <c r="P106" s="176">
        <v>0</v>
      </c>
      <c r="Q106" s="176">
        <v>0</v>
      </c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1.5102727563805214</v>
      </c>
      <c r="C108" s="96">
        <v>1.4191150702035531</v>
      </c>
      <c r="D108" s="96">
        <v>1.4797677411914778</v>
      </c>
      <c r="E108" s="96">
        <v>2.1365450024893726</v>
      </c>
      <c r="F108" s="96">
        <v>2.2083152011001821</v>
      </c>
      <c r="G108" s="96">
        <v>2.7372667603291321</v>
      </c>
      <c r="H108" s="96">
        <v>1.3708498451046398</v>
      </c>
      <c r="I108" s="96">
        <v>2.9674984474712609</v>
      </c>
      <c r="J108" s="96">
        <v>3.4134316702204623</v>
      </c>
      <c r="K108" s="96">
        <v>5.7775784028772055</v>
      </c>
      <c r="L108" s="96">
        <v>4.4944758866224017</v>
      </c>
      <c r="M108" s="96">
        <v>3.4021309601306697</v>
      </c>
      <c r="N108" s="96">
        <v>4.999128488523926</v>
      </c>
      <c r="O108" s="96">
        <v>6.5133271325961681</v>
      </c>
      <c r="P108" s="96">
        <v>5.0456716461344939</v>
      </c>
      <c r="Q108" s="96">
        <v>5.8791052467505569</v>
      </c>
    </row>
    <row r="109" spans="1:17" x14ac:dyDescent="0.25">
      <c r="A109" s="132" t="s">
        <v>83</v>
      </c>
      <c r="B109" s="160">
        <v>0</v>
      </c>
      <c r="C109" s="160">
        <v>0</v>
      </c>
      <c r="D109" s="160">
        <v>0</v>
      </c>
      <c r="E109" s="160">
        <v>0</v>
      </c>
      <c r="F109" s="160">
        <v>0</v>
      </c>
      <c r="G109" s="160">
        <v>0</v>
      </c>
      <c r="H109" s="160">
        <v>0</v>
      </c>
      <c r="I109" s="160">
        <v>0</v>
      </c>
      <c r="J109" s="160">
        <v>0</v>
      </c>
      <c r="K109" s="160">
        <v>0</v>
      </c>
      <c r="L109" s="160">
        <v>0</v>
      </c>
      <c r="M109" s="160">
        <v>0</v>
      </c>
      <c r="N109" s="160">
        <v>0</v>
      </c>
      <c r="O109" s="160">
        <v>0</v>
      </c>
      <c r="P109" s="160">
        <v>0</v>
      </c>
      <c r="Q109" s="160">
        <v>0</v>
      </c>
    </row>
    <row r="110" spans="1:17" x14ac:dyDescent="0.25">
      <c r="A110" s="76" t="s">
        <v>82</v>
      </c>
      <c r="B110" s="159">
        <v>0</v>
      </c>
      <c r="C110" s="159">
        <v>0</v>
      </c>
      <c r="D110" s="159">
        <v>0</v>
      </c>
      <c r="E110" s="159">
        <v>0</v>
      </c>
      <c r="F110" s="159">
        <v>0</v>
      </c>
      <c r="G110" s="159">
        <v>0</v>
      </c>
      <c r="H110" s="159">
        <v>0</v>
      </c>
      <c r="I110" s="159">
        <v>0</v>
      </c>
      <c r="J110" s="159">
        <v>0</v>
      </c>
      <c r="K110" s="159">
        <v>0</v>
      </c>
      <c r="L110" s="159">
        <v>0</v>
      </c>
      <c r="M110" s="159">
        <v>0</v>
      </c>
      <c r="N110" s="159">
        <v>0</v>
      </c>
      <c r="O110" s="159">
        <v>0</v>
      </c>
      <c r="P110" s="159">
        <v>0</v>
      </c>
      <c r="Q110" s="159">
        <v>0</v>
      </c>
    </row>
    <row r="111" spans="1:17" x14ac:dyDescent="0.25">
      <c r="A111" s="76" t="s">
        <v>81</v>
      </c>
      <c r="B111" s="159">
        <v>0</v>
      </c>
      <c r="C111" s="159">
        <v>0</v>
      </c>
      <c r="D111" s="159">
        <v>0</v>
      </c>
      <c r="E111" s="159">
        <v>0</v>
      </c>
      <c r="F111" s="159">
        <v>0</v>
      </c>
      <c r="G111" s="159">
        <v>0</v>
      </c>
      <c r="H111" s="159">
        <v>0</v>
      </c>
      <c r="I111" s="159">
        <v>0</v>
      </c>
      <c r="J111" s="159">
        <v>0</v>
      </c>
      <c r="K111" s="159">
        <v>0</v>
      </c>
      <c r="L111" s="159">
        <v>0</v>
      </c>
      <c r="M111" s="159">
        <v>0</v>
      </c>
      <c r="N111" s="159">
        <v>0</v>
      </c>
      <c r="O111" s="159">
        <v>0</v>
      </c>
      <c r="P111" s="159">
        <v>0</v>
      </c>
      <c r="Q111" s="159">
        <v>0</v>
      </c>
    </row>
    <row r="112" spans="1:17" x14ac:dyDescent="0.25">
      <c r="A112" s="76" t="s">
        <v>80</v>
      </c>
      <c r="B112" s="159">
        <v>0</v>
      </c>
      <c r="C112" s="159">
        <v>0</v>
      </c>
      <c r="D112" s="159">
        <v>0</v>
      </c>
      <c r="E112" s="159">
        <v>0</v>
      </c>
      <c r="F112" s="159">
        <v>0</v>
      </c>
      <c r="G112" s="159">
        <v>0</v>
      </c>
      <c r="H112" s="159">
        <v>0</v>
      </c>
      <c r="I112" s="159">
        <v>0</v>
      </c>
      <c r="J112" s="159">
        <v>0</v>
      </c>
      <c r="K112" s="159">
        <v>0</v>
      </c>
      <c r="L112" s="159">
        <v>0</v>
      </c>
      <c r="M112" s="159">
        <v>0</v>
      </c>
      <c r="N112" s="159">
        <v>0</v>
      </c>
      <c r="O112" s="159">
        <v>0</v>
      </c>
      <c r="P112" s="159">
        <v>0</v>
      </c>
      <c r="Q112" s="159">
        <v>0</v>
      </c>
    </row>
    <row r="113" spans="1:17" x14ac:dyDescent="0.25">
      <c r="A113" s="129" t="s">
        <v>79</v>
      </c>
      <c r="B113" s="158">
        <v>0.10050271487969448</v>
      </c>
      <c r="C113" s="158">
        <v>5.9414938685885224E-2</v>
      </c>
      <c r="D113" s="158">
        <v>7.3409649538142635E-2</v>
      </c>
      <c r="E113" s="158">
        <v>0.15099600398560872</v>
      </c>
      <c r="F113" s="158">
        <v>0.14951924431273711</v>
      </c>
      <c r="G113" s="158">
        <v>0.1700390500060992</v>
      </c>
      <c r="H113" s="158">
        <v>0</v>
      </c>
      <c r="I113" s="158">
        <v>0.1973838596871037</v>
      </c>
      <c r="J113" s="158">
        <v>0.23163067036844981</v>
      </c>
      <c r="K113" s="158">
        <v>0.30266473114117054</v>
      </c>
      <c r="L113" s="158">
        <v>0.27377219107642359</v>
      </c>
      <c r="M113" s="158">
        <v>0.16253558963784187</v>
      </c>
      <c r="N113" s="158">
        <v>0.28631696317487532</v>
      </c>
      <c r="O113" s="158">
        <v>0.30436797749550792</v>
      </c>
      <c r="P113" s="158">
        <v>0.30070061785391966</v>
      </c>
      <c r="Q113" s="158">
        <v>0.32916300895312445</v>
      </c>
    </row>
    <row r="114" spans="1:17" x14ac:dyDescent="0.25">
      <c r="A114" s="92" t="s">
        <v>125</v>
      </c>
      <c r="B114" s="91">
        <v>3.5744594501819243E-2</v>
      </c>
      <c r="C114" s="91">
        <v>1.6096928534593238E-2</v>
      </c>
      <c r="D114" s="91">
        <v>2.2146421336760237E-2</v>
      </c>
      <c r="E114" s="91">
        <v>7.0703342150607307E-2</v>
      </c>
      <c r="F114" s="91">
        <v>6.8161325832401323E-2</v>
      </c>
      <c r="G114" s="91">
        <v>7.9620180761149767E-2</v>
      </c>
      <c r="H114" s="91">
        <v>0</v>
      </c>
      <c r="I114" s="91">
        <v>7.1279580645186011E-2</v>
      </c>
      <c r="J114" s="91">
        <v>9.7715604860485944E-2</v>
      </c>
      <c r="K114" s="91">
        <v>0.12890582838423695</v>
      </c>
      <c r="L114" s="91">
        <v>8.6536005442713546E-2</v>
      </c>
      <c r="M114" s="91">
        <v>3.1306259799157701E-2</v>
      </c>
      <c r="N114" s="91">
        <v>9.9554577694306964E-2</v>
      </c>
      <c r="O114" s="91">
        <v>0.10802674573717201</v>
      </c>
      <c r="P114" s="91">
        <v>8.351409538904149E-2</v>
      </c>
      <c r="Q114" s="91">
        <v>0.12018469313135798</v>
      </c>
    </row>
    <row r="115" spans="1:17" x14ac:dyDescent="0.25">
      <c r="A115" s="92" t="s">
        <v>26</v>
      </c>
      <c r="B115" s="91">
        <v>6.4758120377875233E-2</v>
      </c>
      <c r="C115" s="91">
        <v>4.331801015129199E-2</v>
      </c>
      <c r="D115" s="91">
        <v>5.1263228201382398E-2</v>
      </c>
      <c r="E115" s="91">
        <v>8.0292661835001417E-2</v>
      </c>
      <c r="F115" s="91">
        <v>8.13579184803358E-2</v>
      </c>
      <c r="G115" s="91">
        <v>9.0418869244949449E-2</v>
      </c>
      <c r="H115" s="91">
        <v>0</v>
      </c>
      <c r="I115" s="91">
        <v>0.12610427904191771</v>
      </c>
      <c r="J115" s="91">
        <v>0.13391506550796387</v>
      </c>
      <c r="K115" s="91">
        <v>0.17375890275693359</v>
      </c>
      <c r="L115" s="91">
        <v>0.18723618563371003</v>
      </c>
      <c r="M115" s="91">
        <v>0.13122932983868418</v>
      </c>
      <c r="N115" s="91">
        <v>0.18676238548056834</v>
      </c>
      <c r="O115" s="91">
        <v>0.19634123175833593</v>
      </c>
      <c r="P115" s="91">
        <v>0.21718652246487816</v>
      </c>
      <c r="Q115" s="91">
        <v>0.20897831582176649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</v>
      </c>
      <c r="C117" s="157">
        <v>0</v>
      </c>
      <c r="D117" s="157">
        <v>0</v>
      </c>
      <c r="E117" s="157">
        <v>0</v>
      </c>
      <c r="F117" s="157">
        <v>0</v>
      </c>
      <c r="G117" s="157">
        <v>0</v>
      </c>
      <c r="H117" s="157">
        <v>0</v>
      </c>
      <c r="I117" s="157">
        <v>0</v>
      </c>
      <c r="J117" s="157">
        <v>0</v>
      </c>
      <c r="K117" s="157">
        <v>0</v>
      </c>
      <c r="L117" s="157">
        <v>0</v>
      </c>
      <c r="M117" s="157">
        <v>0</v>
      </c>
      <c r="N117" s="157">
        <v>0</v>
      </c>
      <c r="O117" s="157">
        <v>0</v>
      </c>
      <c r="P117" s="157">
        <v>0</v>
      </c>
      <c r="Q117" s="157">
        <v>0</v>
      </c>
    </row>
    <row r="118" spans="1:17" x14ac:dyDescent="0.25">
      <c r="A118" s="156" t="s">
        <v>183</v>
      </c>
      <c r="B118" s="204">
        <v>0.56566783084861894</v>
      </c>
      <c r="C118" s="204">
        <v>0.62722243823025858</v>
      </c>
      <c r="D118" s="204">
        <v>0.69532692274064334</v>
      </c>
      <c r="E118" s="204">
        <v>0.73775549008727115</v>
      </c>
      <c r="F118" s="204">
        <v>0.73791593927378774</v>
      </c>
      <c r="G118" s="204">
        <v>0.82553140225677502</v>
      </c>
      <c r="H118" s="204">
        <v>0.82088368830478575</v>
      </c>
      <c r="I118" s="204">
        <v>1.1137432258272004</v>
      </c>
      <c r="J118" s="204">
        <v>1.1868393379561366</v>
      </c>
      <c r="K118" s="204">
        <v>2.0222187107872123</v>
      </c>
      <c r="L118" s="204">
        <v>1.6929660506983193</v>
      </c>
      <c r="M118" s="204">
        <v>1.1584033034529295</v>
      </c>
      <c r="N118" s="204">
        <v>1.6656144257293759</v>
      </c>
      <c r="O118" s="204">
        <v>2.3516964892249455</v>
      </c>
      <c r="P118" s="204">
        <v>1.9824224774625092</v>
      </c>
      <c r="Q118" s="204">
        <v>2.3410888799959739</v>
      </c>
    </row>
    <row r="119" spans="1:17" x14ac:dyDescent="0.25">
      <c r="A119" s="152" t="s">
        <v>192</v>
      </c>
      <c r="B119" s="151">
        <v>0.56566783084861894</v>
      </c>
      <c r="C119" s="151">
        <v>0.62722243823025858</v>
      </c>
      <c r="D119" s="151">
        <v>0.69532692274064334</v>
      </c>
      <c r="E119" s="151">
        <v>0.73775549008727115</v>
      </c>
      <c r="F119" s="151">
        <v>0.73791593927378774</v>
      </c>
      <c r="G119" s="151">
        <v>0.82553140225677502</v>
      </c>
      <c r="H119" s="151">
        <v>0.82088368830478575</v>
      </c>
      <c r="I119" s="151">
        <v>1.1137432258272004</v>
      </c>
      <c r="J119" s="151">
        <v>1.1868393379561366</v>
      </c>
      <c r="K119" s="151">
        <v>2.0222187107872123</v>
      </c>
      <c r="L119" s="151">
        <v>1.6929660506983193</v>
      </c>
      <c r="M119" s="151">
        <v>1.1584033034529295</v>
      </c>
      <c r="N119" s="151">
        <v>1.6656144257293759</v>
      </c>
      <c r="O119" s="151">
        <v>2.3516964892249455</v>
      </c>
      <c r="P119" s="151">
        <v>1.9824224774625092</v>
      </c>
      <c r="Q119" s="151">
        <v>2.3410888799959739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0.34722947600400184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6.6495340370255951E-2</v>
      </c>
      <c r="C123" s="87">
        <v>0.15933227897888269</v>
      </c>
      <c r="D123" s="87">
        <v>0.19718119498822137</v>
      </c>
      <c r="E123" s="87">
        <v>0.23226069674665256</v>
      </c>
      <c r="F123" s="87">
        <v>0.19570901104654098</v>
      </c>
      <c r="G123" s="87">
        <v>0.23986995176422504</v>
      </c>
      <c r="H123" s="87">
        <v>0.1021298719396994</v>
      </c>
      <c r="I123" s="87">
        <v>0.17975723535750082</v>
      </c>
      <c r="J123" s="87">
        <v>0.20781835798858306</v>
      </c>
      <c r="K123" s="87">
        <v>9.6695447148250485E-3</v>
      </c>
      <c r="L123" s="87">
        <v>0.42872710214002452</v>
      </c>
      <c r="M123" s="87">
        <v>0.17949914437678918</v>
      </c>
      <c r="N123" s="87">
        <v>0.30310119346205083</v>
      </c>
      <c r="O123" s="87">
        <v>5.5276240274308358E-2</v>
      </c>
      <c r="P123" s="87">
        <v>0.49526044394282404</v>
      </c>
      <c r="Q123" s="87">
        <v>0.10861110090939524</v>
      </c>
    </row>
    <row r="124" spans="1:17" x14ac:dyDescent="0.25">
      <c r="A124" s="150" t="s">
        <v>29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87">
        <v>0</v>
      </c>
      <c r="K124" s="87">
        <v>1.9819182125021522</v>
      </c>
      <c r="L124" s="87">
        <v>0</v>
      </c>
      <c r="M124" s="87">
        <v>0</v>
      </c>
      <c r="N124" s="87">
        <v>0</v>
      </c>
      <c r="O124" s="87">
        <v>2.139378262569001</v>
      </c>
      <c r="P124" s="87">
        <v>0</v>
      </c>
      <c r="Q124" s="87">
        <v>1.8463754881837118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0.49917249047836298</v>
      </c>
      <c r="C126" s="87">
        <v>0.46789015925137589</v>
      </c>
      <c r="D126" s="87">
        <v>0.498145727752422</v>
      </c>
      <c r="E126" s="87">
        <v>0.50549479334061864</v>
      </c>
      <c r="F126" s="87">
        <v>0.54220692822724681</v>
      </c>
      <c r="G126" s="87">
        <v>0.58566145049254992</v>
      </c>
      <c r="H126" s="87">
        <v>0.3715243403610845</v>
      </c>
      <c r="I126" s="87">
        <v>0.93398599046969955</v>
      </c>
      <c r="J126" s="87">
        <v>0.97902097996755355</v>
      </c>
      <c r="K126" s="87">
        <v>3.0630953570235077E-2</v>
      </c>
      <c r="L126" s="87">
        <v>1.2642389485582948</v>
      </c>
      <c r="M126" s="87">
        <v>0.97890415907614026</v>
      </c>
      <c r="N126" s="87">
        <v>1.362513232267325</v>
      </c>
      <c r="O126" s="87">
        <v>0.15704198638163575</v>
      </c>
      <c r="P126" s="87">
        <v>1.4871620335196851</v>
      </c>
      <c r="Q126" s="87">
        <v>0.38610229090286668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</v>
      </c>
      <c r="C130" s="151">
        <v>0</v>
      </c>
      <c r="D130" s="151">
        <v>0</v>
      </c>
      <c r="E130" s="151">
        <v>0</v>
      </c>
      <c r="F130" s="151">
        <v>0</v>
      </c>
      <c r="G130" s="151">
        <v>0</v>
      </c>
      <c r="H130" s="151">
        <v>0</v>
      </c>
      <c r="I130" s="151">
        <v>0</v>
      </c>
      <c r="J130" s="151">
        <v>0</v>
      </c>
      <c r="K130" s="151">
        <v>0</v>
      </c>
      <c r="L130" s="151">
        <v>0</v>
      </c>
      <c r="M130" s="151">
        <v>0</v>
      </c>
      <c r="N130" s="151">
        <v>0</v>
      </c>
      <c r="O130" s="151">
        <v>0</v>
      </c>
      <c r="P130" s="151">
        <v>0</v>
      </c>
      <c r="Q130" s="151">
        <v>0</v>
      </c>
    </row>
    <row r="131" spans="1:17" x14ac:dyDescent="0.25">
      <c r="A131" s="156" t="s">
        <v>181</v>
      </c>
      <c r="B131" s="204">
        <v>0.34527348165492966</v>
      </c>
      <c r="C131" s="204">
        <v>0.33743288929515303</v>
      </c>
      <c r="D131" s="204">
        <v>0.27309197675041019</v>
      </c>
      <c r="E131" s="204">
        <v>0.5817775881974282</v>
      </c>
      <c r="F131" s="204">
        <v>0.63953991506709751</v>
      </c>
      <c r="G131" s="204">
        <v>0.92499401710572882</v>
      </c>
      <c r="H131" s="204">
        <v>3.2947287606025229E-2</v>
      </c>
      <c r="I131" s="204">
        <v>0.67669605709821901</v>
      </c>
      <c r="J131" s="204">
        <v>0.88199020124619487</v>
      </c>
      <c r="K131" s="204">
        <v>1.5961742549611999</v>
      </c>
      <c r="L131" s="204">
        <v>1.0485426617778826</v>
      </c>
      <c r="M131" s="204">
        <v>0.97327549721444351</v>
      </c>
      <c r="N131" s="204">
        <v>1.4352109073216313</v>
      </c>
      <c r="O131" s="204">
        <v>1.7610507303728569</v>
      </c>
      <c r="P131" s="204">
        <v>1.1037724910704187</v>
      </c>
      <c r="Q131" s="204">
        <v>1.2518525009187282</v>
      </c>
    </row>
    <row r="132" spans="1:17" x14ac:dyDescent="0.25">
      <c r="A132" s="152" t="s">
        <v>190</v>
      </c>
      <c r="B132" s="151">
        <v>0.34527348165492966</v>
      </c>
      <c r="C132" s="151">
        <v>0.33743288929515303</v>
      </c>
      <c r="D132" s="151">
        <v>0.27309197675041019</v>
      </c>
      <c r="E132" s="151">
        <v>0.5817775881974282</v>
      </c>
      <c r="F132" s="151">
        <v>0.63953991506709751</v>
      </c>
      <c r="G132" s="151">
        <v>0.92499401710572882</v>
      </c>
      <c r="H132" s="151">
        <v>3.2947287606025229E-2</v>
      </c>
      <c r="I132" s="151">
        <v>0.67669605709821901</v>
      </c>
      <c r="J132" s="151">
        <v>0.88199020124619487</v>
      </c>
      <c r="K132" s="151">
        <v>1.5961742549611999</v>
      </c>
      <c r="L132" s="151">
        <v>1.0485426617778826</v>
      </c>
      <c r="M132" s="151">
        <v>0.97327549721444351</v>
      </c>
      <c r="N132" s="151">
        <v>1.4352109073216313</v>
      </c>
      <c r="O132" s="151">
        <v>1.7610507303728569</v>
      </c>
      <c r="P132" s="151">
        <v>1.1037724910704187</v>
      </c>
      <c r="Q132" s="151">
        <v>1.2518525009187282</v>
      </c>
    </row>
    <row r="133" spans="1:17" x14ac:dyDescent="0.25">
      <c r="A133" s="154" t="s">
        <v>33</v>
      </c>
      <c r="B133" s="83">
        <v>9.8845915519895269E-3</v>
      </c>
      <c r="C133" s="83">
        <v>0</v>
      </c>
      <c r="D133" s="83">
        <v>0</v>
      </c>
      <c r="E133" s="83">
        <v>0.15671105473350461</v>
      </c>
      <c r="F133" s="83">
        <v>0.20008365703171496</v>
      </c>
      <c r="G133" s="83">
        <v>0.37805181858713455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0.15435599801356692</v>
      </c>
      <c r="C134" s="208">
        <v>0.33743288929515303</v>
      </c>
      <c r="D134" s="208">
        <v>0.27309197675041019</v>
      </c>
      <c r="E134" s="208">
        <v>0.3537682650523965</v>
      </c>
      <c r="F134" s="208">
        <v>0.34313896182347675</v>
      </c>
      <c r="G134" s="208">
        <v>0.3838556402203912</v>
      </c>
      <c r="H134" s="208">
        <v>3.2947287606025229E-2</v>
      </c>
      <c r="I134" s="208">
        <v>0.401422074778291</v>
      </c>
      <c r="J134" s="208">
        <v>0.46468179855378877</v>
      </c>
      <c r="K134" s="208">
        <v>0.57560743078080223</v>
      </c>
      <c r="L134" s="208">
        <v>0.994132417154307</v>
      </c>
      <c r="M134" s="208">
        <v>0.95479398201485732</v>
      </c>
      <c r="N134" s="208">
        <v>1.124606026688034</v>
      </c>
      <c r="O134" s="208">
        <v>0.98941486473660312</v>
      </c>
      <c r="P134" s="208">
        <v>1.0983748066529555</v>
      </c>
      <c r="Q134" s="208">
        <v>0.85908737351617759</v>
      </c>
    </row>
    <row r="135" spans="1:17" x14ac:dyDescent="0.25">
      <c r="A135" s="154" t="s">
        <v>125</v>
      </c>
      <c r="B135" s="208">
        <v>0</v>
      </c>
      <c r="C135" s="208">
        <v>0</v>
      </c>
      <c r="D135" s="208">
        <v>0</v>
      </c>
      <c r="E135" s="208">
        <v>1.4014908090175577E-2</v>
      </c>
      <c r="F135" s="208">
        <v>6.0704498228804259E-18</v>
      </c>
      <c r="G135" s="208">
        <v>1.5693471763252899E-2</v>
      </c>
      <c r="H135" s="208">
        <v>0</v>
      </c>
      <c r="I135" s="208">
        <v>0</v>
      </c>
      <c r="J135" s="208">
        <v>0</v>
      </c>
      <c r="K135" s="208">
        <v>4.2716077285967455E-18</v>
      </c>
      <c r="L135" s="208">
        <v>0</v>
      </c>
      <c r="M135" s="208">
        <v>0</v>
      </c>
      <c r="N135" s="208">
        <v>0</v>
      </c>
      <c r="O135" s="208">
        <v>0</v>
      </c>
      <c r="P135" s="208">
        <v>0</v>
      </c>
      <c r="Q135" s="208">
        <v>0</v>
      </c>
    </row>
    <row r="136" spans="1:17" x14ac:dyDescent="0.25">
      <c r="A136" s="154" t="s">
        <v>29</v>
      </c>
      <c r="B136" s="208">
        <v>0</v>
      </c>
      <c r="C136" s="208">
        <v>0</v>
      </c>
      <c r="D136" s="208">
        <v>0</v>
      </c>
      <c r="E136" s="208">
        <v>4.4874000277817988E-2</v>
      </c>
      <c r="F136" s="208">
        <v>8.0310271291421001E-2</v>
      </c>
      <c r="G136" s="208">
        <v>0.1413312944296834</v>
      </c>
      <c r="H136" s="208">
        <v>0</v>
      </c>
      <c r="I136" s="208">
        <v>0</v>
      </c>
      <c r="J136" s="208">
        <v>0</v>
      </c>
      <c r="K136" s="208">
        <v>0.75538925382178823</v>
      </c>
      <c r="L136" s="208">
        <v>0</v>
      </c>
      <c r="M136" s="208">
        <v>0</v>
      </c>
      <c r="N136" s="208">
        <v>0</v>
      </c>
      <c r="O136" s="208">
        <v>0.6630403191599169</v>
      </c>
      <c r="P136" s="208">
        <v>0</v>
      </c>
      <c r="Q136" s="208">
        <v>0.14461403961756103</v>
      </c>
    </row>
    <row r="137" spans="1:17" x14ac:dyDescent="0.25">
      <c r="A137" s="154" t="s">
        <v>26</v>
      </c>
      <c r="B137" s="208">
        <v>0.18103289208937323</v>
      </c>
      <c r="C137" s="208">
        <v>0</v>
      </c>
      <c r="D137" s="208">
        <v>0</v>
      </c>
      <c r="E137" s="208">
        <v>1.2409360043533506E-2</v>
      </c>
      <c r="F137" s="208">
        <v>1.600702492048477E-2</v>
      </c>
      <c r="G137" s="208">
        <v>6.0617921052668403E-3</v>
      </c>
      <c r="H137" s="208">
        <v>0</v>
      </c>
      <c r="I137" s="208">
        <v>0.275273982319928</v>
      </c>
      <c r="J137" s="208">
        <v>0.41730840269240604</v>
      </c>
      <c r="K137" s="208">
        <v>0.26517757035860945</v>
      </c>
      <c r="L137" s="208">
        <v>5.4410244623575486E-2</v>
      </c>
      <c r="M137" s="208">
        <v>1.8481515199586171E-2</v>
      </c>
      <c r="N137" s="208">
        <v>0.31060488063359737</v>
      </c>
      <c r="O137" s="208">
        <v>0.10859554647633676</v>
      </c>
      <c r="P137" s="208">
        <v>5.3976844174632131E-3</v>
      </c>
      <c r="Q137" s="208">
        <v>0.24815108778498959</v>
      </c>
    </row>
    <row r="138" spans="1:17" x14ac:dyDescent="0.25">
      <c r="A138" s="152" t="s">
        <v>189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6" t="s">
        <v>180</v>
      </c>
      <c r="B139" s="155">
        <v>0.49882872899727854</v>
      </c>
      <c r="C139" s="155">
        <v>0.39504480399225639</v>
      </c>
      <c r="D139" s="155">
        <v>0.43793919216228189</v>
      </c>
      <c r="E139" s="155">
        <v>0.66601592021906464</v>
      </c>
      <c r="F139" s="155">
        <v>0.68134010244655951</v>
      </c>
      <c r="G139" s="155">
        <v>0.81670229096052882</v>
      </c>
      <c r="H139" s="155">
        <v>0.51701886919382867</v>
      </c>
      <c r="I139" s="155">
        <v>0.97967530485873788</v>
      </c>
      <c r="J139" s="155">
        <v>1.1129714606496812</v>
      </c>
      <c r="K139" s="155">
        <v>1.8565207059876232</v>
      </c>
      <c r="L139" s="155">
        <v>1.4791949830697759</v>
      </c>
      <c r="M139" s="155">
        <v>1.1079165698254552</v>
      </c>
      <c r="N139" s="155">
        <v>1.6119861922980432</v>
      </c>
      <c r="O139" s="155">
        <v>2.0962119355028586</v>
      </c>
      <c r="P139" s="155">
        <v>1.6587760597476464</v>
      </c>
      <c r="Q139" s="155">
        <v>1.9570008568827306</v>
      </c>
    </row>
    <row r="140" spans="1:17" x14ac:dyDescent="0.25">
      <c r="A140" s="152" t="s">
        <v>193</v>
      </c>
      <c r="B140" s="151">
        <v>0.14255299053225584</v>
      </c>
      <c r="C140" s="151">
        <v>0</v>
      </c>
      <c r="D140" s="151">
        <v>0</v>
      </c>
      <c r="E140" s="151">
        <v>0.20135385583554433</v>
      </c>
      <c r="F140" s="151">
        <v>0.21657698202043807</v>
      </c>
      <c r="G140" s="151">
        <v>0.29675614248702981</v>
      </c>
      <c r="H140" s="151">
        <v>0</v>
      </c>
      <c r="I140" s="151">
        <v>0.2782041081553287</v>
      </c>
      <c r="J140" s="151">
        <v>0.36546198864150553</v>
      </c>
      <c r="K140" s="151">
        <v>0.58286251785511156</v>
      </c>
      <c r="L140" s="151">
        <v>0.41291067801412579</v>
      </c>
      <c r="M140" s="151">
        <v>0.3783170241718477</v>
      </c>
      <c r="N140" s="151">
        <v>0.56292881769981296</v>
      </c>
      <c r="O140" s="151">
        <v>0.61503807753878437</v>
      </c>
      <c r="P140" s="151">
        <v>0.41018281546144558</v>
      </c>
      <c r="Q140" s="151">
        <v>0.48250801135263233</v>
      </c>
    </row>
    <row r="141" spans="1:17" x14ac:dyDescent="0.25">
      <c r="A141" s="152" t="s">
        <v>187</v>
      </c>
      <c r="B141" s="151">
        <v>0.3562757384650227</v>
      </c>
      <c r="C141" s="151">
        <v>0.39504480399225639</v>
      </c>
      <c r="D141" s="151">
        <v>0.43793919216228189</v>
      </c>
      <c r="E141" s="151">
        <v>0.46466206438352031</v>
      </c>
      <c r="F141" s="151">
        <v>0.46476312042612145</v>
      </c>
      <c r="G141" s="151">
        <v>0.51994614847349907</v>
      </c>
      <c r="H141" s="151">
        <v>0.51701886919382867</v>
      </c>
      <c r="I141" s="151">
        <v>0.70147119670340918</v>
      </c>
      <c r="J141" s="151">
        <v>0.74750947200817563</v>
      </c>
      <c r="K141" s="151">
        <v>1.2736581881325115</v>
      </c>
      <c r="L141" s="151">
        <v>1.0662843050556501</v>
      </c>
      <c r="M141" s="151">
        <v>0.72959954565360752</v>
      </c>
      <c r="N141" s="151">
        <v>1.0490573745982301</v>
      </c>
      <c r="O141" s="151">
        <v>1.4811738579640743</v>
      </c>
      <c r="P141" s="151">
        <v>1.2485932442862009</v>
      </c>
      <c r="Q141" s="151">
        <v>1.4744928455300983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0.21869625818134084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4.1880897592063981E-2</v>
      </c>
      <c r="C145" s="87">
        <v>0.10035257841930899</v>
      </c>
      <c r="D145" s="87">
        <v>0.12419103937809815</v>
      </c>
      <c r="E145" s="87">
        <v>0.14628523443815764</v>
      </c>
      <c r="F145" s="87">
        <v>0.1232638107248589</v>
      </c>
      <c r="G145" s="87">
        <v>0.15107778724514206</v>
      </c>
      <c r="H145" s="87">
        <v>6.4324668224578829E-2</v>
      </c>
      <c r="I145" s="87">
        <v>0.11321687088931062</v>
      </c>
      <c r="J145" s="87">
        <v>0.13089066572496191</v>
      </c>
      <c r="K145" s="87">
        <v>6.0901893231697464E-3</v>
      </c>
      <c r="L145" s="87">
        <v>0.27002607640911314</v>
      </c>
      <c r="M145" s="87">
        <v>0.11305431691376233</v>
      </c>
      <c r="N145" s="87">
        <v>0.19090285082734515</v>
      </c>
      <c r="O145" s="87">
        <v>3.4814748602116516E-2</v>
      </c>
      <c r="P145" s="87">
        <v>0.31193090852193961</v>
      </c>
      <c r="Q145" s="87">
        <v>6.8406754055542821E-2</v>
      </c>
    </row>
    <row r="146" spans="1:17" x14ac:dyDescent="0.25">
      <c r="A146" s="150" t="s">
        <v>29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1.2482756420445043</v>
      </c>
      <c r="L146" s="87">
        <v>0</v>
      </c>
      <c r="M146" s="87">
        <v>0</v>
      </c>
      <c r="N146" s="87">
        <v>0</v>
      </c>
      <c r="O146" s="87">
        <v>1.3474490306604798</v>
      </c>
      <c r="P146" s="87">
        <v>0</v>
      </c>
      <c r="Q146" s="87">
        <v>1.1629064879816557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0.31439484087295871</v>
      </c>
      <c r="C148" s="87">
        <v>0.29469222557294739</v>
      </c>
      <c r="D148" s="87">
        <v>0.31374815278418372</v>
      </c>
      <c r="E148" s="87">
        <v>0.3183768299453627</v>
      </c>
      <c r="F148" s="87">
        <v>0.34149930970126252</v>
      </c>
      <c r="G148" s="87">
        <v>0.36886836122835703</v>
      </c>
      <c r="H148" s="87">
        <v>0.233997942787909</v>
      </c>
      <c r="I148" s="87">
        <v>0.58825432581409853</v>
      </c>
      <c r="J148" s="87">
        <v>0.61661880628321375</v>
      </c>
      <c r="K148" s="87">
        <v>1.9292356764837527E-2</v>
      </c>
      <c r="L148" s="87">
        <v>0.79625822864653706</v>
      </c>
      <c r="M148" s="87">
        <v>0.61654522873984519</v>
      </c>
      <c r="N148" s="87">
        <v>0.85815452377088508</v>
      </c>
      <c r="O148" s="87">
        <v>9.8910078701478069E-2</v>
      </c>
      <c r="P148" s="87">
        <v>0.93666233576426128</v>
      </c>
      <c r="Q148" s="87">
        <v>0.24317960349289974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</v>
      </c>
      <c r="C152" s="151">
        <v>0</v>
      </c>
      <c r="D152" s="151">
        <v>0</v>
      </c>
      <c r="E152" s="151">
        <v>0</v>
      </c>
      <c r="F152" s="151">
        <v>0</v>
      </c>
      <c r="G152" s="151">
        <v>0</v>
      </c>
      <c r="H152" s="151">
        <v>0</v>
      </c>
      <c r="I152" s="151">
        <v>0</v>
      </c>
      <c r="J152" s="151">
        <v>0</v>
      </c>
      <c r="K152" s="151">
        <v>0</v>
      </c>
      <c r="L152" s="151">
        <v>0</v>
      </c>
      <c r="M152" s="151">
        <v>0</v>
      </c>
      <c r="N152" s="151">
        <v>0</v>
      </c>
      <c r="O152" s="151">
        <v>0</v>
      </c>
      <c r="P152" s="151">
        <v>0</v>
      </c>
      <c r="Q152" s="151">
        <v>0</v>
      </c>
    </row>
    <row r="153" spans="1:17" x14ac:dyDescent="0.25">
      <c r="A153" s="243" t="s">
        <v>179</v>
      </c>
      <c r="B153" s="242">
        <v>0</v>
      </c>
      <c r="C153" s="242">
        <v>0</v>
      </c>
      <c r="D153" s="242">
        <v>0</v>
      </c>
      <c r="E153" s="242">
        <v>0</v>
      </c>
      <c r="F153" s="242">
        <v>0</v>
      </c>
      <c r="G153" s="242">
        <v>0</v>
      </c>
      <c r="H153" s="242">
        <v>0</v>
      </c>
      <c r="I153" s="242">
        <v>0</v>
      </c>
      <c r="J153" s="242">
        <v>0</v>
      </c>
      <c r="K153" s="242">
        <v>0</v>
      </c>
      <c r="L153" s="242">
        <v>0</v>
      </c>
      <c r="M153" s="242">
        <v>0</v>
      </c>
      <c r="N153" s="242">
        <v>0</v>
      </c>
      <c r="O153" s="242">
        <v>0</v>
      </c>
      <c r="P153" s="242">
        <v>0</v>
      </c>
      <c r="Q153" s="242">
        <v>0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98" t="s">
        <v>134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SUM(B$158:B$164,B$166:B$167,B$169:B$172,B173)</f>
        <v>1</v>
      </c>
      <c r="C157" s="77">
        <f t="shared" si="0"/>
        <v>1</v>
      </c>
      <c r="D157" s="77">
        <f t="shared" si="0"/>
        <v>1</v>
      </c>
      <c r="E157" s="77">
        <f t="shared" si="0"/>
        <v>1</v>
      </c>
      <c r="F157" s="77">
        <f t="shared" si="0"/>
        <v>1</v>
      </c>
      <c r="G157" s="77">
        <f t="shared" si="0"/>
        <v>1</v>
      </c>
      <c r="H157" s="77">
        <f t="shared" si="0"/>
        <v>1</v>
      </c>
      <c r="I157" s="77">
        <f t="shared" si="0"/>
        <v>0.99999999999999989</v>
      </c>
      <c r="J157" s="77">
        <f t="shared" si="0"/>
        <v>1</v>
      </c>
      <c r="K157" s="77">
        <f t="shared" si="0"/>
        <v>0.99999999999999978</v>
      </c>
      <c r="L157" s="77">
        <f t="shared" si="0"/>
        <v>0.99999999999999989</v>
      </c>
      <c r="M157" s="77">
        <f t="shared" si="0"/>
        <v>1</v>
      </c>
      <c r="N157" s="77">
        <f t="shared" si="0"/>
        <v>1</v>
      </c>
      <c r="O157" s="77">
        <f t="shared" si="0"/>
        <v>1</v>
      </c>
      <c r="P157" s="77">
        <f t="shared" si="0"/>
        <v>1</v>
      </c>
      <c r="Q157" s="77">
        <f t="shared" si="0"/>
        <v>1</v>
      </c>
    </row>
    <row r="158" spans="1:17" x14ac:dyDescent="0.25">
      <c r="A158" s="132" t="s">
        <v>83</v>
      </c>
      <c r="B158" s="240">
        <f t="shared" ref="B158:Q158" si="1">IF(B$6=0,0,B$6/B$5)</f>
        <v>0</v>
      </c>
      <c r="C158" s="240">
        <f t="shared" si="1"/>
        <v>0</v>
      </c>
      <c r="D158" s="240">
        <f t="shared" si="1"/>
        <v>0</v>
      </c>
      <c r="E158" s="240">
        <f t="shared" si="1"/>
        <v>0</v>
      </c>
      <c r="F158" s="240">
        <f t="shared" si="1"/>
        <v>0</v>
      </c>
      <c r="G158" s="240">
        <f t="shared" si="1"/>
        <v>0</v>
      </c>
      <c r="H158" s="240">
        <f t="shared" si="1"/>
        <v>0</v>
      </c>
      <c r="I158" s="240">
        <f t="shared" si="1"/>
        <v>0</v>
      </c>
      <c r="J158" s="240">
        <f t="shared" si="1"/>
        <v>0</v>
      </c>
      <c r="K158" s="240">
        <f t="shared" si="1"/>
        <v>0</v>
      </c>
      <c r="L158" s="240">
        <f t="shared" si="1"/>
        <v>0</v>
      </c>
      <c r="M158" s="240">
        <f t="shared" si="1"/>
        <v>0</v>
      </c>
      <c r="N158" s="240">
        <f t="shared" si="1"/>
        <v>0</v>
      </c>
      <c r="O158" s="240">
        <f t="shared" si="1"/>
        <v>0</v>
      </c>
      <c r="P158" s="240">
        <f t="shared" si="1"/>
        <v>0</v>
      </c>
      <c r="Q158" s="240">
        <f t="shared" si="1"/>
        <v>0</v>
      </c>
    </row>
    <row r="159" spans="1:17" x14ac:dyDescent="0.25">
      <c r="A159" s="76" t="s">
        <v>82</v>
      </c>
      <c r="B159" s="239">
        <f t="shared" ref="B159:Q159" si="2">IF(B$7=0,0,B$7/B$5)</f>
        <v>0</v>
      </c>
      <c r="C159" s="239">
        <f t="shared" si="2"/>
        <v>0</v>
      </c>
      <c r="D159" s="239">
        <f t="shared" si="2"/>
        <v>0</v>
      </c>
      <c r="E159" s="239">
        <f t="shared" si="2"/>
        <v>0</v>
      </c>
      <c r="F159" s="239">
        <f t="shared" si="2"/>
        <v>0</v>
      </c>
      <c r="G159" s="239">
        <f t="shared" si="2"/>
        <v>0</v>
      </c>
      <c r="H159" s="239">
        <f t="shared" si="2"/>
        <v>0</v>
      </c>
      <c r="I159" s="239">
        <f t="shared" si="2"/>
        <v>0</v>
      </c>
      <c r="J159" s="239">
        <f t="shared" si="2"/>
        <v>0</v>
      </c>
      <c r="K159" s="239">
        <f t="shared" si="2"/>
        <v>0</v>
      </c>
      <c r="L159" s="239">
        <f t="shared" si="2"/>
        <v>0</v>
      </c>
      <c r="M159" s="239">
        <f t="shared" si="2"/>
        <v>0</v>
      </c>
      <c r="N159" s="239">
        <f t="shared" si="2"/>
        <v>0</v>
      </c>
      <c r="O159" s="239">
        <f t="shared" si="2"/>
        <v>0</v>
      </c>
      <c r="P159" s="239">
        <f t="shared" si="2"/>
        <v>0</v>
      </c>
      <c r="Q159" s="239">
        <f t="shared" si="2"/>
        <v>0</v>
      </c>
    </row>
    <row r="160" spans="1:17" x14ac:dyDescent="0.25">
      <c r="A160" s="76" t="s">
        <v>81</v>
      </c>
      <c r="B160" s="239">
        <f t="shared" ref="B160:Q160" si="3">IF(B$8=0,0,B$8/B$5)</f>
        <v>0</v>
      </c>
      <c r="C160" s="239">
        <f t="shared" si="3"/>
        <v>0</v>
      </c>
      <c r="D160" s="239">
        <f t="shared" si="3"/>
        <v>0</v>
      </c>
      <c r="E160" s="239">
        <f t="shared" si="3"/>
        <v>0</v>
      </c>
      <c r="F160" s="239">
        <f t="shared" si="3"/>
        <v>0</v>
      </c>
      <c r="G160" s="239">
        <f t="shared" si="3"/>
        <v>0</v>
      </c>
      <c r="H160" s="239">
        <f t="shared" si="3"/>
        <v>0</v>
      </c>
      <c r="I160" s="239">
        <f t="shared" si="3"/>
        <v>0</v>
      </c>
      <c r="J160" s="239">
        <f t="shared" si="3"/>
        <v>0</v>
      </c>
      <c r="K160" s="239">
        <f t="shared" si="3"/>
        <v>0</v>
      </c>
      <c r="L160" s="239">
        <f t="shared" si="3"/>
        <v>0</v>
      </c>
      <c r="M160" s="239">
        <f t="shared" si="3"/>
        <v>0</v>
      </c>
      <c r="N160" s="239">
        <f t="shared" si="3"/>
        <v>0</v>
      </c>
      <c r="O160" s="239">
        <f t="shared" si="3"/>
        <v>0</v>
      </c>
      <c r="P160" s="239">
        <f t="shared" si="3"/>
        <v>0</v>
      </c>
      <c r="Q160" s="239">
        <f t="shared" si="3"/>
        <v>0</v>
      </c>
    </row>
    <row r="161" spans="1:17" x14ac:dyDescent="0.25">
      <c r="A161" s="76" t="s">
        <v>80</v>
      </c>
      <c r="B161" s="239">
        <f t="shared" ref="B161:Q161" si="4">IF(B$9=0,0,B$9/B$5)</f>
        <v>0</v>
      </c>
      <c r="C161" s="239">
        <f t="shared" si="4"/>
        <v>0</v>
      </c>
      <c r="D161" s="239">
        <f t="shared" si="4"/>
        <v>0</v>
      </c>
      <c r="E161" s="239">
        <f t="shared" si="4"/>
        <v>0</v>
      </c>
      <c r="F161" s="239">
        <f t="shared" si="4"/>
        <v>0</v>
      </c>
      <c r="G161" s="239">
        <f t="shared" si="4"/>
        <v>0</v>
      </c>
      <c r="H161" s="239">
        <f t="shared" si="4"/>
        <v>0</v>
      </c>
      <c r="I161" s="239">
        <f t="shared" si="4"/>
        <v>0</v>
      </c>
      <c r="J161" s="239">
        <f t="shared" si="4"/>
        <v>0</v>
      </c>
      <c r="K161" s="239">
        <f t="shared" si="4"/>
        <v>0</v>
      </c>
      <c r="L161" s="239">
        <f t="shared" si="4"/>
        <v>0</v>
      </c>
      <c r="M161" s="239">
        <f t="shared" si="4"/>
        <v>0</v>
      </c>
      <c r="N161" s="239">
        <f t="shared" si="4"/>
        <v>0</v>
      </c>
      <c r="O161" s="239">
        <f t="shared" si="4"/>
        <v>0</v>
      </c>
      <c r="P161" s="239">
        <f t="shared" si="4"/>
        <v>0</v>
      </c>
      <c r="Q161" s="239">
        <f t="shared" si="4"/>
        <v>0</v>
      </c>
    </row>
    <row r="162" spans="1:17" x14ac:dyDescent="0.25">
      <c r="A162" s="129" t="s">
        <v>79</v>
      </c>
      <c r="B162" s="238">
        <f t="shared" ref="B162:Q162" si="5">IF(B$10=0,0,B$10/B$5)</f>
        <v>1.5038868468585291E-2</v>
      </c>
      <c r="C162" s="238">
        <f t="shared" si="5"/>
        <v>8.2609222938323165E-3</v>
      </c>
      <c r="D162" s="238">
        <f t="shared" si="5"/>
        <v>8.9689737032677339E-3</v>
      </c>
      <c r="E162" s="238">
        <f t="shared" si="5"/>
        <v>1.7510836849073071E-2</v>
      </c>
      <c r="F162" s="238">
        <f t="shared" si="5"/>
        <v>1.7031773227803224E-2</v>
      </c>
      <c r="G162" s="238">
        <f t="shared" si="5"/>
        <v>1.8003808374433574E-2</v>
      </c>
      <c r="H162" s="238">
        <f t="shared" si="5"/>
        <v>0</v>
      </c>
      <c r="I162" s="238">
        <f t="shared" si="5"/>
        <v>1.7466992020645982E-2</v>
      </c>
      <c r="J162" s="238">
        <f t="shared" si="5"/>
        <v>1.8748084502605431E-2</v>
      </c>
      <c r="K162" s="238">
        <f t="shared" si="5"/>
        <v>1.7307316924468279E-2</v>
      </c>
      <c r="L162" s="238">
        <f t="shared" si="5"/>
        <v>1.6418606970669124E-2</v>
      </c>
      <c r="M162" s="238">
        <f t="shared" si="5"/>
        <v>1.4294840323751213E-2</v>
      </c>
      <c r="N162" s="238">
        <f t="shared" si="5"/>
        <v>1.6622533271202777E-2</v>
      </c>
      <c r="O162" s="238">
        <f t="shared" si="5"/>
        <v>1.6316167022635598E-2</v>
      </c>
      <c r="P162" s="238">
        <f t="shared" si="5"/>
        <v>1.4749846294702962E-2</v>
      </c>
      <c r="Q162" s="238">
        <f t="shared" si="5"/>
        <v>1.4821708789146725E-2</v>
      </c>
    </row>
    <row r="163" spans="1:17" x14ac:dyDescent="0.25">
      <c r="A163" s="232" t="s">
        <v>185</v>
      </c>
      <c r="B163" s="241">
        <f t="shared" ref="B163:Q163" si="6">IF(B$15=0,0,B$15/B$5)</f>
        <v>0</v>
      </c>
      <c r="C163" s="241">
        <f t="shared" si="6"/>
        <v>0</v>
      </c>
      <c r="D163" s="241">
        <f t="shared" si="6"/>
        <v>0</v>
      </c>
      <c r="E163" s="241">
        <f t="shared" si="6"/>
        <v>0</v>
      </c>
      <c r="F163" s="241">
        <f t="shared" si="6"/>
        <v>0</v>
      </c>
      <c r="G163" s="241">
        <f t="shared" si="6"/>
        <v>0</v>
      </c>
      <c r="H163" s="241">
        <f t="shared" si="6"/>
        <v>0</v>
      </c>
      <c r="I163" s="241">
        <f t="shared" si="6"/>
        <v>0</v>
      </c>
      <c r="J163" s="241">
        <f t="shared" si="6"/>
        <v>0</v>
      </c>
      <c r="K163" s="241">
        <f t="shared" si="6"/>
        <v>0</v>
      </c>
      <c r="L163" s="241">
        <f t="shared" si="6"/>
        <v>0</v>
      </c>
      <c r="M163" s="241">
        <f t="shared" si="6"/>
        <v>0</v>
      </c>
      <c r="N163" s="241">
        <f t="shared" si="6"/>
        <v>0</v>
      </c>
      <c r="O163" s="241">
        <f t="shared" si="6"/>
        <v>0</v>
      </c>
      <c r="P163" s="241">
        <f t="shared" si="6"/>
        <v>0</v>
      </c>
      <c r="Q163" s="241">
        <f t="shared" si="6"/>
        <v>0</v>
      </c>
    </row>
    <row r="164" spans="1:17" x14ac:dyDescent="0.25">
      <c r="A164" s="127" t="s">
        <v>184</v>
      </c>
      <c r="B164" s="237">
        <f t="shared" ref="B164:Q164" si="7">IF(B$24=0,0,B$24/B$5)</f>
        <v>0.67652303106562717</v>
      </c>
      <c r="C164" s="237">
        <f t="shared" si="7"/>
        <v>0.69885162258469691</v>
      </c>
      <c r="D164" s="237">
        <f t="shared" si="7"/>
        <v>0.68036436182384308</v>
      </c>
      <c r="E164" s="237">
        <f t="shared" si="7"/>
        <v>0.6710096873465774</v>
      </c>
      <c r="F164" s="237">
        <f t="shared" si="7"/>
        <v>0.65249818017067029</v>
      </c>
      <c r="G164" s="237">
        <f t="shared" si="7"/>
        <v>0.66615239775477908</v>
      </c>
      <c r="H164" s="237">
        <f t="shared" si="7"/>
        <v>0.63271729901234164</v>
      </c>
      <c r="I164" s="237">
        <f t="shared" si="7"/>
        <v>0.39050963072020789</v>
      </c>
      <c r="J164" s="237">
        <f t="shared" si="7"/>
        <v>0.38826644030832458</v>
      </c>
      <c r="K164" s="237">
        <f t="shared" si="7"/>
        <v>0.34944351845712501</v>
      </c>
      <c r="L164" s="237">
        <f t="shared" si="7"/>
        <v>0.34480120332134773</v>
      </c>
      <c r="M164" s="237">
        <f t="shared" si="7"/>
        <v>0.35769441746157765</v>
      </c>
      <c r="N164" s="237">
        <f t="shared" si="7"/>
        <v>0.34465737721334477</v>
      </c>
      <c r="O164" s="237">
        <f t="shared" si="7"/>
        <v>0.35468274514281106</v>
      </c>
      <c r="P164" s="237">
        <f t="shared" si="7"/>
        <v>0.39108802948516358</v>
      </c>
      <c r="Q164" s="237">
        <f t="shared" si="7"/>
        <v>0.35582176811709787</v>
      </c>
    </row>
    <row r="165" spans="1:17" x14ac:dyDescent="0.25">
      <c r="A165" s="127" t="s">
        <v>181</v>
      </c>
      <c r="B165" s="237">
        <f t="shared" ref="B165:Q165" si="8">IF(B$35=0,0,B$35/B$5)</f>
        <v>2.0360306552798624E-2</v>
      </c>
      <c r="C165" s="237">
        <f t="shared" si="8"/>
        <v>1.8488599522106353E-2</v>
      </c>
      <c r="D165" s="237">
        <f t="shared" si="8"/>
        <v>1.3148683209055108E-2</v>
      </c>
      <c r="E165" s="237">
        <f t="shared" si="8"/>
        <v>2.6587784833565473E-2</v>
      </c>
      <c r="F165" s="237">
        <f t="shared" si="8"/>
        <v>2.870874108473594E-2</v>
      </c>
      <c r="G165" s="237">
        <f t="shared" si="8"/>
        <v>3.8595649755507243E-2</v>
      </c>
      <c r="H165" s="237">
        <f t="shared" si="8"/>
        <v>1.413379943214062E-3</v>
      </c>
      <c r="I165" s="237">
        <f t="shared" si="8"/>
        <v>2.3598470290484778E-2</v>
      </c>
      <c r="J165" s="237">
        <f t="shared" si="8"/>
        <v>2.8132499480255643E-2</v>
      </c>
      <c r="K165" s="237">
        <f t="shared" si="8"/>
        <v>3.5969297226670048E-2</v>
      </c>
      <c r="L165" s="237">
        <f t="shared" si="8"/>
        <v>2.4780884372889729E-2</v>
      </c>
      <c r="M165" s="237">
        <f t="shared" si="8"/>
        <v>3.3732641313430539E-2</v>
      </c>
      <c r="N165" s="237">
        <f t="shared" si="8"/>
        <v>3.2835949505629285E-2</v>
      </c>
      <c r="O165" s="237">
        <f t="shared" si="8"/>
        <v>3.7202726698752173E-2</v>
      </c>
      <c r="P165" s="237">
        <f t="shared" si="8"/>
        <v>2.1336169916675068E-2</v>
      </c>
      <c r="Q165" s="237">
        <f t="shared" si="8"/>
        <v>2.2213865339990674E-2</v>
      </c>
    </row>
    <row r="166" spans="1:17" x14ac:dyDescent="0.25">
      <c r="A166" s="142" t="s">
        <v>190</v>
      </c>
      <c r="B166" s="235">
        <f t="shared" ref="B166:Q166" si="9">IF(B$36=0,0,B$36/B$5)</f>
        <v>2.0360306552798624E-2</v>
      </c>
      <c r="C166" s="235">
        <f t="shared" si="9"/>
        <v>1.8488599522106353E-2</v>
      </c>
      <c r="D166" s="235">
        <f t="shared" si="9"/>
        <v>1.3148683209055108E-2</v>
      </c>
      <c r="E166" s="235">
        <f t="shared" si="9"/>
        <v>2.6587784833565473E-2</v>
      </c>
      <c r="F166" s="235">
        <f t="shared" si="9"/>
        <v>2.870874108473594E-2</v>
      </c>
      <c r="G166" s="235">
        <f t="shared" si="9"/>
        <v>3.8595649755507243E-2</v>
      </c>
      <c r="H166" s="235">
        <f t="shared" si="9"/>
        <v>1.413379943214062E-3</v>
      </c>
      <c r="I166" s="235">
        <f t="shared" si="9"/>
        <v>2.3598470290484778E-2</v>
      </c>
      <c r="J166" s="235">
        <f t="shared" si="9"/>
        <v>2.8132499480255643E-2</v>
      </c>
      <c r="K166" s="235">
        <f t="shared" si="9"/>
        <v>3.5969297226670048E-2</v>
      </c>
      <c r="L166" s="235">
        <f t="shared" si="9"/>
        <v>2.4780884372889729E-2</v>
      </c>
      <c r="M166" s="235">
        <f t="shared" si="9"/>
        <v>3.3732641313430539E-2</v>
      </c>
      <c r="N166" s="235">
        <f t="shared" si="9"/>
        <v>3.2835949505629285E-2</v>
      </c>
      <c r="O166" s="235">
        <f t="shared" si="9"/>
        <v>3.7202726698752173E-2</v>
      </c>
      <c r="P166" s="235">
        <f t="shared" si="9"/>
        <v>2.1336169916675068E-2</v>
      </c>
      <c r="Q166" s="235">
        <f t="shared" si="9"/>
        <v>2.2213865339990674E-2</v>
      </c>
    </row>
    <row r="167" spans="1:17" x14ac:dyDescent="0.25">
      <c r="A167" s="142" t="s">
        <v>189</v>
      </c>
      <c r="B167" s="235">
        <f t="shared" ref="B167:Q167" si="10">IF(B$42=0,0,B$42/B$5)</f>
        <v>0</v>
      </c>
      <c r="C167" s="235">
        <f t="shared" si="10"/>
        <v>0</v>
      </c>
      <c r="D167" s="235">
        <f t="shared" si="10"/>
        <v>0</v>
      </c>
      <c r="E167" s="235">
        <f t="shared" si="10"/>
        <v>0</v>
      </c>
      <c r="F167" s="235">
        <f t="shared" si="10"/>
        <v>0</v>
      </c>
      <c r="G167" s="235">
        <f t="shared" si="10"/>
        <v>0</v>
      </c>
      <c r="H167" s="235">
        <f t="shared" si="10"/>
        <v>0</v>
      </c>
      <c r="I167" s="235">
        <f t="shared" si="10"/>
        <v>0</v>
      </c>
      <c r="J167" s="235">
        <f t="shared" si="10"/>
        <v>0</v>
      </c>
      <c r="K167" s="235">
        <f t="shared" si="10"/>
        <v>0</v>
      </c>
      <c r="L167" s="235">
        <f t="shared" si="10"/>
        <v>0</v>
      </c>
      <c r="M167" s="235">
        <f t="shared" si="10"/>
        <v>0</v>
      </c>
      <c r="N167" s="235">
        <f t="shared" si="10"/>
        <v>0</v>
      </c>
      <c r="O167" s="235">
        <f t="shared" si="10"/>
        <v>0</v>
      </c>
      <c r="P167" s="235">
        <f t="shared" si="10"/>
        <v>0</v>
      </c>
      <c r="Q167" s="235">
        <f t="shared" si="10"/>
        <v>0</v>
      </c>
    </row>
    <row r="168" spans="1:17" x14ac:dyDescent="0.25">
      <c r="A168" s="127" t="s">
        <v>180</v>
      </c>
      <c r="B168" s="236">
        <f t="shared" ref="B168:Q168" si="11">IF(B$43=0,0,B$43/B$5)</f>
        <v>3.9420454475443623E-2</v>
      </c>
      <c r="C168" s="236">
        <f t="shared" si="11"/>
        <v>3.3815401092807951E-2</v>
      </c>
      <c r="D168" s="236">
        <f t="shared" si="11"/>
        <v>3.2920856217282669E-2</v>
      </c>
      <c r="E168" s="236">
        <f t="shared" si="11"/>
        <v>3.9786668665633192E-2</v>
      </c>
      <c r="F168" s="236">
        <f t="shared" si="11"/>
        <v>3.9304517705121597E-2</v>
      </c>
      <c r="G168" s="236">
        <f t="shared" si="11"/>
        <v>4.2080853442534094E-2</v>
      </c>
      <c r="H168" s="236">
        <f t="shared" si="11"/>
        <v>3.061535317801653E-2</v>
      </c>
      <c r="I168" s="236">
        <f t="shared" si="11"/>
        <v>3.8893530123896861E-2</v>
      </c>
      <c r="J168" s="236">
        <f t="shared" si="11"/>
        <v>3.8898583917767501E-2</v>
      </c>
      <c r="K168" s="236">
        <f t="shared" si="11"/>
        <v>3.5309408039891819E-2</v>
      </c>
      <c r="L168" s="236">
        <f t="shared" si="11"/>
        <v>3.4476581840706233E-2</v>
      </c>
      <c r="M168" s="236">
        <f t="shared" si="11"/>
        <v>3.6105316401354601E-2</v>
      </c>
      <c r="N168" s="236">
        <f t="shared" si="11"/>
        <v>3.4817207340881708E-2</v>
      </c>
      <c r="O168" s="236">
        <f t="shared" si="11"/>
        <v>3.5800323482623263E-2</v>
      </c>
      <c r="P168" s="236">
        <f t="shared" si="11"/>
        <v>3.874807513140522E-2</v>
      </c>
      <c r="Q168" s="236">
        <f t="shared" si="11"/>
        <v>3.5407138595181353E-2</v>
      </c>
    </row>
    <row r="169" spans="1:17" x14ac:dyDescent="0.25">
      <c r="A169" s="142" t="s">
        <v>188</v>
      </c>
      <c r="B169" s="235">
        <f t="shared" ref="B169:Q169" si="12">IF(B$44=0,0,B$44/B$5)</f>
        <v>6.6854691013003599E-3</v>
      </c>
      <c r="C169" s="235">
        <f t="shared" si="12"/>
        <v>0</v>
      </c>
      <c r="D169" s="235">
        <f t="shared" si="12"/>
        <v>0</v>
      </c>
      <c r="E169" s="235">
        <f t="shared" si="12"/>
        <v>7.3184579875730212E-3</v>
      </c>
      <c r="F169" s="235">
        <f t="shared" si="12"/>
        <v>7.7320251162182494E-3</v>
      </c>
      <c r="G169" s="235">
        <f t="shared" si="12"/>
        <v>9.8476729060126052E-3</v>
      </c>
      <c r="H169" s="235">
        <f t="shared" si="12"/>
        <v>0</v>
      </c>
      <c r="I169" s="235">
        <f t="shared" si="12"/>
        <v>1.1022755380702444E-3</v>
      </c>
      <c r="J169" s="235">
        <f t="shared" si="12"/>
        <v>1.3244122750263872E-3</v>
      </c>
      <c r="K169" s="235">
        <f t="shared" si="12"/>
        <v>1.4922933504926178E-3</v>
      </c>
      <c r="L169" s="235">
        <f t="shared" si="12"/>
        <v>1.1087234547693364E-3</v>
      </c>
      <c r="M169" s="235">
        <f t="shared" si="12"/>
        <v>1.4897276147503528E-3</v>
      </c>
      <c r="N169" s="235">
        <f t="shared" si="12"/>
        <v>1.4632676105579728E-3</v>
      </c>
      <c r="O169" s="235">
        <f t="shared" si="12"/>
        <v>1.476186855899632E-3</v>
      </c>
      <c r="P169" s="235">
        <f t="shared" si="12"/>
        <v>9.0084647155071532E-4</v>
      </c>
      <c r="Q169" s="235">
        <f t="shared" si="12"/>
        <v>9.7277393868795822E-4</v>
      </c>
    </row>
    <row r="170" spans="1:17" x14ac:dyDescent="0.25">
      <c r="A170" s="142" t="s">
        <v>187</v>
      </c>
      <c r="B170" s="235">
        <f t="shared" ref="B170:Q170" si="13">IF(B$45=0,0,B$45/B$5)</f>
        <v>3.2734985374143259E-2</v>
      </c>
      <c r="C170" s="235">
        <f t="shared" si="13"/>
        <v>3.3815401092807951E-2</v>
      </c>
      <c r="D170" s="235">
        <f t="shared" si="13"/>
        <v>3.2920856217282669E-2</v>
      </c>
      <c r="E170" s="235">
        <f t="shared" si="13"/>
        <v>3.2468210678060175E-2</v>
      </c>
      <c r="F170" s="235">
        <f t="shared" si="13"/>
        <v>3.157249258890335E-2</v>
      </c>
      <c r="G170" s="235">
        <f t="shared" si="13"/>
        <v>3.2233180536521487E-2</v>
      </c>
      <c r="H170" s="235">
        <f t="shared" si="13"/>
        <v>3.061535317801653E-2</v>
      </c>
      <c r="I170" s="235">
        <f t="shared" si="13"/>
        <v>3.7791254585826613E-2</v>
      </c>
      <c r="J170" s="235">
        <f t="shared" si="13"/>
        <v>3.7574171642741114E-2</v>
      </c>
      <c r="K170" s="235">
        <f t="shared" si="13"/>
        <v>3.38171146893992E-2</v>
      </c>
      <c r="L170" s="235">
        <f t="shared" si="13"/>
        <v>3.3367858385936894E-2</v>
      </c>
      <c r="M170" s="235">
        <f t="shared" si="13"/>
        <v>3.461558878660425E-2</v>
      </c>
      <c r="N170" s="235">
        <f t="shared" si="13"/>
        <v>3.3353939730323738E-2</v>
      </c>
      <c r="O170" s="235">
        <f t="shared" si="13"/>
        <v>3.4324136626723629E-2</v>
      </c>
      <c r="P170" s="235">
        <f t="shared" si="13"/>
        <v>3.7847228659854508E-2</v>
      </c>
      <c r="Q170" s="235">
        <f t="shared" si="13"/>
        <v>3.4434364656493389E-2</v>
      </c>
    </row>
    <row r="171" spans="1:17" x14ac:dyDescent="0.25">
      <c r="A171" s="142" t="s">
        <v>186</v>
      </c>
      <c r="B171" s="235">
        <f t="shared" ref="B171:Q171" si="14">IF(B$56=0,0,B$56/B$5)</f>
        <v>0</v>
      </c>
      <c r="C171" s="235">
        <f t="shared" si="14"/>
        <v>0</v>
      </c>
      <c r="D171" s="235">
        <f t="shared" si="14"/>
        <v>0</v>
      </c>
      <c r="E171" s="235">
        <f t="shared" si="14"/>
        <v>0</v>
      </c>
      <c r="F171" s="235">
        <f t="shared" si="14"/>
        <v>0</v>
      </c>
      <c r="G171" s="235">
        <f t="shared" si="14"/>
        <v>0</v>
      </c>
      <c r="H171" s="235">
        <f t="shared" si="14"/>
        <v>0</v>
      </c>
      <c r="I171" s="235">
        <f t="shared" si="14"/>
        <v>0</v>
      </c>
      <c r="J171" s="235">
        <f t="shared" si="14"/>
        <v>0</v>
      </c>
      <c r="K171" s="235">
        <f t="shared" si="14"/>
        <v>0</v>
      </c>
      <c r="L171" s="235">
        <f t="shared" si="14"/>
        <v>0</v>
      </c>
      <c r="M171" s="235">
        <f t="shared" si="14"/>
        <v>0</v>
      </c>
      <c r="N171" s="235">
        <f t="shared" si="14"/>
        <v>0</v>
      </c>
      <c r="O171" s="235">
        <f t="shared" si="14"/>
        <v>0</v>
      </c>
      <c r="P171" s="235">
        <f t="shared" si="14"/>
        <v>0</v>
      </c>
      <c r="Q171" s="235">
        <f t="shared" si="14"/>
        <v>0</v>
      </c>
    </row>
    <row r="172" spans="1:17" x14ac:dyDescent="0.25">
      <c r="A172" s="127" t="s">
        <v>179</v>
      </c>
      <c r="B172" s="236">
        <f t="shared" ref="B172:Q172" si="15">IF(B$57=0,0,B$57/B$5)</f>
        <v>0</v>
      </c>
      <c r="C172" s="236">
        <f t="shared" si="15"/>
        <v>0</v>
      </c>
      <c r="D172" s="236">
        <f t="shared" si="15"/>
        <v>0</v>
      </c>
      <c r="E172" s="236">
        <f t="shared" si="15"/>
        <v>0</v>
      </c>
      <c r="F172" s="236">
        <f t="shared" si="15"/>
        <v>0</v>
      </c>
      <c r="G172" s="236">
        <f t="shared" si="15"/>
        <v>0</v>
      </c>
      <c r="H172" s="236">
        <f t="shared" si="15"/>
        <v>0</v>
      </c>
      <c r="I172" s="236">
        <f t="shared" si="15"/>
        <v>0</v>
      </c>
      <c r="J172" s="236">
        <f t="shared" si="15"/>
        <v>0</v>
      </c>
      <c r="K172" s="236">
        <f t="shared" si="15"/>
        <v>0</v>
      </c>
      <c r="L172" s="236">
        <f t="shared" si="15"/>
        <v>0</v>
      </c>
      <c r="M172" s="236">
        <f t="shared" si="15"/>
        <v>0</v>
      </c>
      <c r="N172" s="236">
        <f t="shared" si="15"/>
        <v>0</v>
      </c>
      <c r="O172" s="236">
        <f t="shared" si="15"/>
        <v>0</v>
      </c>
      <c r="P172" s="236">
        <f t="shared" si="15"/>
        <v>0</v>
      </c>
      <c r="Q172" s="236">
        <f t="shared" si="15"/>
        <v>0</v>
      </c>
    </row>
    <row r="173" spans="1:17" x14ac:dyDescent="0.25">
      <c r="A173" s="177" t="s">
        <v>98</v>
      </c>
      <c r="B173" s="209">
        <f t="shared" ref="B173:Q173" si="16">IF(B$58=0,0,B$58/B$5)</f>
        <v>0.24865733943754531</v>
      </c>
      <c r="C173" s="209">
        <f t="shared" si="16"/>
        <v>0.24058345450655647</v>
      </c>
      <c r="D173" s="209">
        <f t="shared" si="16"/>
        <v>0.26459712504655136</v>
      </c>
      <c r="E173" s="209">
        <f t="shared" si="16"/>
        <v>0.24510502230515094</v>
      </c>
      <c r="F173" s="209">
        <f t="shared" si="16"/>
        <v>0.26245678781166892</v>
      </c>
      <c r="G173" s="209">
        <f t="shared" si="16"/>
        <v>0.23516729067274597</v>
      </c>
      <c r="H173" s="209">
        <f t="shared" si="16"/>
        <v>0.33525396786642775</v>
      </c>
      <c r="I173" s="209">
        <f t="shared" si="16"/>
        <v>0.52953137684476437</v>
      </c>
      <c r="J173" s="209">
        <f t="shared" si="16"/>
        <v>0.52595439179104686</v>
      </c>
      <c r="K173" s="209">
        <f t="shared" si="16"/>
        <v>0.56197045935184464</v>
      </c>
      <c r="L173" s="209">
        <f t="shared" si="16"/>
        <v>0.57952272349438716</v>
      </c>
      <c r="M173" s="209">
        <f t="shared" si="16"/>
        <v>0.55817278449988605</v>
      </c>
      <c r="N173" s="209">
        <f t="shared" si="16"/>
        <v>0.57106693266894148</v>
      </c>
      <c r="O173" s="209">
        <f t="shared" si="16"/>
        <v>0.55599803765317801</v>
      </c>
      <c r="P173" s="209">
        <f t="shared" si="16"/>
        <v>0.53407787917205318</v>
      </c>
      <c r="Q173" s="209">
        <f t="shared" si="16"/>
        <v>0.57173551915858334</v>
      </c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7">SUM(B$176:B$180,B$182:B$183,B$185:B$186,B$188:B$191,B192)</f>
        <v>1</v>
      </c>
      <c r="C175" s="77">
        <f t="shared" si="17"/>
        <v>1</v>
      </c>
      <c r="D175" s="77">
        <f t="shared" si="17"/>
        <v>0.99999999999999978</v>
      </c>
      <c r="E175" s="77">
        <f t="shared" si="17"/>
        <v>1</v>
      </c>
      <c r="F175" s="77">
        <f t="shared" si="17"/>
        <v>1.0000000000000002</v>
      </c>
      <c r="G175" s="77">
        <f t="shared" si="17"/>
        <v>1</v>
      </c>
      <c r="H175" s="77">
        <f t="shared" si="17"/>
        <v>1</v>
      </c>
      <c r="I175" s="77">
        <f t="shared" si="17"/>
        <v>1</v>
      </c>
      <c r="J175" s="77">
        <f t="shared" si="17"/>
        <v>1</v>
      </c>
      <c r="K175" s="77">
        <f t="shared" si="17"/>
        <v>1</v>
      </c>
      <c r="L175" s="77">
        <f t="shared" si="17"/>
        <v>0.99999999999999989</v>
      </c>
      <c r="M175" s="77">
        <f t="shared" si="17"/>
        <v>0.99999999999999989</v>
      </c>
      <c r="N175" s="77">
        <f t="shared" si="17"/>
        <v>1</v>
      </c>
      <c r="O175" s="77">
        <f t="shared" si="17"/>
        <v>1</v>
      </c>
      <c r="P175" s="77">
        <f t="shared" si="17"/>
        <v>1</v>
      </c>
      <c r="Q175" s="77">
        <f t="shared" si="17"/>
        <v>1</v>
      </c>
    </row>
    <row r="176" spans="1:17" x14ac:dyDescent="0.25">
      <c r="A176" s="132" t="s">
        <v>83</v>
      </c>
      <c r="B176" s="240">
        <f t="shared" ref="B176:Q176" si="18">IF(B$61=0,0,B$61/B$60)</f>
        <v>0</v>
      </c>
      <c r="C176" s="240">
        <f t="shared" si="18"/>
        <v>0</v>
      </c>
      <c r="D176" s="240">
        <f t="shared" si="18"/>
        <v>0</v>
      </c>
      <c r="E176" s="240">
        <f t="shared" si="18"/>
        <v>0</v>
      </c>
      <c r="F176" s="240">
        <f t="shared" si="18"/>
        <v>0</v>
      </c>
      <c r="G176" s="240">
        <f t="shared" si="18"/>
        <v>0</v>
      </c>
      <c r="H176" s="240">
        <f t="shared" si="18"/>
        <v>0</v>
      </c>
      <c r="I176" s="240">
        <f t="shared" si="18"/>
        <v>0</v>
      </c>
      <c r="J176" s="240">
        <f t="shared" si="18"/>
        <v>0</v>
      </c>
      <c r="K176" s="240">
        <f t="shared" si="18"/>
        <v>0</v>
      </c>
      <c r="L176" s="240">
        <f t="shared" si="18"/>
        <v>0</v>
      </c>
      <c r="M176" s="240">
        <f t="shared" si="18"/>
        <v>0</v>
      </c>
      <c r="N176" s="240">
        <f t="shared" si="18"/>
        <v>0</v>
      </c>
      <c r="O176" s="240">
        <f t="shared" si="18"/>
        <v>0</v>
      </c>
      <c r="P176" s="240">
        <f t="shared" si="18"/>
        <v>0</v>
      </c>
      <c r="Q176" s="240">
        <f t="shared" si="18"/>
        <v>0</v>
      </c>
    </row>
    <row r="177" spans="1:17" x14ac:dyDescent="0.25">
      <c r="A177" s="76" t="s">
        <v>82</v>
      </c>
      <c r="B177" s="239">
        <f t="shared" ref="B177:Q177" si="19">IF(B$62=0,0,B$62/B$60)</f>
        <v>0</v>
      </c>
      <c r="C177" s="239">
        <f t="shared" si="19"/>
        <v>0</v>
      </c>
      <c r="D177" s="239">
        <f t="shared" si="19"/>
        <v>0</v>
      </c>
      <c r="E177" s="239">
        <f t="shared" si="19"/>
        <v>0</v>
      </c>
      <c r="F177" s="239">
        <f t="shared" si="19"/>
        <v>0</v>
      </c>
      <c r="G177" s="239">
        <f t="shared" si="19"/>
        <v>0</v>
      </c>
      <c r="H177" s="239">
        <f t="shared" si="19"/>
        <v>0</v>
      </c>
      <c r="I177" s="239">
        <f t="shared" si="19"/>
        <v>0</v>
      </c>
      <c r="J177" s="239">
        <f t="shared" si="19"/>
        <v>0</v>
      </c>
      <c r="K177" s="239">
        <f t="shared" si="19"/>
        <v>0</v>
      </c>
      <c r="L177" s="239">
        <f t="shared" si="19"/>
        <v>0</v>
      </c>
      <c r="M177" s="239">
        <f t="shared" si="19"/>
        <v>0</v>
      </c>
      <c r="N177" s="239">
        <f t="shared" si="19"/>
        <v>0</v>
      </c>
      <c r="O177" s="239">
        <f t="shared" si="19"/>
        <v>0</v>
      </c>
      <c r="P177" s="239">
        <f t="shared" si="19"/>
        <v>0</v>
      </c>
      <c r="Q177" s="239">
        <f t="shared" si="19"/>
        <v>0</v>
      </c>
    </row>
    <row r="178" spans="1:17" x14ac:dyDescent="0.25">
      <c r="A178" s="76" t="s">
        <v>81</v>
      </c>
      <c r="B178" s="239">
        <f t="shared" ref="B178:Q178" si="20">IF(B$63=0,0,B$63/B$60)</f>
        <v>0</v>
      </c>
      <c r="C178" s="239">
        <f t="shared" si="20"/>
        <v>0</v>
      </c>
      <c r="D178" s="239">
        <f t="shared" si="20"/>
        <v>0</v>
      </c>
      <c r="E178" s="239">
        <f t="shared" si="20"/>
        <v>0</v>
      </c>
      <c r="F178" s="239">
        <f t="shared" si="20"/>
        <v>0</v>
      </c>
      <c r="G178" s="239">
        <f t="shared" si="20"/>
        <v>0</v>
      </c>
      <c r="H178" s="239">
        <f t="shared" si="20"/>
        <v>0</v>
      </c>
      <c r="I178" s="239">
        <f t="shared" si="20"/>
        <v>0</v>
      </c>
      <c r="J178" s="239">
        <f t="shared" si="20"/>
        <v>0</v>
      </c>
      <c r="K178" s="239">
        <f t="shared" si="20"/>
        <v>0</v>
      </c>
      <c r="L178" s="239">
        <f t="shared" si="20"/>
        <v>0</v>
      </c>
      <c r="M178" s="239">
        <f t="shared" si="20"/>
        <v>0</v>
      </c>
      <c r="N178" s="239">
        <f t="shared" si="20"/>
        <v>0</v>
      </c>
      <c r="O178" s="239">
        <f t="shared" si="20"/>
        <v>0</v>
      </c>
      <c r="P178" s="239">
        <f t="shared" si="20"/>
        <v>0</v>
      </c>
      <c r="Q178" s="239">
        <f t="shared" si="20"/>
        <v>0</v>
      </c>
    </row>
    <row r="179" spans="1:17" x14ac:dyDescent="0.25">
      <c r="A179" s="76" t="s">
        <v>80</v>
      </c>
      <c r="B179" s="239">
        <f t="shared" ref="B179:Q179" si="21">IF(B$64=0,0,B$64/B$60)</f>
        <v>0</v>
      </c>
      <c r="C179" s="239">
        <f t="shared" si="21"/>
        <v>0</v>
      </c>
      <c r="D179" s="239">
        <f t="shared" si="21"/>
        <v>0</v>
      </c>
      <c r="E179" s="239">
        <f t="shared" si="21"/>
        <v>0</v>
      </c>
      <c r="F179" s="239">
        <f t="shared" si="21"/>
        <v>0</v>
      </c>
      <c r="G179" s="239">
        <f t="shared" si="21"/>
        <v>0</v>
      </c>
      <c r="H179" s="239">
        <f t="shared" si="21"/>
        <v>0</v>
      </c>
      <c r="I179" s="239">
        <f t="shared" si="21"/>
        <v>0</v>
      </c>
      <c r="J179" s="239">
        <f t="shared" si="21"/>
        <v>0</v>
      </c>
      <c r="K179" s="239">
        <f t="shared" si="21"/>
        <v>0</v>
      </c>
      <c r="L179" s="239">
        <f t="shared" si="21"/>
        <v>0</v>
      </c>
      <c r="M179" s="239">
        <f t="shared" si="21"/>
        <v>0</v>
      </c>
      <c r="N179" s="239">
        <f t="shared" si="21"/>
        <v>0</v>
      </c>
      <c r="O179" s="239">
        <f t="shared" si="21"/>
        <v>0</v>
      </c>
      <c r="P179" s="239">
        <f t="shared" si="21"/>
        <v>0</v>
      </c>
      <c r="Q179" s="239">
        <f t="shared" si="21"/>
        <v>0</v>
      </c>
    </row>
    <row r="180" spans="1:17" x14ac:dyDescent="0.25">
      <c r="A180" s="129" t="s">
        <v>79</v>
      </c>
      <c r="B180" s="238">
        <f t="shared" ref="B180:Q180" si="22">IF(B$65=0,0,B$65/B$60)</f>
        <v>5.6090495495686919E-2</v>
      </c>
      <c r="C180" s="238">
        <f t="shared" si="22"/>
        <v>3.1984610779092794E-2</v>
      </c>
      <c r="D180" s="238">
        <f t="shared" si="22"/>
        <v>4.4267670879756985E-2</v>
      </c>
      <c r="E180" s="238">
        <f t="shared" si="22"/>
        <v>5.9180810874439382E-2</v>
      </c>
      <c r="F180" s="238">
        <f t="shared" si="22"/>
        <v>5.6580195416898578E-2</v>
      </c>
      <c r="G180" s="238">
        <f t="shared" si="22"/>
        <v>5.14128568773373E-2</v>
      </c>
      <c r="H180" s="238">
        <f t="shared" si="22"/>
        <v>0</v>
      </c>
      <c r="I180" s="238">
        <f t="shared" si="22"/>
        <v>5.2720481982812539E-2</v>
      </c>
      <c r="J180" s="238">
        <f t="shared" si="22"/>
        <v>6.0734428505840252E-2</v>
      </c>
      <c r="K180" s="238">
        <f t="shared" si="22"/>
        <v>0.10485033876117283</v>
      </c>
      <c r="L180" s="238">
        <f t="shared" si="22"/>
        <v>4.1762170363241001E-2</v>
      </c>
      <c r="M180" s="238">
        <f t="shared" si="22"/>
        <v>3.5138167473255683E-2</v>
      </c>
      <c r="N180" s="238">
        <f t="shared" si="22"/>
        <v>5.4011484295108915E-2</v>
      </c>
      <c r="O180" s="238">
        <f t="shared" si="22"/>
        <v>6.7984126143738513E-2</v>
      </c>
      <c r="P180" s="238">
        <f t="shared" si="22"/>
        <v>4.3421796392476258E-2</v>
      </c>
      <c r="Q180" s="238">
        <f t="shared" si="22"/>
        <v>6.0141103427628927E-2</v>
      </c>
    </row>
    <row r="181" spans="1:17" x14ac:dyDescent="0.25">
      <c r="A181" s="127" t="s">
        <v>183</v>
      </c>
      <c r="B181" s="237">
        <f t="shared" ref="B181:Q181" si="23">IF(B$70=0,0,B$70/B$60)</f>
        <v>0.3070038859957393</v>
      </c>
      <c r="C181" s="237">
        <f t="shared" si="23"/>
        <v>0.29480698401895211</v>
      </c>
      <c r="D181" s="237">
        <f t="shared" si="23"/>
        <v>0.35950520108649764</v>
      </c>
      <c r="E181" s="237">
        <f t="shared" si="23"/>
        <v>0.27818927558330686</v>
      </c>
      <c r="F181" s="237">
        <f t="shared" si="23"/>
        <v>0.26770417505997912</v>
      </c>
      <c r="G181" s="237">
        <f t="shared" si="23"/>
        <v>0.23866560623722369</v>
      </c>
      <c r="H181" s="237">
        <f t="shared" si="23"/>
        <v>0.489327367785658</v>
      </c>
      <c r="I181" s="237">
        <f t="shared" si="23"/>
        <v>0.48415374084920015</v>
      </c>
      <c r="J181" s="237">
        <f t="shared" si="23"/>
        <v>0.42241153646940172</v>
      </c>
      <c r="K181" s="237">
        <f t="shared" si="23"/>
        <v>3.4776019288057396E-2</v>
      </c>
      <c r="L181" s="237">
        <f t="shared" si="23"/>
        <v>0.51514402442121443</v>
      </c>
      <c r="M181" s="237">
        <f t="shared" si="23"/>
        <v>0.46408505235596692</v>
      </c>
      <c r="N181" s="237">
        <f t="shared" si="23"/>
        <v>0.38365157487925877</v>
      </c>
      <c r="O181" s="237">
        <f t="shared" si="23"/>
        <v>0.2381205649111714</v>
      </c>
      <c r="P181" s="237">
        <f t="shared" si="23"/>
        <v>0.51462752519711674</v>
      </c>
      <c r="Q181" s="237">
        <f t="shared" si="23"/>
        <v>0.42576281103475283</v>
      </c>
    </row>
    <row r="182" spans="1:17" x14ac:dyDescent="0.25">
      <c r="A182" s="142" t="s">
        <v>192</v>
      </c>
      <c r="B182" s="235">
        <f t="shared" ref="B182:Q182" si="24">IF(B$71=0,0,B$71/B$60)</f>
        <v>0.3070038859957393</v>
      </c>
      <c r="C182" s="235">
        <f t="shared" si="24"/>
        <v>0.29480698401895211</v>
      </c>
      <c r="D182" s="235">
        <f t="shared" si="24"/>
        <v>0.35950520108649764</v>
      </c>
      <c r="E182" s="235">
        <f t="shared" si="24"/>
        <v>0.27818927558330686</v>
      </c>
      <c r="F182" s="235">
        <f t="shared" si="24"/>
        <v>0.26770417505997912</v>
      </c>
      <c r="G182" s="235">
        <f t="shared" si="24"/>
        <v>0.23866560623722369</v>
      </c>
      <c r="H182" s="235">
        <f t="shared" si="24"/>
        <v>0.489327367785658</v>
      </c>
      <c r="I182" s="235">
        <f t="shared" si="24"/>
        <v>0.48415374084920015</v>
      </c>
      <c r="J182" s="235">
        <f t="shared" si="24"/>
        <v>0.42241153646940172</v>
      </c>
      <c r="K182" s="235">
        <f t="shared" si="24"/>
        <v>3.4776019288057396E-2</v>
      </c>
      <c r="L182" s="235">
        <f t="shared" si="24"/>
        <v>0.51514402442121443</v>
      </c>
      <c r="M182" s="235">
        <f t="shared" si="24"/>
        <v>0.46408505235596692</v>
      </c>
      <c r="N182" s="235">
        <f t="shared" si="24"/>
        <v>0.38365157487925877</v>
      </c>
      <c r="O182" s="235">
        <f t="shared" si="24"/>
        <v>0.2381205649111714</v>
      </c>
      <c r="P182" s="235">
        <f t="shared" si="24"/>
        <v>0.51462752519711674</v>
      </c>
      <c r="Q182" s="235">
        <f t="shared" si="24"/>
        <v>0.42576281103475283</v>
      </c>
    </row>
    <row r="183" spans="1:17" x14ac:dyDescent="0.25">
      <c r="A183" s="142" t="s">
        <v>191</v>
      </c>
      <c r="B183" s="235">
        <f t="shared" ref="B183:Q183" si="25">IF(B$82=0,0,B$82/B$60)</f>
        <v>0</v>
      </c>
      <c r="C183" s="235">
        <f t="shared" si="25"/>
        <v>0</v>
      </c>
      <c r="D183" s="235">
        <f t="shared" si="25"/>
        <v>0</v>
      </c>
      <c r="E183" s="235">
        <f t="shared" si="25"/>
        <v>0</v>
      </c>
      <c r="F183" s="235">
        <f t="shared" si="25"/>
        <v>0</v>
      </c>
      <c r="G183" s="235">
        <f t="shared" si="25"/>
        <v>0</v>
      </c>
      <c r="H183" s="235">
        <f t="shared" si="25"/>
        <v>0</v>
      </c>
      <c r="I183" s="235">
        <f t="shared" si="25"/>
        <v>0</v>
      </c>
      <c r="J183" s="235">
        <f t="shared" si="25"/>
        <v>0</v>
      </c>
      <c r="K183" s="235">
        <f t="shared" si="25"/>
        <v>0</v>
      </c>
      <c r="L183" s="235">
        <f t="shared" si="25"/>
        <v>0</v>
      </c>
      <c r="M183" s="235">
        <f t="shared" si="25"/>
        <v>0</v>
      </c>
      <c r="N183" s="235">
        <f t="shared" si="25"/>
        <v>0</v>
      </c>
      <c r="O183" s="235">
        <f t="shared" si="25"/>
        <v>0</v>
      </c>
      <c r="P183" s="235">
        <f t="shared" si="25"/>
        <v>0</v>
      </c>
      <c r="Q183" s="235">
        <f t="shared" si="25"/>
        <v>0</v>
      </c>
    </row>
    <row r="184" spans="1:17" x14ac:dyDescent="0.25">
      <c r="A184" s="127" t="s">
        <v>181</v>
      </c>
      <c r="B184" s="237">
        <f t="shared" ref="B184:Q184" si="26">IF(B$83=0,0,B$83/B$60)</f>
        <v>0.29349094221194738</v>
      </c>
      <c r="C184" s="237">
        <f t="shared" si="26"/>
        <v>0.27666410905097244</v>
      </c>
      <c r="D184" s="237">
        <f t="shared" si="26"/>
        <v>0.25082017012711022</v>
      </c>
      <c r="E184" s="237">
        <f t="shared" si="26"/>
        <v>0.34729012900007827</v>
      </c>
      <c r="F184" s="237">
        <f t="shared" si="26"/>
        <v>0.36859971913174111</v>
      </c>
      <c r="G184" s="237">
        <f t="shared" si="26"/>
        <v>0.42597291540078197</v>
      </c>
      <c r="H184" s="237">
        <f t="shared" si="26"/>
        <v>4.0534572969298042E-2</v>
      </c>
      <c r="I184" s="237">
        <f t="shared" si="26"/>
        <v>0.27528425747758078</v>
      </c>
      <c r="J184" s="237">
        <f t="shared" si="26"/>
        <v>0.35222699752554198</v>
      </c>
      <c r="K184" s="237">
        <f t="shared" si="26"/>
        <v>0.84218658332600493</v>
      </c>
      <c r="L184" s="237">
        <f t="shared" si="26"/>
        <v>0.24361264632066285</v>
      </c>
      <c r="M184" s="237">
        <f t="shared" si="26"/>
        <v>0.32046929322107032</v>
      </c>
      <c r="N184" s="237">
        <f t="shared" si="26"/>
        <v>0.41235831364917103</v>
      </c>
      <c r="O184" s="237">
        <f t="shared" si="26"/>
        <v>0.59910152253057203</v>
      </c>
      <c r="P184" s="237">
        <f t="shared" si="26"/>
        <v>0.24275770751620818</v>
      </c>
      <c r="Q184" s="237">
        <f t="shared" si="26"/>
        <v>0.34836420565392218</v>
      </c>
    </row>
    <row r="185" spans="1:17" x14ac:dyDescent="0.25">
      <c r="A185" s="142" t="s">
        <v>190</v>
      </c>
      <c r="B185" s="235">
        <f t="shared" ref="B185:Q185" si="27">IF(B$84=0,0,B$84/B$60)</f>
        <v>0.29349094221194738</v>
      </c>
      <c r="C185" s="235">
        <f t="shared" si="27"/>
        <v>0.27666410905097244</v>
      </c>
      <c r="D185" s="235">
        <f t="shared" si="27"/>
        <v>0.25082017012711022</v>
      </c>
      <c r="E185" s="235">
        <f t="shared" si="27"/>
        <v>0.34729012900007827</v>
      </c>
      <c r="F185" s="235">
        <f t="shared" si="27"/>
        <v>0.36859971913174111</v>
      </c>
      <c r="G185" s="235">
        <f t="shared" si="27"/>
        <v>0.42597291540078197</v>
      </c>
      <c r="H185" s="235">
        <f t="shared" si="27"/>
        <v>4.0534572969298042E-2</v>
      </c>
      <c r="I185" s="235">
        <f t="shared" si="27"/>
        <v>0.27528425747758078</v>
      </c>
      <c r="J185" s="235">
        <f t="shared" si="27"/>
        <v>0.35222699752554198</v>
      </c>
      <c r="K185" s="235">
        <f t="shared" si="27"/>
        <v>0.84218658332600493</v>
      </c>
      <c r="L185" s="235">
        <f t="shared" si="27"/>
        <v>0.24361264632066285</v>
      </c>
      <c r="M185" s="235">
        <f t="shared" si="27"/>
        <v>0.32046929322107032</v>
      </c>
      <c r="N185" s="235">
        <f t="shared" si="27"/>
        <v>0.41235831364917103</v>
      </c>
      <c r="O185" s="235">
        <f t="shared" si="27"/>
        <v>0.59910152253057203</v>
      </c>
      <c r="P185" s="235">
        <f t="shared" si="27"/>
        <v>0.24275770751620818</v>
      </c>
      <c r="Q185" s="235">
        <f t="shared" si="27"/>
        <v>0.34836420565392218</v>
      </c>
    </row>
    <row r="186" spans="1:17" x14ac:dyDescent="0.25">
      <c r="A186" s="142" t="s">
        <v>189</v>
      </c>
      <c r="B186" s="235">
        <f t="shared" ref="B186:Q186" si="28">IF(B$90=0,0,B$90/B$60)</f>
        <v>0</v>
      </c>
      <c r="C186" s="235">
        <f t="shared" si="28"/>
        <v>0</v>
      </c>
      <c r="D186" s="235">
        <f t="shared" si="28"/>
        <v>0</v>
      </c>
      <c r="E186" s="235">
        <f t="shared" si="28"/>
        <v>0</v>
      </c>
      <c r="F186" s="235">
        <f t="shared" si="28"/>
        <v>0</v>
      </c>
      <c r="G186" s="235">
        <f t="shared" si="28"/>
        <v>0</v>
      </c>
      <c r="H186" s="235">
        <f t="shared" si="28"/>
        <v>0</v>
      </c>
      <c r="I186" s="235">
        <f t="shared" si="28"/>
        <v>0</v>
      </c>
      <c r="J186" s="235">
        <f t="shared" si="28"/>
        <v>0</v>
      </c>
      <c r="K186" s="235">
        <f t="shared" si="28"/>
        <v>0</v>
      </c>
      <c r="L186" s="235">
        <f t="shared" si="28"/>
        <v>0</v>
      </c>
      <c r="M186" s="235">
        <f t="shared" si="28"/>
        <v>0</v>
      </c>
      <c r="N186" s="235">
        <f t="shared" si="28"/>
        <v>0</v>
      </c>
      <c r="O186" s="235">
        <f t="shared" si="28"/>
        <v>0</v>
      </c>
      <c r="P186" s="235">
        <f t="shared" si="28"/>
        <v>0</v>
      </c>
      <c r="Q186" s="235">
        <f t="shared" si="28"/>
        <v>0</v>
      </c>
    </row>
    <row r="187" spans="1:17" x14ac:dyDescent="0.25">
      <c r="A187" s="127" t="s">
        <v>180</v>
      </c>
      <c r="B187" s="236">
        <f t="shared" ref="B187:Q187" si="29">IF(B$91=0,0,B$91/B$60)</f>
        <v>0.34341467629662631</v>
      </c>
      <c r="C187" s="236">
        <f t="shared" si="29"/>
        <v>0.39654429615098274</v>
      </c>
      <c r="D187" s="236">
        <f t="shared" si="29"/>
        <v>0.345406957906635</v>
      </c>
      <c r="E187" s="236">
        <f t="shared" si="29"/>
        <v>0.31533978454217548</v>
      </c>
      <c r="F187" s="236">
        <f t="shared" si="29"/>
        <v>0.30711591039138136</v>
      </c>
      <c r="G187" s="236">
        <f t="shared" si="29"/>
        <v>0.28394862148465694</v>
      </c>
      <c r="H187" s="236">
        <f t="shared" si="29"/>
        <v>0.47013805924504393</v>
      </c>
      <c r="I187" s="236">
        <f t="shared" si="29"/>
        <v>0.18784151969040658</v>
      </c>
      <c r="J187" s="236">
        <f t="shared" si="29"/>
        <v>0.16462703749921609</v>
      </c>
      <c r="K187" s="236">
        <f t="shared" si="29"/>
        <v>1.8187058624764846E-2</v>
      </c>
      <c r="L187" s="236">
        <f t="shared" si="29"/>
        <v>0.19948115889488166</v>
      </c>
      <c r="M187" s="236">
        <f t="shared" si="29"/>
        <v>0.18030748694970702</v>
      </c>
      <c r="N187" s="236">
        <f t="shared" si="29"/>
        <v>0.14997862717646132</v>
      </c>
      <c r="O187" s="236">
        <f t="shared" si="29"/>
        <v>9.4793786414518008E-2</v>
      </c>
      <c r="P187" s="236">
        <f t="shared" si="29"/>
        <v>0.19919297089419888</v>
      </c>
      <c r="Q187" s="236">
        <f t="shared" si="29"/>
        <v>0.16573187988369611</v>
      </c>
    </row>
    <row r="188" spans="1:17" x14ac:dyDescent="0.25">
      <c r="A188" s="142" t="s">
        <v>188</v>
      </c>
      <c r="B188" s="235">
        <f t="shared" ref="B188:Q188" si="30">IF(B$92=0,0,B$92/B$60)</f>
        <v>4.8450158379151356E-2</v>
      </c>
      <c r="C188" s="235">
        <f t="shared" si="30"/>
        <v>0</v>
      </c>
      <c r="D188" s="235">
        <f t="shared" si="30"/>
        <v>0</v>
      </c>
      <c r="E188" s="235">
        <f t="shared" si="30"/>
        <v>4.8059892315076784E-2</v>
      </c>
      <c r="F188" s="235">
        <f t="shared" si="30"/>
        <v>4.9909938274930864E-2</v>
      </c>
      <c r="G188" s="235">
        <f t="shared" si="30"/>
        <v>5.4642450786148017E-2</v>
      </c>
      <c r="H188" s="235">
        <f t="shared" si="30"/>
        <v>0</v>
      </c>
      <c r="I188" s="235">
        <f t="shared" si="30"/>
        <v>1.7745918346355602E-3</v>
      </c>
      <c r="J188" s="235">
        <f t="shared" si="30"/>
        <v>2.2884862286225043E-3</v>
      </c>
      <c r="K188" s="235">
        <f t="shared" si="30"/>
        <v>4.8221570944525964E-3</v>
      </c>
      <c r="L188" s="235">
        <f t="shared" si="30"/>
        <v>1.5042397055522782E-3</v>
      </c>
      <c r="M188" s="235">
        <f t="shared" si="30"/>
        <v>1.9532315344726906E-3</v>
      </c>
      <c r="N188" s="235">
        <f t="shared" si="30"/>
        <v>2.5360611444324066E-3</v>
      </c>
      <c r="O188" s="235">
        <f t="shared" si="30"/>
        <v>3.2807849976756818E-3</v>
      </c>
      <c r="P188" s="235">
        <f t="shared" si="30"/>
        <v>1.4145494458951999E-3</v>
      </c>
      <c r="Q188" s="235">
        <f t="shared" si="30"/>
        <v>2.1053877997518756E-3</v>
      </c>
    </row>
    <row r="189" spans="1:17" x14ac:dyDescent="0.25">
      <c r="A189" s="142" t="s">
        <v>187</v>
      </c>
      <c r="B189" s="235">
        <f t="shared" ref="B189:Q189" si="31">IF(B$93=0,0,B$93/B$60)</f>
        <v>0.29496451791747497</v>
      </c>
      <c r="C189" s="235">
        <f t="shared" si="31"/>
        <v>0.39654429615098274</v>
      </c>
      <c r="D189" s="235">
        <f t="shared" si="31"/>
        <v>0.345406957906635</v>
      </c>
      <c r="E189" s="235">
        <f t="shared" si="31"/>
        <v>0.26727989222709869</v>
      </c>
      <c r="F189" s="235">
        <f t="shared" si="31"/>
        <v>0.25720597211645052</v>
      </c>
      <c r="G189" s="235">
        <f t="shared" si="31"/>
        <v>0.22930617069850895</v>
      </c>
      <c r="H189" s="235">
        <f t="shared" si="31"/>
        <v>0.47013805924504393</v>
      </c>
      <c r="I189" s="235">
        <f t="shared" si="31"/>
        <v>0.18606692785577103</v>
      </c>
      <c r="J189" s="235">
        <f t="shared" si="31"/>
        <v>0.16233855127059357</v>
      </c>
      <c r="K189" s="235">
        <f t="shared" si="31"/>
        <v>1.3364901530312247E-2</v>
      </c>
      <c r="L189" s="235">
        <f t="shared" si="31"/>
        <v>0.19797691918932939</v>
      </c>
      <c r="M189" s="235">
        <f t="shared" si="31"/>
        <v>0.17835425541523434</v>
      </c>
      <c r="N189" s="235">
        <f t="shared" si="31"/>
        <v>0.1474425660320289</v>
      </c>
      <c r="O189" s="235">
        <f t="shared" si="31"/>
        <v>9.1513001416842321E-2</v>
      </c>
      <c r="P189" s="235">
        <f t="shared" si="31"/>
        <v>0.19777842144830368</v>
      </c>
      <c r="Q189" s="235">
        <f t="shared" si="31"/>
        <v>0.16362649208394422</v>
      </c>
    </row>
    <row r="190" spans="1:17" x14ac:dyDescent="0.25">
      <c r="A190" s="142" t="s">
        <v>186</v>
      </c>
      <c r="B190" s="235">
        <f t="shared" ref="B190:Q190" si="32">IF(B$104=0,0,B$104/B$60)</f>
        <v>0</v>
      </c>
      <c r="C190" s="235">
        <f t="shared" si="32"/>
        <v>0</v>
      </c>
      <c r="D190" s="235">
        <f t="shared" si="32"/>
        <v>0</v>
      </c>
      <c r="E190" s="235">
        <f t="shared" si="32"/>
        <v>0</v>
      </c>
      <c r="F190" s="235">
        <f t="shared" si="32"/>
        <v>0</v>
      </c>
      <c r="G190" s="235">
        <f t="shared" si="32"/>
        <v>0</v>
      </c>
      <c r="H190" s="235">
        <f t="shared" si="32"/>
        <v>0</v>
      </c>
      <c r="I190" s="235">
        <f t="shared" si="32"/>
        <v>0</v>
      </c>
      <c r="J190" s="235">
        <f t="shared" si="32"/>
        <v>0</v>
      </c>
      <c r="K190" s="235">
        <f t="shared" si="32"/>
        <v>0</v>
      </c>
      <c r="L190" s="235">
        <f t="shared" si="32"/>
        <v>0</v>
      </c>
      <c r="M190" s="235">
        <f t="shared" si="32"/>
        <v>0</v>
      </c>
      <c r="N190" s="235">
        <f t="shared" si="32"/>
        <v>0</v>
      </c>
      <c r="O190" s="235">
        <f t="shared" si="32"/>
        <v>0</v>
      </c>
      <c r="P190" s="235">
        <f t="shared" si="32"/>
        <v>0</v>
      </c>
      <c r="Q190" s="235">
        <f t="shared" si="32"/>
        <v>0</v>
      </c>
    </row>
    <row r="191" spans="1:17" x14ac:dyDescent="0.25">
      <c r="A191" s="72" t="s">
        <v>179</v>
      </c>
      <c r="B191" s="234">
        <f t="shared" ref="B191:Q191" si="33">IF(B$105=0,0,B$105/B$60)</f>
        <v>0</v>
      </c>
      <c r="C191" s="234">
        <f t="shared" si="33"/>
        <v>0</v>
      </c>
      <c r="D191" s="234">
        <f t="shared" si="33"/>
        <v>0</v>
      </c>
      <c r="E191" s="234">
        <f t="shared" si="33"/>
        <v>0</v>
      </c>
      <c r="F191" s="234">
        <f t="shared" si="33"/>
        <v>0</v>
      </c>
      <c r="G191" s="234">
        <f t="shared" si="33"/>
        <v>0</v>
      </c>
      <c r="H191" s="234">
        <f t="shared" si="33"/>
        <v>0</v>
      </c>
      <c r="I191" s="234">
        <f t="shared" si="33"/>
        <v>0</v>
      </c>
      <c r="J191" s="234">
        <f t="shared" si="33"/>
        <v>0</v>
      </c>
      <c r="K191" s="234">
        <f t="shared" si="33"/>
        <v>0</v>
      </c>
      <c r="L191" s="234">
        <f t="shared" si="33"/>
        <v>0</v>
      </c>
      <c r="M191" s="234">
        <f t="shared" si="33"/>
        <v>0</v>
      </c>
      <c r="N191" s="234">
        <f t="shared" si="33"/>
        <v>0</v>
      </c>
      <c r="O191" s="234">
        <f t="shared" si="33"/>
        <v>0</v>
      </c>
      <c r="P191" s="234">
        <f t="shared" si="33"/>
        <v>0</v>
      </c>
      <c r="Q191" s="234">
        <f t="shared" si="33"/>
        <v>0</v>
      </c>
    </row>
    <row r="192" spans="1:17" x14ac:dyDescent="0.25">
      <c r="A192" s="177" t="s">
        <v>98</v>
      </c>
      <c r="B192" s="209">
        <f t="shared" ref="B192:Q192" si="34">IF(B$106=0,0,B$106/B$60)</f>
        <v>0</v>
      </c>
      <c r="C192" s="209">
        <f t="shared" si="34"/>
        <v>0</v>
      </c>
      <c r="D192" s="209">
        <f t="shared" si="34"/>
        <v>0</v>
      </c>
      <c r="E192" s="209">
        <f t="shared" si="34"/>
        <v>0</v>
      </c>
      <c r="F192" s="209">
        <f t="shared" si="34"/>
        <v>0</v>
      </c>
      <c r="G192" s="209">
        <f t="shared" si="34"/>
        <v>0</v>
      </c>
      <c r="H192" s="209">
        <f t="shared" si="34"/>
        <v>0</v>
      </c>
      <c r="I192" s="209">
        <f t="shared" si="34"/>
        <v>0</v>
      </c>
      <c r="J192" s="209">
        <f t="shared" si="34"/>
        <v>0</v>
      </c>
      <c r="K192" s="209">
        <f t="shared" si="34"/>
        <v>0</v>
      </c>
      <c r="L192" s="209">
        <f t="shared" si="34"/>
        <v>0</v>
      </c>
      <c r="M192" s="209">
        <f t="shared" si="34"/>
        <v>0</v>
      </c>
      <c r="N192" s="209">
        <f t="shared" si="34"/>
        <v>0</v>
      </c>
      <c r="O192" s="209">
        <f t="shared" si="34"/>
        <v>0</v>
      </c>
      <c r="P192" s="209">
        <f t="shared" si="34"/>
        <v>0</v>
      </c>
      <c r="Q192" s="209">
        <f t="shared" si="34"/>
        <v>0</v>
      </c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5">SUM(B$195:B$199,B$201:B$202,B$204:B$205,B$207:B$210)</f>
        <v>1.0000000000000002</v>
      </c>
      <c r="C194" s="77">
        <f t="shared" si="35"/>
        <v>1</v>
      </c>
      <c r="D194" s="77">
        <f t="shared" si="35"/>
        <v>1</v>
      </c>
      <c r="E194" s="77">
        <f t="shared" si="35"/>
        <v>1</v>
      </c>
      <c r="F194" s="77">
        <f t="shared" si="35"/>
        <v>0.99999999999999989</v>
      </c>
      <c r="G194" s="77">
        <f t="shared" si="35"/>
        <v>0.99999999999999989</v>
      </c>
      <c r="H194" s="77">
        <f t="shared" si="35"/>
        <v>0.99999999999999989</v>
      </c>
      <c r="I194" s="77">
        <f t="shared" si="35"/>
        <v>1</v>
      </c>
      <c r="J194" s="77">
        <f t="shared" si="35"/>
        <v>1</v>
      </c>
      <c r="K194" s="77">
        <f t="shared" si="35"/>
        <v>1</v>
      </c>
      <c r="L194" s="77">
        <f t="shared" si="35"/>
        <v>0.99999999999999989</v>
      </c>
      <c r="M194" s="77">
        <f t="shared" si="35"/>
        <v>1</v>
      </c>
      <c r="N194" s="77">
        <f t="shared" si="35"/>
        <v>0.99999999999999989</v>
      </c>
      <c r="O194" s="77">
        <f t="shared" si="35"/>
        <v>1</v>
      </c>
      <c r="P194" s="77">
        <f t="shared" si="35"/>
        <v>1</v>
      </c>
      <c r="Q194" s="77">
        <f t="shared" si="35"/>
        <v>1</v>
      </c>
    </row>
    <row r="195" spans="1:17" x14ac:dyDescent="0.25">
      <c r="A195" s="132" t="s">
        <v>83</v>
      </c>
      <c r="B195" s="240">
        <f t="shared" ref="B195:Q195" si="36">IF(B$109=0,0,B$109/B$108)</f>
        <v>0</v>
      </c>
      <c r="C195" s="240">
        <f t="shared" si="36"/>
        <v>0</v>
      </c>
      <c r="D195" s="240">
        <f t="shared" si="36"/>
        <v>0</v>
      </c>
      <c r="E195" s="240">
        <f t="shared" si="36"/>
        <v>0</v>
      </c>
      <c r="F195" s="240">
        <f t="shared" si="36"/>
        <v>0</v>
      </c>
      <c r="G195" s="240">
        <f t="shared" si="36"/>
        <v>0</v>
      </c>
      <c r="H195" s="240">
        <f t="shared" si="36"/>
        <v>0</v>
      </c>
      <c r="I195" s="240">
        <f t="shared" si="36"/>
        <v>0</v>
      </c>
      <c r="J195" s="240">
        <f t="shared" si="36"/>
        <v>0</v>
      </c>
      <c r="K195" s="240">
        <f t="shared" si="36"/>
        <v>0</v>
      </c>
      <c r="L195" s="240">
        <f t="shared" si="36"/>
        <v>0</v>
      </c>
      <c r="M195" s="240">
        <f t="shared" si="36"/>
        <v>0</v>
      </c>
      <c r="N195" s="240">
        <f t="shared" si="36"/>
        <v>0</v>
      </c>
      <c r="O195" s="240">
        <f t="shared" si="36"/>
        <v>0</v>
      </c>
      <c r="P195" s="240">
        <f t="shared" si="36"/>
        <v>0</v>
      </c>
      <c r="Q195" s="240">
        <f t="shared" si="36"/>
        <v>0</v>
      </c>
    </row>
    <row r="196" spans="1:17" x14ac:dyDescent="0.25">
      <c r="A196" s="76" t="s">
        <v>82</v>
      </c>
      <c r="B196" s="239">
        <f t="shared" ref="B196:Q196" si="37">IF(B$110=0,0,B$110/B$108)</f>
        <v>0</v>
      </c>
      <c r="C196" s="239">
        <f t="shared" si="37"/>
        <v>0</v>
      </c>
      <c r="D196" s="239">
        <f t="shared" si="37"/>
        <v>0</v>
      </c>
      <c r="E196" s="239">
        <f t="shared" si="37"/>
        <v>0</v>
      </c>
      <c r="F196" s="239">
        <f t="shared" si="37"/>
        <v>0</v>
      </c>
      <c r="G196" s="239">
        <f t="shared" si="37"/>
        <v>0</v>
      </c>
      <c r="H196" s="239">
        <f t="shared" si="37"/>
        <v>0</v>
      </c>
      <c r="I196" s="239">
        <f t="shared" si="37"/>
        <v>0</v>
      </c>
      <c r="J196" s="239">
        <f t="shared" si="37"/>
        <v>0</v>
      </c>
      <c r="K196" s="239">
        <f t="shared" si="37"/>
        <v>0</v>
      </c>
      <c r="L196" s="239">
        <f t="shared" si="37"/>
        <v>0</v>
      </c>
      <c r="M196" s="239">
        <f t="shared" si="37"/>
        <v>0</v>
      </c>
      <c r="N196" s="239">
        <f t="shared" si="37"/>
        <v>0</v>
      </c>
      <c r="O196" s="239">
        <f t="shared" si="37"/>
        <v>0</v>
      </c>
      <c r="P196" s="239">
        <f t="shared" si="37"/>
        <v>0</v>
      </c>
      <c r="Q196" s="239">
        <f t="shared" si="37"/>
        <v>0</v>
      </c>
    </row>
    <row r="197" spans="1:17" x14ac:dyDescent="0.25">
      <c r="A197" s="76" t="s">
        <v>81</v>
      </c>
      <c r="B197" s="239">
        <f t="shared" ref="B197:Q197" si="38">IF(B$111=0,0,B$111/B$108)</f>
        <v>0</v>
      </c>
      <c r="C197" s="239">
        <f t="shared" si="38"/>
        <v>0</v>
      </c>
      <c r="D197" s="239">
        <f t="shared" si="38"/>
        <v>0</v>
      </c>
      <c r="E197" s="239">
        <f t="shared" si="38"/>
        <v>0</v>
      </c>
      <c r="F197" s="239">
        <f t="shared" si="38"/>
        <v>0</v>
      </c>
      <c r="G197" s="239">
        <f t="shared" si="38"/>
        <v>0</v>
      </c>
      <c r="H197" s="239">
        <f t="shared" si="38"/>
        <v>0</v>
      </c>
      <c r="I197" s="239">
        <f t="shared" si="38"/>
        <v>0</v>
      </c>
      <c r="J197" s="239">
        <f t="shared" si="38"/>
        <v>0</v>
      </c>
      <c r="K197" s="239">
        <f t="shared" si="38"/>
        <v>0</v>
      </c>
      <c r="L197" s="239">
        <f t="shared" si="38"/>
        <v>0</v>
      </c>
      <c r="M197" s="239">
        <f t="shared" si="38"/>
        <v>0</v>
      </c>
      <c r="N197" s="239">
        <f t="shared" si="38"/>
        <v>0</v>
      </c>
      <c r="O197" s="239">
        <f t="shared" si="38"/>
        <v>0</v>
      </c>
      <c r="P197" s="239">
        <f t="shared" si="38"/>
        <v>0</v>
      </c>
      <c r="Q197" s="239">
        <f t="shared" si="38"/>
        <v>0</v>
      </c>
    </row>
    <row r="198" spans="1:17" x14ac:dyDescent="0.25">
      <c r="A198" s="76" t="s">
        <v>80</v>
      </c>
      <c r="B198" s="239">
        <f t="shared" ref="B198:Q198" si="39">IF(B$112=0,0,B$112/B$108)</f>
        <v>0</v>
      </c>
      <c r="C198" s="239">
        <f t="shared" si="39"/>
        <v>0</v>
      </c>
      <c r="D198" s="239">
        <f t="shared" si="39"/>
        <v>0</v>
      </c>
      <c r="E198" s="239">
        <f t="shared" si="39"/>
        <v>0</v>
      </c>
      <c r="F198" s="239">
        <f t="shared" si="39"/>
        <v>0</v>
      </c>
      <c r="G198" s="239">
        <f t="shared" si="39"/>
        <v>0</v>
      </c>
      <c r="H198" s="239">
        <f t="shared" si="39"/>
        <v>0</v>
      </c>
      <c r="I198" s="239">
        <f t="shared" si="39"/>
        <v>0</v>
      </c>
      <c r="J198" s="239">
        <f t="shared" si="39"/>
        <v>0</v>
      </c>
      <c r="K198" s="239">
        <f t="shared" si="39"/>
        <v>0</v>
      </c>
      <c r="L198" s="239">
        <f t="shared" si="39"/>
        <v>0</v>
      </c>
      <c r="M198" s="239">
        <f t="shared" si="39"/>
        <v>0</v>
      </c>
      <c r="N198" s="239">
        <f t="shared" si="39"/>
        <v>0</v>
      </c>
      <c r="O198" s="239">
        <f t="shared" si="39"/>
        <v>0</v>
      </c>
      <c r="P198" s="239">
        <f t="shared" si="39"/>
        <v>0</v>
      </c>
      <c r="Q198" s="239">
        <f t="shared" si="39"/>
        <v>0</v>
      </c>
    </row>
    <row r="199" spans="1:17" x14ac:dyDescent="0.25">
      <c r="A199" s="129" t="s">
        <v>79</v>
      </c>
      <c r="B199" s="238">
        <f t="shared" ref="B199:Q199" si="40">IF(B$113=0,0,B$113/B$108)</f>
        <v>6.654606888397864E-2</v>
      </c>
      <c r="C199" s="238">
        <f t="shared" si="40"/>
        <v>4.1867597584854727E-2</v>
      </c>
      <c r="D199" s="238">
        <f t="shared" si="40"/>
        <v>4.9608899758170649E-2</v>
      </c>
      <c r="E199" s="238">
        <f t="shared" si="40"/>
        <v>7.0672980821689851E-2</v>
      </c>
      <c r="F199" s="238">
        <f t="shared" si="40"/>
        <v>6.7707383546627156E-2</v>
      </c>
      <c r="G199" s="238">
        <f t="shared" si="40"/>
        <v>6.2120014194617081E-2</v>
      </c>
      <c r="H199" s="238">
        <f t="shared" si="40"/>
        <v>0</v>
      </c>
      <c r="I199" s="238">
        <f t="shared" si="40"/>
        <v>6.6515236041758796E-2</v>
      </c>
      <c r="J199" s="238">
        <f t="shared" si="40"/>
        <v>6.7858592978218182E-2</v>
      </c>
      <c r="K199" s="238">
        <f t="shared" si="40"/>
        <v>5.2386088086739765E-2</v>
      </c>
      <c r="L199" s="238">
        <f t="shared" si="40"/>
        <v>6.0913040359454093E-2</v>
      </c>
      <c r="M199" s="238">
        <f t="shared" si="40"/>
        <v>4.7774642288196681E-2</v>
      </c>
      <c r="N199" s="238">
        <f t="shared" si="40"/>
        <v>5.7273375515782161E-2</v>
      </c>
      <c r="O199" s="238">
        <f t="shared" si="40"/>
        <v>4.6730030796747181E-2</v>
      </c>
      <c r="P199" s="238">
        <f t="shared" si="40"/>
        <v>5.9595756312103149E-2</v>
      </c>
      <c r="Q199" s="238">
        <f t="shared" si="40"/>
        <v>5.5988623291793646E-2</v>
      </c>
    </row>
    <row r="200" spans="1:17" x14ac:dyDescent="0.25">
      <c r="A200" s="127" t="s">
        <v>183</v>
      </c>
      <c r="B200" s="237">
        <f t="shared" ref="B200:Q200" si="41">IF(B$118=0,0,B$118/B$108)</f>
        <v>0.37454680186662642</v>
      </c>
      <c r="C200" s="237">
        <f t="shared" si="41"/>
        <v>0.44198138079126442</v>
      </c>
      <c r="D200" s="237">
        <f t="shared" si="41"/>
        <v>0.46988922881963946</v>
      </c>
      <c r="E200" s="237">
        <f t="shared" si="41"/>
        <v>0.34530304263550882</v>
      </c>
      <c r="F200" s="237">
        <f t="shared" si="41"/>
        <v>0.33415335768469928</v>
      </c>
      <c r="G200" s="237">
        <f t="shared" si="41"/>
        <v>0.30158967851475033</v>
      </c>
      <c r="H200" s="237">
        <f t="shared" si="41"/>
        <v>0.59881371489094493</v>
      </c>
      <c r="I200" s="237">
        <f t="shared" si="41"/>
        <v>0.37531383606157276</v>
      </c>
      <c r="J200" s="237">
        <f t="shared" si="41"/>
        <v>0.34769682027338855</v>
      </c>
      <c r="K200" s="237">
        <f t="shared" si="41"/>
        <v>0.35001147016545153</v>
      </c>
      <c r="L200" s="237">
        <f t="shared" si="41"/>
        <v>0.37667707946489465</v>
      </c>
      <c r="M200" s="237">
        <f t="shared" si="41"/>
        <v>0.34049344867325076</v>
      </c>
      <c r="N200" s="237">
        <f t="shared" si="41"/>
        <v>0.33318095935181208</v>
      </c>
      <c r="O200" s="237">
        <f t="shared" si="41"/>
        <v>0.3610591701214883</v>
      </c>
      <c r="P200" s="237">
        <f t="shared" si="41"/>
        <v>0.3928956572077475</v>
      </c>
      <c r="Q200" s="237">
        <f t="shared" si="41"/>
        <v>0.39820496176521392</v>
      </c>
    </row>
    <row r="201" spans="1:17" x14ac:dyDescent="0.25">
      <c r="A201" s="142" t="s">
        <v>192</v>
      </c>
      <c r="B201" s="235">
        <f t="shared" ref="B201:Q201" si="42">IF(B$119=0,0,B$119/B$108)</f>
        <v>0.37454680186662642</v>
      </c>
      <c r="C201" s="235">
        <f t="shared" si="42"/>
        <v>0.44198138079126442</v>
      </c>
      <c r="D201" s="235">
        <f t="shared" si="42"/>
        <v>0.46988922881963946</v>
      </c>
      <c r="E201" s="235">
        <f t="shared" si="42"/>
        <v>0.34530304263550882</v>
      </c>
      <c r="F201" s="235">
        <f t="shared" si="42"/>
        <v>0.33415335768469928</v>
      </c>
      <c r="G201" s="235">
        <f t="shared" si="42"/>
        <v>0.30158967851475033</v>
      </c>
      <c r="H201" s="235">
        <f t="shared" si="42"/>
        <v>0.59881371489094493</v>
      </c>
      <c r="I201" s="235">
        <f t="shared" si="42"/>
        <v>0.37531383606157276</v>
      </c>
      <c r="J201" s="235">
        <f t="shared" si="42"/>
        <v>0.34769682027338855</v>
      </c>
      <c r="K201" s="235">
        <f t="shared" si="42"/>
        <v>0.35001147016545153</v>
      </c>
      <c r="L201" s="235">
        <f t="shared" si="42"/>
        <v>0.37667707946489465</v>
      </c>
      <c r="M201" s="235">
        <f t="shared" si="42"/>
        <v>0.34049344867325076</v>
      </c>
      <c r="N201" s="235">
        <f t="shared" si="42"/>
        <v>0.33318095935181208</v>
      </c>
      <c r="O201" s="235">
        <f t="shared" si="42"/>
        <v>0.3610591701214883</v>
      </c>
      <c r="P201" s="235">
        <f t="shared" si="42"/>
        <v>0.3928956572077475</v>
      </c>
      <c r="Q201" s="235">
        <f t="shared" si="42"/>
        <v>0.39820496176521392</v>
      </c>
    </row>
    <row r="202" spans="1:17" x14ac:dyDescent="0.25">
      <c r="A202" s="142" t="s">
        <v>191</v>
      </c>
      <c r="B202" s="235">
        <f t="shared" ref="B202:Q202" si="43">IF(B$130=0,0,B$130/B$108)</f>
        <v>0</v>
      </c>
      <c r="C202" s="235">
        <f t="shared" si="43"/>
        <v>0</v>
      </c>
      <c r="D202" s="235">
        <f t="shared" si="43"/>
        <v>0</v>
      </c>
      <c r="E202" s="235">
        <f t="shared" si="43"/>
        <v>0</v>
      </c>
      <c r="F202" s="235">
        <f t="shared" si="43"/>
        <v>0</v>
      </c>
      <c r="G202" s="235">
        <f t="shared" si="43"/>
        <v>0</v>
      </c>
      <c r="H202" s="235">
        <f t="shared" si="43"/>
        <v>0</v>
      </c>
      <c r="I202" s="235">
        <f t="shared" si="43"/>
        <v>0</v>
      </c>
      <c r="J202" s="235">
        <f t="shared" si="43"/>
        <v>0</v>
      </c>
      <c r="K202" s="235">
        <f t="shared" si="43"/>
        <v>0</v>
      </c>
      <c r="L202" s="235">
        <f t="shared" si="43"/>
        <v>0</v>
      </c>
      <c r="M202" s="235">
        <f t="shared" si="43"/>
        <v>0</v>
      </c>
      <c r="N202" s="235">
        <f t="shared" si="43"/>
        <v>0</v>
      </c>
      <c r="O202" s="235">
        <f t="shared" si="43"/>
        <v>0</v>
      </c>
      <c r="P202" s="235">
        <f t="shared" si="43"/>
        <v>0</v>
      </c>
      <c r="Q202" s="235">
        <f t="shared" si="43"/>
        <v>0</v>
      </c>
    </row>
    <row r="203" spans="1:17" x14ac:dyDescent="0.25">
      <c r="A203" s="127" t="s">
        <v>181</v>
      </c>
      <c r="B203" s="237">
        <f t="shared" ref="B203:Q203" si="44">IF(B$131=0,0,B$131/B$108)</f>
        <v>0.22861663907809784</v>
      </c>
      <c r="C203" s="237">
        <f t="shared" si="44"/>
        <v>0.23777697551105054</v>
      </c>
      <c r="D203" s="237">
        <f t="shared" si="44"/>
        <v>0.18455056773336759</v>
      </c>
      <c r="E203" s="237">
        <f t="shared" si="44"/>
        <v>0.27229830755709628</v>
      </c>
      <c r="F203" s="237">
        <f t="shared" si="44"/>
        <v>0.28960535830595147</v>
      </c>
      <c r="G203" s="237">
        <f t="shared" si="44"/>
        <v>0.33792614973138624</v>
      </c>
      <c r="H203" s="237">
        <f t="shared" si="44"/>
        <v>2.4034206024592209E-2</v>
      </c>
      <c r="I203" s="237">
        <f t="shared" si="44"/>
        <v>0.22803585884766417</v>
      </c>
      <c r="J203" s="237">
        <f t="shared" si="44"/>
        <v>0.25838812270386829</v>
      </c>
      <c r="K203" s="237">
        <f t="shared" si="44"/>
        <v>0.27627046206180655</v>
      </c>
      <c r="L203" s="237">
        <f t="shared" si="44"/>
        <v>0.23329586991418089</v>
      </c>
      <c r="M203" s="237">
        <f t="shared" si="44"/>
        <v>0.28607819881720892</v>
      </c>
      <c r="N203" s="237">
        <f t="shared" si="44"/>
        <v>0.28709222229761105</v>
      </c>
      <c r="O203" s="237">
        <f t="shared" si="44"/>
        <v>0.27037652101943693</v>
      </c>
      <c r="P203" s="237">
        <f t="shared" si="44"/>
        <v>0.21875630609376306</v>
      </c>
      <c r="Q203" s="237">
        <f t="shared" si="44"/>
        <v>0.21293248689681823</v>
      </c>
    </row>
    <row r="204" spans="1:17" x14ac:dyDescent="0.25">
      <c r="A204" s="142" t="s">
        <v>190</v>
      </c>
      <c r="B204" s="235">
        <f t="shared" ref="B204:Q204" si="45">IF(B$132=0,0,B$132/B$108)</f>
        <v>0.22861663907809784</v>
      </c>
      <c r="C204" s="235">
        <f t="shared" si="45"/>
        <v>0.23777697551105054</v>
      </c>
      <c r="D204" s="235">
        <f t="shared" si="45"/>
        <v>0.18455056773336759</v>
      </c>
      <c r="E204" s="235">
        <f t="shared" si="45"/>
        <v>0.27229830755709628</v>
      </c>
      <c r="F204" s="235">
        <f t="shared" si="45"/>
        <v>0.28960535830595147</v>
      </c>
      <c r="G204" s="235">
        <f t="shared" si="45"/>
        <v>0.33792614973138624</v>
      </c>
      <c r="H204" s="235">
        <f t="shared" si="45"/>
        <v>2.4034206024592209E-2</v>
      </c>
      <c r="I204" s="235">
        <f t="shared" si="45"/>
        <v>0.22803585884766417</v>
      </c>
      <c r="J204" s="235">
        <f t="shared" si="45"/>
        <v>0.25838812270386829</v>
      </c>
      <c r="K204" s="235">
        <f t="shared" si="45"/>
        <v>0.27627046206180655</v>
      </c>
      <c r="L204" s="235">
        <f t="shared" si="45"/>
        <v>0.23329586991418089</v>
      </c>
      <c r="M204" s="235">
        <f t="shared" si="45"/>
        <v>0.28607819881720892</v>
      </c>
      <c r="N204" s="235">
        <f t="shared" si="45"/>
        <v>0.28709222229761105</v>
      </c>
      <c r="O204" s="235">
        <f t="shared" si="45"/>
        <v>0.27037652101943693</v>
      </c>
      <c r="P204" s="235">
        <f t="shared" si="45"/>
        <v>0.21875630609376306</v>
      </c>
      <c r="Q204" s="235">
        <f t="shared" si="45"/>
        <v>0.21293248689681823</v>
      </c>
    </row>
    <row r="205" spans="1:17" x14ac:dyDescent="0.25">
      <c r="A205" s="142" t="s">
        <v>189</v>
      </c>
      <c r="B205" s="235">
        <f t="shared" ref="B205:Q205" si="46">IF(B$138=0,0,B$138/B$108)</f>
        <v>0</v>
      </c>
      <c r="C205" s="235">
        <f t="shared" si="46"/>
        <v>0</v>
      </c>
      <c r="D205" s="235">
        <f t="shared" si="46"/>
        <v>0</v>
      </c>
      <c r="E205" s="235">
        <f t="shared" si="46"/>
        <v>0</v>
      </c>
      <c r="F205" s="235">
        <f t="shared" si="46"/>
        <v>0</v>
      </c>
      <c r="G205" s="235">
        <f t="shared" si="46"/>
        <v>0</v>
      </c>
      <c r="H205" s="235">
        <f t="shared" si="46"/>
        <v>0</v>
      </c>
      <c r="I205" s="235">
        <f t="shared" si="46"/>
        <v>0</v>
      </c>
      <c r="J205" s="235">
        <f t="shared" si="46"/>
        <v>0</v>
      </c>
      <c r="K205" s="235">
        <f t="shared" si="46"/>
        <v>0</v>
      </c>
      <c r="L205" s="235">
        <f t="shared" si="46"/>
        <v>0</v>
      </c>
      <c r="M205" s="235">
        <f t="shared" si="46"/>
        <v>0</v>
      </c>
      <c r="N205" s="235">
        <f t="shared" si="46"/>
        <v>0</v>
      </c>
      <c r="O205" s="235">
        <f t="shared" si="46"/>
        <v>0</v>
      </c>
      <c r="P205" s="235">
        <f t="shared" si="46"/>
        <v>0</v>
      </c>
      <c r="Q205" s="235">
        <f t="shared" si="46"/>
        <v>0</v>
      </c>
    </row>
    <row r="206" spans="1:17" x14ac:dyDescent="0.25">
      <c r="A206" s="127" t="s">
        <v>180</v>
      </c>
      <c r="B206" s="236">
        <f t="shared" ref="B206:Q206" si="47">IF(B$139=0,0,B$139/B$108)</f>
        <v>0.33029049017129719</v>
      </c>
      <c r="C206" s="236">
        <f t="shared" si="47"/>
        <v>0.27837404611283034</v>
      </c>
      <c r="D206" s="236">
        <f t="shared" si="47"/>
        <v>0.29595130368882244</v>
      </c>
      <c r="E206" s="236">
        <f t="shared" si="47"/>
        <v>0.31172566898570508</v>
      </c>
      <c r="F206" s="236">
        <f t="shared" si="47"/>
        <v>0.308533900462722</v>
      </c>
      <c r="G206" s="236">
        <f t="shared" si="47"/>
        <v>0.29836415755924628</v>
      </c>
      <c r="H206" s="236">
        <f t="shared" si="47"/>
        <v>0.3771520790844628</v>
      </c>
      <c r="I206" s="236">
        <f t="shared" si="47"/>
        <v>0.33013506904900436</v>
      </c>
      <c r="J206" s="236">
        <f t="shared" si="47"/>
        <v>0.32605646404452504</v>
      </c>
      <c r="K206" s="236">
        <f t="shared" si="47"/>
        <v>0.32133197968600219</v>
      </c>
      <c r="L206" s="236">
        <f t="shared" si="47"/>
        <v>0.3291140102614703</v>
      </c>
      <c r="M206" s="236">
        <f t="shared" si="47"/>
        <v>0.32565371022134376</v>
      </c>
      <c r="N206" s="236">
        <f t="shared" si="47"/>
        <v>0.32245344283479466</v>
      </c>
      <c r="O206" s="236">
        <f t="shared" si="47"/>
        <v>0.32183427806232767</v>
      </c>
      <c r="P206" s="236">
        <f t="shared" si="47"/>
        <v>0.32875228038638626</v>
      </c>
      <c r="Q206" s="236">
        <f t="shared" si="47"/>
        <v>0.33287392804617427</v>
      </c>
    </row>
    <row r="207" spans="1:17" x14ac:dyDescent="0.25">
      <c r="A207" s="142" t="s">
        <v>188</v>
      </c>
      <c r="B207" s="235">
        <f t="shared" ref="B207:Q207" si="48">IF(B$140=0,0,B$140/B$108)</f>
        <v>9.4388904209524685E-2</v>
      </c>
      <c r="C207" s="235">
        <f t="shared" si="48"/>
        <v>0</v>
      </c>
      <c r="D207" s="235">
        <f t="shared" si="48"/>
        <v>0</v>
      </c>
      <c r="E207" s="235">
        <f t="shared" si="48"/>
        <v>9.4242740312485362E-2</v>
      </c>
      <c r="F207" s="235">
        <f t="shared" si="48"/>
        <v>9.8073400895188997E-2</v>
      </c>
      <c r="G207" s="235">
        <f t="shared" si="48"/>
        <v>0.1084133073136604</v>
      </c>
      <c r="H207" s="235">
        <f t="shared" si="48"/>
        <v>0</v>
      </c>
      <c r="I207" s="235">
        <f t="shared" si="48"/>
        <v>9.3750380355682728E-2</v>
      </c>
      <c r="J207" s="235">
        <f t="shared" si="48"/>
        <v>0.10706585745655238</v>
      </c>
      <c r="K207" s="235">
        <f t="shared" si="48"/>
        <v>0.10088353237488719</v>
      </c>
      <c r="L207" s="235">
        <f t="shared" si="48"/>
        <v>9.1870707159234122E-2</v>
      </c>
      <c r="M207" s="235">
        <f t="shared" si="48"/>
        <v>0.1112000180490751</v>
      </c>
      <c r="N207" s="235">
        <f t="shared" si="48"/>
        <v>0.11260539091805316</v>
      </c>
      <c r="O207" s="235">
        <f t="shared" si="48"/>
        <v>9.4427635065465282E-2</v>
      </c>
      <c r="P207" s="235">
        <f t="shared" si="48"/>
        <v>8.1293996959886997E-2</v>
      </c>
      <c r="Q207" s="235">
        <f t="shared" si="48"/>
        <v>8.2071674362237279E-2</v>
      </c>
    </row>
    <row r="208" spans="1:17" x14ac:dyDescent="0.25">
      <c r="A208" s="142" t="s">
        <v>187</v>
      </c>
      <c r="B208" s="235">
        <f t="shared" ref="B208:Q208" si="49">IF(B$141=0,0,B$141/B$108)</f>
        <v>0.23590158596177252</v>
      </c>
      <c r="C208" s="235">
        <f t="shared" si="49"/>
        <v>0.27837404611283034</v>
      </c>
      <c r="D208" s="235">
        <f t="shared" si="49"/>
        <v>0.29595130368882244</v>
      </c>
      <c r="E208" s="235">
        <f t="shared" si="49"/>
        <v>0.21748292867321975</v>
      </c>
      <c r="F208" s="235">
        <f t="shared" si="49"/>
        <v>0.21046049956753302</v>
      </c>
      <c r="G208" s="235">
        <f t="shared" si="49"/>
        <v>0.18995085024558592</v>
      </c>
      <c r="H208" s="235">
        <f t="shared" si="49"/>
        <v>0.3771520790844628</v>
      </c>
      <c r="I208" s="235">
        <f t="shared" si="49"/>
        <v>0.2363846886933216</v>
      </c>
      <c r="J208" s="235">
        <f t="shared" si="49"/>
        <v>0.21899060658797265</v>
      </c>
      <c r="K208" s="235">
        <f t="shared" si="49"/>
        <v>0.22044844731111499</v>
      </c>
      <c r="L208" s="235">
        <f t="shared" si="49"/>
        <v>0.23724330310223618</v>
      </c>
      <c r="M208" s="235">
        <f t="shared" si="49"/>
        <v>0.21445369217226867</v>
      </c>
      <c r="N208" s="235">
        <f t="shared" si="49"/>
        <v>0.20984805191674147</v>
      </c>
      <c r="O208" s="235">
        <f t="shared" si="49"/>
        <v>0.22740664299686242</v>
      </c>
      <c r="P208" s="235">
        <f t="shared" si="49"/>
        <v>0.24745828342649931</v>
      </c>
      <c r="Q208" s="235">
        <f t="shared" si="49"/>
        <v>0.25080225368393699</v>
      </c>
    </row>
    <row r="209" spans="1:17" x14ac:dyDescent="0.25">
      <c r="A209" s="142" t="s">
        <v>186</v>
      </c>
      <c r="B209" s="235">
        <f t="shared" ref="B209:Q209" si="50">IF(B$152=0,0,B$152/B$108)</f>
        <v>0</v>
      </c>
      <c r="C209" s="235">
        <f t="shared" si="50"/>
        <v>0</v>
      </c>
      <c r="D209" s="235">
        <f t="shared" si="50"/>
        <v>0</v>
      </c>
      <c r="E209" s="235">
        <f t="shared" si="50"/>
        <v>0</v>
      </c>
      <c r="F209" s="235">
        <f t="shared" si="50"/>
        <v>0</v>
      </c>
      <c r="G209" s="235">
        <f t="shared" si="50"/>
        <v>0</v>
      </c>
      <c r="H209" s="235">
        <f t="shared" si="50"/>
        <v>0</v>
      </c>
      <c r="I209" s="235">
        <f t="shared" si="50"/>
        <v>0</v>
      </c>
      <c r="J209" s="235">
        <f t="shared" si="50"/>
        <v>0</v>
      </c>
      <c r="K209" s="235">
        <f t="shared" si="50"/>
        <v>0</v>
      </c>
      <c r="L209" s="235">
        <f t="shared" si="50"/>
        <v>0</v>
      </c>
      <c r="M209" s="235">
        <f t="shared" si="50"/>
        <v>0</v>
      </c>
      <c r="N209" s="235">
        <f t="shared" si="50"/>
        <v>0</v>
      </c>
      <c r="O209" s="235">
        <f t="shared" si="50"/>
        <v>0</v>
      </c>
      <c r="P209" s="235">
        <f t="shared" si="50"/>
        <v>0</v>
      </c>
      <c r="Q209" s="235">
        <f t="shared" si="50"/>
        <v>0</v>
      </c>
    </row>
    <row r="210" spans="1:17" x14ac:dyDescent="0.25">
      <c r="A210" s="72" t="s">
        <v>179</v>
      </c>
      <c r="B210" s="234">
        <f t="shared" ref="B210:Q210" si="51">IF(B$153=0,0,B$153/B$108)</f>
        <v>0</v>
      </c>
      <c r="C210" s="234">
        <f t="shared" si="51"/>
        <v>0</v>
      </c>
      <c r="D210" s="234">
        <f t="shared" si="51"/>
        <v>0</v>
      </c>
      <c r="E210" s="234">
        <f t="shared" si="51"/>
        <v>0</v>
      </c>
      <c r="F210" s="234">
        <f t="shared" si="51"/>
        <v>0</v>
      </c>
      <c r="G210" s="234">
        <f t="shared" si="51"/>
        <v>0</v>
      </c>
      <c r="H210" s="234">
        <f t="shared" si="51"/>
        <v>0</v>
      </c>
      <c r="I210" s="234">
        <f t="shared" si="51"/>
        <v>0</v>
      </c>
      <c r="J210" s="234">
        <f t="shared" si="51"/>
        <v>0</v>
      </c>
      <c r="K210" s="234">
        <f t="shared" si="51"/>
        <v>0</v>
      </c>
      <c r="L210" s="234">
        <f t="shared" si="51"/>
        <v>0</v>
      </c>
      <c r="M210" s="234">
        <f t="shared" si="51"/>
        <v>0</v>
      </c>
      <c r="N210" s="234">
        <f t="shared" si="51"/>
        <v>0</v>
      </c>
      <c r="O210" s="234">
        <f t="shared" si="51"/>
        <v>0</v>
      </c>
      <c r="P210" s="234">
        <f t="shared" si="51"/>
        <v>0</v>
      </c>
      <c r="Q210" s="234">
        <f t="shared" si="51"/>
        <v>0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137" t="s">
        <v>133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196</v>
      </c>
      <c r="B214" s="230">
        <f>IF(B$5=0,0,(B$5-B$15-B$58)/(CHI_fec!B$5-CHI_fec!B$15))</f>
        <v>1.8632401896191775</v>
      </c>
      <c r="C214" s="230">
        <f>IF(C$5=0,0,(C$5-C$15-C$58)/(CHI_fec!C$5-CHI_fec!C$15))</f>
        <v>1.8924963442947087</v>
      </c>
      <c r="D214" s="230">
        <f>IF(D$5=0,0,(D$5-D$15-D$58)/(CHI_fec!D$5-CHI_fec!D$15))</f>
        <v>1.8957960376022409</v>
      </c>
      <c r="E214" s="230">
        <f>IF(E$5=0,0,(E$5-E$15-E$58)/(CHI_fec!E$5-CHI_fec!E$15))</f>
        <v>1.9481914355069101</v>
      </c>
      <c r="F214" s="230">
        <f>IF(F$5=0,0,(F$5-F$15-F$58)/(CHI_fec!F$5-CHI_fec!F$15))</f>
        <v>1.9124375669109439</v>
      </c>
      <c r="G214" s="230">
        <f>IF(G$5=0,0,(G$5-G$15-G$58)/(CHI_fec!G$5-CHI_fec!G$15))</f>
        <v>1.9197915093621372</v>
      </c>
      <c r="H214" s="230">
        <f>IF(H$5=0,0,(H$5-H$15-H$58)/(CHI_fec!H$5-CHI_fec!H$15))</f>
        <v>1.6437429792836855</v>
      </c>
      <c r="I214" s="230">
        <f>IF(I$5=0,0,(I$5-I$15-I$58)/(CHI_fec!I$5-CHI_fec!I$15))</f>
        <v>1.0131103522178901</v>
      </c>
      <c r="J214" s="230">
        <f>IF(J$5=0,0,(J$5-J$15-J$58)/(CHI_fec!J$5-CHI_fec!J$15))</f>
        <v>1.0509746678100453</v>
      </c>
      <c r="K214" s="230">
        <f>IF(K$5=0,0,(K$5-K$15-K$58)/(CHI_fec!K$5-CHI_fec!K$15))</f>
        <v>1.0593776396101269</v>
      </c>
      <c r="L214" s="230">
        <f>IF(L$5=0,0,(L$5-L$15-L$58)/(CHI_fec!L$5-CHI_fec!L$15))</f>
        <v>0.8998459522864507</v>
      </c>
      <c r="M214" s="230">
        <f>IF(M$5=0,0,(M$5-M$15-M$58)/(CHI_fec!M$5-CHI_fec!M$15))</f>
        <v>0.91157746905731996</v>
      </c>
      <c r="N214" s="230">
        <f>IF(N$5=0,0,(N$5-N$15-N$58)/(CHI_fec!N$5-CHI_fec!N$15))</f>
        <v>0.92086560534739526</v>
      </c>
      <c r="O214" s="230">
        <f>IF(O$5=0,0,(O$5-O$15-O$58)/(CHI_fec!O$5-CHI_fec!O$15))</f>
        <v>0.96060098084999146</v>
      </c>
      <c r="P214" s="230">
        <f>IF(P$5=0,0,(P$5-P$15-P$58)/(CHI_fec!P$5-CHI_fec!P$15))</f>
        <v>0.99730301165813728</v>
      </c>
      <c r="Q214" s="230">
        <f>IF(Q$5=0,0,(Q$5-Q$15-Q$58)/(CHI_fec!Q$5-CHI_fec!Q$15))</f>
        <v>1.0680488660729925</v>
      </c>
    </row>
    <row r="215" spans="1:17" x14ac:dyDescent="0.25">
      <c r="A215" s="132" t="s">
        <v>83</v>
      </c>
      <c r="B215" s="229">
        <f>IF(B$6=0,0,B$6/CHI_fec!B$6)</f>
        <v>0</v>
      </c>
      <c r="C215" s="229">
        <f>IF(C$6=0,0,C$6/CHI_fec!C$6)</f>
        <v>0</v>
      </c>
      <c r="D215" s="229">
        <f>IF(D$6=0,0,D$6/CHI_fec!D$6)</f>
        <v>0</v>
      </c>
      <c r="E215" s="229">
        <f>IF(E$6=0,0,E$6/CHI_fec!E$6)</f>
        <v>0</v>
      </c>
      <c r="F215" s="229">
        <f>IF(F$6=0,0,F$6/CHI_fec!F$6)</f>
        <v>0</v>
      </c>
      <c r="G215" s="229">
        <f>IF(G$6=0,0,G$6/CHI_fec!G$6)</f>
        <v>0</v>
      </c>
      <c r="H215" s="229">
        <f>IF(H$6=0,0,H$6/CHI_fec!H$6)</f>
        <v>0</v>
      </c>
      <c r="I215" s="229">
        <f>IF(I$6=0,0,I$6/CHI_fec!I$6)</f>
        <v>0</v>
      </c>
      <c r="J215" s="229">
        <f>IF(J$6=0,0,J$6/CHI_fec!J$6)</f>
        <v>0</v>
      </c>
      <c r="K215" s="229">
        <f>IF(K$6=0,0,K$6/CHI_fec!K$6)</f>
        <v>0</v>
      </c>
      <c r="L215" s="229">
        <f>IF(L$6=0,0,L$6/CHI_fec!L$6)</f>
        <v>0</v>
      </c>
      <c r="M215" s="229">
        <f>IF(M$6=0,0,M$6/CHI_fec!M$6)</f>
        <v>0</v>
      </c>
      <c r="N215" s="229">
        <f>IF(N$6=0,0,N$6/CHI_fec!N$6)</f>
        <v>0</v>
      </c>
      <c r="O215" s="229">
        <f>IF(O$6=0,0,O$6/CHI_fec!O$6)</f>
        <v>0</v>
      </c>
      <c r="P215" s="229">
        <f>IF(P$6=0,0,P$6/CHI_fec!P$6)</f>
        <v>0</v>
      </c>
      <c r="Q215" s="229">
        <f>IF(Q$6=0,0,Q$6/CHI_fec!Q$6)</f>
        <v>0</v>
      </c>
    </row>
    <row r="216" spans="1:17" x14ac:dyDescent="0.25">
      <c r="A216" s="76" t="s">
        <v>82</v>
      </c>
      <c r="B216" s="228">
        <f>IF(B$7=0,0,B$7/CHI_fec!B$7)</f>
        <v>0</v>
      </c>
      <c r="C216" s="228">
        <f>IF(C$7=0,0,C$7/CHI_fec!C$7)</f>
        <v>0</v>
      </c>
      <c r="D216" s="228">
        <f>IF(D$7=0,0,D$7/CHI_fec!D$7)</f>
        <v>0</v>
      </c>
      <c r="E216" s="228">
        <f>IF(E$7=0,0,E$7/CHI_fec!E$7)</f>
        <v>0</v>
      </c>
      <c r="F216" s="228">
        <f>IF(F$7=0,0,F$7/CHI_fec!F$7)</f>
        <v>0</v>
      </c>
      <c r="G216" s="228">
        <f>IF(G$7=0,0,G$7/CHI_fec!G$7)</f>
        <v>0</v>
      </c>
      <c r="H216" s="228">
        <f>IF(H$7=0,0,H$7/CHI_fec!H$7)</f>
        <v>0</v>
      </c>
      <c r="I216" s="228">
        <f>IF(I$7=0,0,I$7/CHI_fec!I$7)</f>
        <v>0</v>
      </c>
      <c r="J216" s="228">
        <f>IF(J$7=0,0,J$7/CHI_fec!J$7)</f>
        <v>0</v>
      </c>
      <c r="K216" s="228">
        <f>IF(K$7=0,0,K$7/CHI_fec!K$7)</f>
        <v>0</v>
      </c>
      <c r="L216" s="228">
        <f>IF(L$7=0,0,L$7/CHI_fec!L$7)</f>
        <v>0</v>
      </c>
      <c r="M216" s="228">
        <f>IF(M$7=0,0,M$7/CHI_fec!M$7)</f>
        <v>0</v>
      </c>
      <c r="N216" s="228">
        <f>IF(N$7=0,0,N$7/CHI_fec!N$7)</f>
        <v>0</v>
      </c>
      <c r="O216" s="228">
        <f>IF(O$7=0,0,O$7/CHI_fec!O$7)</f>
        <v>0</v>
      </c>
      <c r="P216" s="228">
        <f>IF(P$7=0,0,P$7/CHI_fec!P$7)</f>
        <v>0</v>
      </c>
      <c r="Q216" s="228">
        <f>IF(Q$7=0,0,Q$7/CHI_fec!Q$7)</f>
        <v>0</v>
      </c>
    </row>
    <row r="217" spans="1:17" x14ac:dyDescent="0.25">
      <c r="A217" s="76" t="s">
        <v>81</v>
      </c>
      <c r="B217" s="228">
        <f>IF(B$8=0,0,B$8/CHI_fec!B$8)</f>
        <v>0</v>
      </c>
      <c r="C217" s="228">
        <f>IF(C$8=0,0,C$8/CHI_fec!C$8)</f>
        <v>0</v>
      </c>
      <c r="D217" s="228">
        <f>IF(D$8=0,0,D$8/CHI_fec!D$8)</f>
        <v>0</v>
      </c>
      <c r="E217" s="228">
        <f>IF(E$8=0,0,E$8/CHI_fec!E$8)</f>
        <v>0</v>
      </c>
      <c r="F217" s="228">
        <f>IF(F$8=0,0,F$8/CHI_fec!F$8)</f>
        <v>0</v>
      </c>
      <c r="G217" s="228">
        <f>IF(G$8=0,0,G$8/CHI_fec!G$8)</f>
        <v>0</v>
      </c>
      <c r="H217" s="228">
        <f>IF(H$8=0,0,H$8/CHI_fec!H$8)</f>
        <v>0</v>
      </c>
      <c r="I217" s="228">
        <f>IF(I$8=0,0,I$8/CHI_fec!I$8)</f>
        <v>0</v>
      </c>
      <c r="J217" s="228">
        <f>IF(J$8=0,0,J$8/CHI_fec!J$8)</f>
        <v>0</v>
      </c>
      <c r="K217" s="228">
        <f>IF(K$8=0,0,K$8/CHI_fec!K$8)</f>
        <v>0</v>
      </c>
      <c r="L217" s="228">
        <f>IF(L$8=0,0,L$8/CHI_fec!L$8)</f>
        <v>0</v>
      </c>
      <c r="M217" s="228">
        <f>IF(M$8=0,0,M$8/CHI_fec!M$8)</f>
        <v>0</v>
      </c>
      <c r="N217" s="228">
        <f>IF(N$8=0,0,N$8/CHI_fec!N$8)</f>
        <v>0</v>
      </c>
      <c r="O217" s="228">
        <f>IF(O$8=0,0,O$8/CHI_fec!O$8)</f>
        <v>0</v>
      </c>
      <c r="P217" s="228">
        <f>IF(P$8=0,0,P$8/CHI_fec!P$8)</f>
        <v>0</v>
      </c>
      <c r="Q217" s="228">
        <f>IF(Q$8=0,0,Q$8/CHI_fec!Q$8)</f>
        <v>0</v>
      </c>
    </row>
    <row r="218" spans="1:17" x14ac:dyDescent="0.25">
      <c r="A218" s="76" t="s">
        <v>80</v>
      </c>
      <c r="B218" s="228">
        <f>IF(B$9=0,0,B$9/CHI_fec!B$9)</f>
        <v>0</v>
      </c>
      <c r="C218" s="228">
        <f>IF(C$9=0,0,C$9/CHI_fec!C$9)</f>
        <v>0</v>
      </c>
      <c r="D218" s="228">
        <f>IF(D$9=0,0,D$9/CHI_fec!D$9)</f>
        <v>0</v>
      </c>
      <c r="E218" s="228">
        <f>IF(E$9=0,0,E$9/CHI_fec!E$9)</f>
        <v>0</v>
      </c>
      <c r="F218" s="228">
        <f>IF(F$9=0,0,F$9/CHI_fec!F$9)</f>
        <v>0</v>
      </c>
      <c r="G218" s="228">
        <f>IF(G$9=0,0,G$9/CHI_fec!G$9)</f>
        <v>0</v>
      </c>
      <c r="H218" s="228">
        <f>IF(H$9=0,0,H$9/CHI_fec!H$9)</f>
        <v>0</v>
      </c>
      <c r="I218" s="228">
        <f>IF(I$9=0,0,I$9/CHI_fec!I$9)</f>
        <v>0</v>
      </c>
      <c r="J218" s="228">
        <f>IF(J$9=0,0,J$9/CHI_fec!J$9)</f>
        <v>0</v>
      </c>
      <c r="K218" s="228">
        <f>IF(K$9=0,0,K$9/CHI_fec!K$9)</f>
        <v>0</v>
      </c>
      <c r="L218" s="228">
        <f>IF(L$9=0,0,L$9/CHI_fec!L$9)</f>
        <v>0</v>
      </c>
      <c r="M218" s="228">
        <f>IF(M$9=0,0,M$9/CHI_fec!M$9)</f>
        <v>0</v>
      </c>
      <c r="N218" s="228">
        <f>IF(N$9=0,0,N$9/CHI_fec!N$9)</f>
        <v>0</v>
      </c>
      <c r="O218" s="228">
        <f>IF(O$9=0,0,O$9/CHI_fec!O$9)</f>
        <v>0</v>
      </c>
      <c r="P218" s="228">
        <f>IF(P$9=0,0,P$9/CHI_fec!P$9)</f>
        <v>0</v>
      </c>
      <c r="Q218" s="228">
        <f>IF(Q$9=0,0,Q$9/CHI_fec!Q$9)</f>
        <v>0</v>
      </c>
    </row>
    <row r="219" spans="1:17" x14ac:dyDescent="0.25">
      <c r="A219" s="129" t="s">
        <v>79</v>
      </c>
      <c r="B219" s="227">
        <f>IF(B$10=0,0,B$10/CHI_fec!B$10)</f>
        <v>1.0935783159757657</v>
      </c>
      <c r="C219" s="227">
        <f>IF(C$10=0,0,C$10/CHI_fec!C$10)</f>
        <v>0.6036531423706295</v>
      </c>
      <c r="D219" s="227">
        <f>IF(D$10=0,0,D$10/CHI_fec!D$10)</f>
        <v>0.67797389660411478</v>
      </c>
      <c r="E219" s="227">
        <f>IF(E$10=0,0,E$10/CHI_fec!E$10)</f>
        <v>1.3251222000000002</v>
      </c>
      <c r="F219" s="227">
        <f>IF(F$10=0,0,F$10/CHI_fec!F$10)</f>
        <v>1.294981595282219</v>
      </c>
      <c r="G219" s="227">
        <f>IF(G$10=0,0,G$10/CHI_fec!G$10)</f>
        <v>1.3251222</v>
      </c>
      <c r="H219" s="227">
        <f>IF(H$10=0,0,H$10/CHI_fec!H$10)</f>
        <v>0</v>
      </c>
      <c r="I219" s="227">
        <f>IF(I$10=0,0,I$10/CHI_fec!I$10)</f>
        <v>1.1029304955216257</v>
      </c>
      <c r="J219" s="227">
        <f>IF(J$10=0,0,J$10/CHI_fec!J$10)</f>
        <v>1.2188014366081334</v>
      </c>
      <c r="K219" s="227">
        <f>IF(K$10=0,0,K$10/CHI_fec!K$10)</f>
        <v>1.2273857661996752</v>
      </c>
      <c r="L219" s="227">
        <f>IF(L$10=0,0,L$10/CHI_fec!L$10)</f>
        <v>1.0303051676819752</v>
      </c>
      <c r="M219" s="227">
        <f>IF(M$10=0,0,M$10/CHI_fec!M$10)</f>
        <v>0.86481728563394089</v>
      </c>
      <c r="N219" s="227">
        <f>IF(N$10=0,0,N$10/CHI_fec!N$10)</f>
        <v>1.046424427910895</v>
      </c>
      <c r="O219" s="227">
        <f>IF(O$10=0,0,O$10/CHI_fec!O$10)</f>
        <v>1.03509500533542</v>
      </c>
      <c r="P219" s="227">
        <f>IF(P$10=0,0,P$10/CHI_fec!P$10)</f>
        <v>0.92577453245324937</v>
      </c>
      <c r="Q219" s="227">
        <f>IF(Q$10=0,0,Q$10/CHI_fec!Q$10)</f>
        <v>1.0838801861230098</v>
      </c>
    </row>
    <row r="220" spans="1:17" x14ac:dyDescent="0.25">
      <c r="A220" s="232" t="s">
        <v>185</v>
      </c>
      <c r="B220" s="231">
        <f>IF(B$15=0,0,B$15/CHI_fec!B$15)</f>
        <v>0</v>
      </c>
      <c r="C220" s="231">
        <f>IF(C$15=0,0,C$15/CHI_fec!C$15)</f>
        <v>0</v>
      </c>
      <c r="D220" s="231">
        <f>IF(D$15=0,0,D$15/CHI_fec!D$15)</f>
        <v>0</v>
      </c>
      <c r="E220" s="231">
        <f>IF(E$15=0,0,E$15/CHI_fec!E$15)</f>
        <v>0</v>
      </c>
      <c r="F220" s="231">
        <f>IF(F$15=0,0,F$15/CHI_fec!F$15)</f>
        <v>0</v>
      </c>
      <c r="G220" s="231">
        <f>IF(G$15=0,0,G$15/CHI_fec!G$15)</f>
        <v>0</v>
      </c>
      <c r="H220" s="231">
        <f>IF(H$15=0,0,H$15/CHI_fec!H$15)</f>
        <v>0</v>
      </c>
      <c r="I220" s="231">
        <f>IF(I$15=0,0,I$15/CHI_fec!I$15)</f>
        <v>0</v>
      </c>
      <c r="J220" s="231">
        <f>IF(J$15=0,0,J$15/CHI_fec!J$15)</f>
        <v>0</v>
      </c>
      <c r="K220" s="231">
        <f>IF(K$15=0,0,K$15/CHI_fec!K$15)</f>
        <v>0</v>
      </c>
      <c r="L220" s="231">
        <f>IF(L$15=0,0,L$15/CHI_fec!L$15)</f>
        <v>0</v>
      </c>
      <c r="M220" s="231">
        <f>IF(M$15=0,0,M$15/CHI_fec!M$15)</f>
        <v>0</v>
      </c>
      <c r="N220" s="231">
        <f>IF(N$15=0,0,N$15/CHI_fec!N$15)</f>
        <v>0</v>
      </c>
      <c r="O220" s="231">
        <f>IF(O$15=0,0,O$15/CHI_fec!O$15)</f>
        <v>0</v>
      </c>
      <c r="P220" s="231">
        <f>IF(P$15=0,0,P$15/CHI_fec!P$15)</f>
        <v>0</v>
      </c>
      <c r="Q220" s="231">
        <f>IF(Q$15=0,0,Q$15/CHI_fec!Q$15)</f>
        <v>0</v>
      </c>
    </row>
    <row r="221" spans="1:17" x14ac:dyDescent="0.25">
      <c r="A221" s="127" t="s">
        <v>184</v>
      </c>
      <c r="B221" s="226">
        <f>IF(B$24=0,0,B$24/CHI_fec!B$24)</f>
        <v>2.8723956820977992</v>
      </c>
      <c r="C221" s="226">
        <f>IF(C$24=0,0,C$24/CHI_fec!C$24)</f>
        <v>2.9817474500294736</v>
      </c>
      <c r="D221" s="226">
        <f>IF(D$24=0,0,D$24/CHI_fec!D$24)</f>
        <v>3.0028851964490584</v>
      </c>
      <c r="E221" s="226">
        <f>IF(E$24=0,0,E$24/CHI_fec!E$24)</f>
        <v>2.9648639413945017</v>
      </c>
      <c r="F221" s="226">
        <f>IF(F$24=0,0,F$24/CHI_fec!F$24)</f>
        <v>2.8967431245387205</v>
      </c>
      <c r="G221" s="226">
        <f>IF(G$24=0,0,G$24/CHI_fec!G$24)</f>
        <v>2.8628071512183366</v>
      </c>
      <c r="H221" s="226">
        <f>IF(H$24=0,0,H$24/CHI_fec!H$24)</f>
        <v>2.6786671401498889</v>
      </c>
      <c r="I221" s="226">
        <f>IF(I$24=0,0,I$24/CHI_fec!I$24)</f>
        <v>1.439755419301098</v>
      </c>
      <c r="J221" s="226">
        <f>IF(J$24=0,0,J$24/CHI_fec!J$24)</f>
        <v>1.4737806804320857</v>
      </c>
      <c r="K221" s="226">
        <f>IF(K$24=0,0,K$24/CHI_fec!K$24)</f>
        <v>1.4469558354425112</v>
      </c>
      <c r="L221" s="226">
        <f>IF(L$24=0,0,L$24/CHI_fec!L$24)</f>
        <v>1.2633546815350272</v>
      </c>
      <c r="M221" s="226">
        <f>IF(M$24=0,0,M$24/CHI_fec!M$24)</f>
        <v>1.2635259479691503</v>
      </c>
      <c r="N221" s="226">
        <f>IF(N$24=0,0,N$24/CHI_fec!N$24)</f>
        <v>1.2668499749408728</v>
      </c>
      <c r="O221" s="226">
        <f>IF(O$24=0,0,O$24/CHI_fec!O$24)</f>
        <v>1.313799467974301</v>
      </c>
      <c r="P221" s="226">
        <f>IF(P$24=0,0,P$24/CHI_fec!P$24)</f>
        <v>1.4332409490701268</v>
      </c>
      <c r="Q221" s="226">
        <f>IF(Q$24=0,0,Q$24/CHI_fec!Q$24)</f>
        <v>1.5192962448139096</v>
      </c>
    </row>
    <row r="222" spans="1:17" x14ac:dyDescent="0.25">
      <c r="A222" s="127" t="s">
        <v>181</v>
      </c>
      <c r="B222" s="226">
        <f>IF(B$35=0,0,B$35/CHI_fec!B$35)</f>
        <v>0.53596654429521351</v>
      </c>
      <c r="C222" s="226">
        <f>IF(C$35=0,0,C$35/CHI_fec!C$35)</f>
        <v>0.48908189196119184</v>
      </c>
      <c r="D222" s="226">
        <f>IF(D$35=0,0,D$35/CHI_fec!D$35)</f>
        <v>0.3598082555994554</v>
      </c>
      <c r="E222" s="226">
        <f>IF(E$35=0,0,E$35/CHI_fec!E$35)</f>
        <v>0.7283662655410329</v>
      </c>
      <c r="F222" s="226">
        <f>IF(F$35=0,0,F$35/CHI_fec!F$35)</f>
        <v>0.79019907709725457</v>
      </c>
      <c r="G222" s="226">
        <f>IF(G$35=0,0,G$35/CHI_fec!G$35)</f>
        <v>1.0283679762919378</v>
      </c>
      <c r="H222" s="226">
        <f>IF(H$35=0,0,H$35/CHI_fec!H$35)</f>
        <v>3.7098782317686561E-2</v>
      </c>
      <c r="I222" s="226">
        <f>IF(I$35=0,0,I$35/CHI_fec!I$35)</f>
        <v>0.53942679374318658</v>
      </c>
      <c r="J222" s="226">
        <f>IF(J$35=0,0,J$35/CHI_fec!J$35)</f>
        <v>0.66206863513292669</v>
      </c>
      <c r="K222" s="226">
        <f>IF(K$35=0,0,K$35/CHI_fec!K$35)</f>
        <v>0.92342563811710721</v>
      </c>
      <c r="L222" s="226">
        <f>IF(L$35=0,0,L$35/CHI_fec!L$35)</f>
        <v>0.56294376324007234</v>
      </c>
      <c r="M222" s="226">
        <f>IF(M$35=0,0,M$35/CHI_fec!M$35)</f>
        <v>0.73877814742616432</v>
      </c>
      <c r="N222" s="226">
        <f>IF(N$35=0,0,N$35/CHI_fec!N$35)</f>
        <v>0.74830539620866432</v>
      </c>
      <c r="O222" s="226">
        <f>IF(O$35=0,0,O$35/CHI_fec!O$35)</f>
        <v>0.85438867247649974</v>
      </c>
      <c r="P222" s="226">
        <f>IF(P$35=0,0,P$35/CHI_fec!P$35)</f>
        <v>0.48478908766179285</v>
      </c>
      <c r="Q222" s="226">
        <f>IF(Q$35=0,0,Q$35/CHI_fec!Q$35)</f>
        <v>0.58806560011530096</v>
      </c>
    </row>
    <row r="223" spans="1:17" x14ac:dyDescent="0.25">
      <c r="A223" s="127" t="s">
        <v>180</v>
      </c>
      <c r="B223" s="225">
        <f>IF(B$43=0,0,B$43/CHI_fec!B$43)</f>
        <v>1.5964732240881567</v>
      </c>
      <c r="C223" s="225">
        <f>IF(C$43=0,0,C$43/CHI_fec!C$43)</f>
        <v>1.3761911307828345</v>
      </c>
      <c r="D223" s="225">
        <f>IF(D$43=0,0,D$43/CHI_fec!D$43)</f>
        <v>1.3859470137457186</v>
      </c>
      <c r="E223" s="225">
        <f>IF(E$43=0,0,E$43/CHI_fec!E$43)</f>
        <v>1.67684101527828</v>
      </c>
      <c r="F223" s="225">
        <f>IF(F$43=0,0,F$43/CHI_fec!F$43)</f>
        <v>1.6643761523400014</v>
      </c>
      <c r="G223" s="225">
        <f>IF(G$43=0,0,G$43/CHI_fec!G$43)</f>
        <v>1.7249692993289314</v>
      </c>
      <c r="H223" s="225">
        <f>IF(H$43=0,0,H$43/CHI_fec!H$43)</f>
        <v>1.2363079108384105</v>
      </c>
      <c r="I223" s="225">
        <f>IF(I$43=0,0,I$43/CHI_fec!I$43)</f>
        <v>1.3677687248910781</v>
      </c>
      <c r="J223" s="225">
        <f>IF(J$43=0,0,J$43/CHI_fec!J$43)</f>
        <v>1.4083646939323198</v>
      </c>
      <c r="K223" s="225">
        <f>IF(K$43=0,0,K$43/CHI_fec!K$43)</f>
        <v>1.3945916342229085</v>
      </c>
      <c r="L223" s="225">
        <f>IF(L$43=0,0,L$43/CHI_fec!L$43)</f>
        <v>1.204922337160208</v>
      </c>
      <c r="M223" s="225">
        <f>IF(M$43=0,0,M$43/CHI_fec!M$43)</f>
        <v>1.216526268127772</v>
      </c>
      <c r="N223" s="225">
        <f>IF(N$43=0,0,N$43/CHI_fec!N$43)</f>
        <v>1.2207026152906468</v>
      </c>
      <c r="O223" s="225">
        <f>IF(O$43=0,0,O$43/CHI_fec!O$43)</f>
        <v>1.2648945001439966</v>
      </c>
      <c r="P223" s="225">
        <f>IF(P$43=0,0,P$43/CHI_fec!P$43)</f>
        <v>1.3544817278657928</v>
      </c>
      <c r="Q223" s="225">
        <f>IF(Q$43=0,0,Q$43/CHI_fec!Q$43)</f>
        <v>1.4420460019803265</v>
      </c>
    </row>
    <row r="224" spans="1:17" x14ac:dyDescent="0.25">
      <c r="A224" s="72" t="s">
        <v>179</v>
      </c>
      <c r="B224" s="224">
        <f>IF(B$57=0,0,B$57/CHI_fec!B$57)</f>
        <v>0</v>
      </c>
      <c r="C224" s="224">
        <f>IF(C$57=0,0,C$57/CHI_fec!C$57)</f>
        <v>0</v>
      </c>
      <c r="D224" s="224">
        <f>IF(D$57=0,0,D$57/CHI_fec!D$57)</f>
        <v>0</v>
      </c>
      <c r="E224" s="224">
        <f>IF(E$57=0,0,E$57/CHI_fec!E$57)</f>
        <v>0</v>
      </c>
      <c r="F224" s="224">
        <f>IF(F$57=0,0,F$57/CHI_fec!F$57)</f>
        <v>0</v>
      </c>
      <c r="G224" s="224">
        <f>IF(G$57=0,0,G$57/CHI_fec!G$57)</f>
        <v>0</v>
      </c>
      <c r="H224" s="224">
        <f>IF(H$57=0,0,H$57/CHI_fec!H$57)</f>
        <v>0</v>
      </c>
      <c r="I224" s="224">
        <f>IF(I$57=0,0,I$57/CHI_fec!I$57)</f>
        <v>0</v>
      </c>
      <c r="J224" s="224">
        <f>IF(J$57=0,0,J$57/CHI_fec!J$57)</f>
        <v>0</v>
      </c>
      <c r="K224" s="224">
        <f>IF(K$57=0,0,K$57/CHI_fec!K$57)</f>
        <v>0</v>
      </c>
      <c r="L224" s="224">
        <f>IF(L$57=0,0,L$57/CHI_fec!L$57)</f>
        <v>0</v>
      </c>
      <c r="M224" s="224">
        <f>IF(M$57=0,0,M$57/CHI_fec!M$57)</f>
        <v>0</v>
      </c>
      <c r="N224" s="224">
        <f>IF(N$57=0,0,N$57/CHI_fec!N$57)</f>
        <v>0</v>
      </c>
      <c r="O224" s="224">
        <f>IF(O$57=0,0,O$57/CHI_fec!O$57)</f>
        <v>0</v>
      </c>
      <c r="P224" s="224">
        <f>IF(P$57=0,0,P$57/CHI_fec!P$57)</f>
        <v>0</v>
      </c>
      <c r="Q224" s="224">
        <f>IF(Q$57=0,0,Q$57/CHI_fec!Q$57)</f>
        <v>0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195</v>
      </c>
      <c r="B226" s="230">
        <f>IF(B$60=0,0,(B$60-B$106)/CHI_fec!B$60)</f>
        <v>0.54372374340219221</v>
      </c>
      <c r="C226" s="230">
        <f>IF(C$60=0,0,(C$60-C$106)/CHI_fec!C$60)</f>
        <v>0.52633721736421057</v>
      </c>
      <c r="D226" s="230">
        <f>IF(D$60=0,0,(D$60-D$106)/CHI_fec!D$60)</f>
        <v>0.4271141751188044</v>
      </c>
      <c r="E226" s="230">
        <f>IF(E$60=0,0,(E$60-E$106)/CHI_fec!E$60)</f>
        <v>0.62444285828423995</v>
      </c>
      <c r="F226" s="230">
        <f>IF(F$60=0,0,(F$60-F$106)/CHI_fec!F$60)</f>
        <v>0.63828823209812846</v>
      </c>
      <c r="G226" s="230">
        <f>IF(G$60=0,0,(G$60-G$106)/CHI_fec!G$60)</f>
        <v>0.71878975304139681</v>
      </c>
      <c r="H226" s="230">
        <f>IF(H$60=0,0,(H$60-H$106)/CHI_fec!H$60)</f>
        <v>0.27250179818086967</v>
      </c>
      <c r="I226" s="230">
        <f>IF(I$60=0,0,(I$60-I$106)/CHI_fec!I$60)</f>
        <v>0.58342691105204447</v>
      </c>
      <c r="J226" s="230">
        <f>IF(J$60=0,0,(J$60-J$106)/CHI_fec!J$60)</f>
        <v>0.55964894929791043</v>
      </c>
      <c r="K226" s="230">
        <f>IF(K$60=0,0,(K$60-K$106)/CHI_fec!K$60)</f>
        <v>0.32645921282745699</v>
      </c>
      <c r="L226" s="230">
        <f>IF(L$60=0,0,(L$60-L$106)/CHI_fec!L$60)</f>
        <v>0.68801911135695315</v>
      </c>
      <c r="M226" s="230">
        <f>IF(M$60=0,0,(M$60-M$106)/CHI_fec!M$60)</f>
        <v>0.68637734055096655</v>
      </c>
      <c r="N226" s="230">
        <f>IF(N$60=0,0,(N$60-N$106)/CHI_fec!N$60)</f>
        <v>0.54030556607711544</v>
      </c>
      <c r="O226" s="230">
        <f>IF(O$60=0,0,(O$60-O$106)/CHI_fec!O$60)</f>
        <v>0.42461015634616173</v>
      </c>
      <c r="P226" s="230">
        <f>IF(P$60=0,0,(P$60-P$106)/CHI_fec!P$60)</f>
        <v>0.59458661360251774</v>
      </c>
      <c r="Q226" s="230">
        <f>IF(Q$60=0,0,(Q$60-Q$106)/CHI_fec!Q$60)</f>
        <v>0.50260588542764162</v>
      </c>
    </row>
    <row r="227" spans="1:17" x14ac:dyDescent="0.25">
      <c r="A227" s="132" t="s">
        <v>83</v>
      </c>
      <c r="B227" s="229">
        <f>IF(B$61=0,0,B$61/CHI_fec!B$61)</f>
        <v>0</v>
      </c>
      <c r="C227" s="229">
        <f>IF(C$61=0,0,C$61/CHI_fec!C$61)</f>
        <v>0</v>
      </c>
      <c r="D227" s="229">
        <f>IF(D$61=0,0,D$61/CHI_fec!D$61)</f>
        <v>0</v>
      </c>
      <c r="E227" s="229">
        <f>IF(E$61=0,0,E$61/CHI_fec!E$61)</f>
        <v>0</v>
      </c>
      <c r="F227" s="229">
        <f>IF(F$61=0,0,F$61/CHI_fec!F$61)</f>
        <v>0</v>
      </c>
      <c r="G227" s="229">
        <f>IF(G$61=0,0,G$61/CHI_fec!G$61)</f>
        <v>0</v>
      </c>
      <c r="H227" s="229">
        <f>IF(H$61=0,0,H$61/CHI_fec!H$61)</f>
        <v>0</v>
      </c>
      <c r="I227" s="229">
        <f>IF(I$61=0,0,I$61/CHI_fec!I$61)</f>
        <v>0</v>
      </c>
      <c r="J227" s="229">
        <f>IF(J$61=0,0,J$61/CHI_fec!J$61)</f>
        <v>0</v>
      </c>
      <c r="K227" s="229">
        <f>IF(K$61=0,0,K$61/CHI_fec!K$61)</f>
        <v>0</v>
      </c>
      <c r="L227" s="229">
        <f>IF(L$61=0,0,L$61/CHI_fec!L$61)</f>
        <v>0</v>
      </c>
      <c r="M227" s="229">
        <f>IF(M$61=0,0,M$61/CHI_fec!M$61)</f>
        <v>0</v>
      </c>
      <c r="N227" s="229">
        <f>IF(N$61=0,0,N$61/CHI_fec!N$61)</f>
        <v>0</v>
      </c>
      <c r="O227" s="229">
        <f>IF(O$61=0,0,O$61/CHI_fec!O$61)</f>
        <v>0</v>
      </c>
      <c r="P227" s="229">
        <f>IF(P$61=0,0,P$61/CHI_fec!P$61)</f>
        <v>0</v>
      </c>
      <c r="Q227" s="229">
        <f>IF(Q$61=0,0,Q$61/CHI_fec!Q$61)</f>
        <v>0</v>
      </c>
    </row>
    <row r="228" spans="1:17" x14ac:dyDescent="0.25">
      <c r="A228" s="76" t="s">
        <v>82</v>
      </c>
      <c r="B228" s="228">
        <f>IF(B$62=0,0,B$62/CHI_fec!B$62)</f>
        <v>0</v>
      </c>
      <c r="C228" s="228">
        <f>IF(C$62=0,0,C$62/CHI_fec!C$62)</f>
        <v>0</v>
      </c>
      <c r="D228" s="228">
        <f>IF(D$62=0,0,D$62/CHI_fec!D$62)</f>
        <v>0</v>
      </c>
      <c r="E228" s="228">
        <f>IF(E$62=0,0,E$62/CHI_fec!E$62)</f>
        <v>0</v>
      </c>
      <c r="F228" s="228">
        <f>IF(F$62=0,0,F$62/CHI_fec!F$62)</f>
        <v>0</v>
      </c>
      <c r="G228" s="228">
        <f>IF(G$62=0,0,G$62/CHI_fec!G$62)</f>
        <v>0</v>
      </c>
      <c r="H228" s="228">
        <f>IF(H$62=0,0,H$62/CHI_fec!H$62)</f>
        <v>0</v>
      </c>
      <c r="I228" s="228">
        <f>IF(I$62=0,0,I$62/CHI_fec!I$62)</f>
        <v>0</v>
      </c>
      <c r="J228" s="228">
        <f>IF(J$62=0,0,J$62/CHI_fec!J$62)</f>
        <v>0</v>
      </c>
      <c r="K228" s="228">
        <f>IF(K$62=0,0,K$62/CHI_fec!K$62)</f>
        <v>0</v>
      </c>
      <c r="L228" s="228">
        <f>IF(L$62=0,0,L$62/CHI_fec!L$62)</f>
        <v>0</v>
      </c>
      <c r="M228" s="228">
        <f>IF(M$62=0,0,M$62/CHI_fec!M$62)</f>
        <v>0</v>
      </c>
      <c r="N228" s="228">
        <f>IF(N$62=0,0,N$62/CHI_fec!N$62)</f>
        <v>0</v>
      </c>
      <c r="O228" s="228">
        <f>IF(O$62=0,0,O$62/CHI_fec!O$62)</f>
        <v>0</v>
      </c>
      <c r="P228" s="228">
        <f>IF(P$62=0,0,P$62/CHI_fec!P$62)</f>
        <v>0</v>
      </c>
      <c r="Q228" s="228">
        <f>IF(Q$62=0,0,Q$62/CHI_fec!Q$62)</f>
        <v>0</v>
      </c>
    </row>
    <row r="229" spans="1:17" x14ac:dyDescent="0.25">
      <c r="A229" s="76" t="s">
        <v>81</v>
      </c>
      <c r="B229" s="228">
        <f>IF(B$63=0,0,B$63/CHI_fec!B$63)</f>
        <v>0</v>
      </c>
      <c r="C229" s="228">
        <f>IF(C$63=0,0,C$63/CHI_fec!C$63)</f>
        <v>0</v>
      </c>
      <c r="D229" s="228">
        <f>IF(D$63=0,0,D$63/CHI_fec!D$63)</f>
        <v>0</v>
      </c>
      <c r="E229" s="228">
        <f>IF(E$63=0,0,E$63/CHI_fec!E$63)</f>
        <v>0</v>
      </c>
      <c r="F229" s="228">
        <f>IF(F$63=0,0,F$63/CHI_fec!F$63)</f>
        <v>0</v>
      </c>
      <c r="G229" s="228">
        <f>IF(G$63=0,0,G$63/CHI_fec!G$63)</f>
        <v>0</v>
      </c>
      <c r="H229" s="228">
        <f>IF(H$63=0,0,H$63/CHI_fec!H$63)</f>
        <v>0</v>
      </c>
      <c r="I229" s="228">
        <f>IF(I$63=0,0,I$63/CHI_fec!I$63)</f>
        <v>0</v>
      </c>
      <c r="J229" s="228">
        <f>IF(J$63=0,0,J$63/CHI_fec!J$63)</f>
        <v>0</v>
      </c>
      <c r="K229" s="228">
        <f>IF(K$63=0,0,K$63/CHI_fec!K$63)</f>
        <v>0</v>
      </c>
      <c r="L229" s="228">
        <f>IF(L$63=0,0,L$63/CHI_fec!L$63)</f>
        <v>0</v>
      </c>
      <c r="M229" s="228">
        <f>IF(M$63=0,0,M$63/CHI_fec!M$63)</f>
        <v>0</v>
      </c>
      <c r="N229" s="228">
        <f>IF(N$63=0,0,N$63/CHI_fec!N$63)</f>
        <v>0</v>
      </c>
      <c r="O229" s="228">
        <f>IF(O$63=0,0,O$63/CHI_fec!O$63)</f>
        <v>0</v>
      </c>
      <c r="P229" s="228">
        <f>IF(P$63=0,0,P$63/CHI_fec!P$63)</f>
        <v>0</v>
      </c>
      <c r="Q229" s="228">
        <f>IF(Q$63=0,0,Q$63/CHI_fec!Q$63)</f>
        <v>0</v>
      </c>
    </row>
    <row r="230" spans="1:17" x14ac:dyDescent="0.25">
      <c r="A230" s="76" t="s">
        <v>80</v>
      </c>
      <c r="B230" s="228">
        <f>IF(B$64=0,0,B$64/CHI_fec!B$64)</f>
        <v>0</v>
      </c>
      <c r="C230" s="228">
        <f>IF(C$64=0,0,C$64/CHI_fec!C$64)</f>
        <v>0</v>
      </c>
      <c r="D230" s="228">
        <f>IF(D$64=0,0,D$64/CHI_fec!D$64)</f>
        <v>0</v>
      </c>
      <c r="E230" s="228">
        <f>IF(E$64=0,0,E$64/CHI_fec!E$64)</f>
        <v>0</v>
      </c>
      <c r="F230" s="228">
        <f>IF(F$64=0,0,F$64/CHI_fec!F$64)</f>
        <v>0</v>
      </c>
      <c r="G230" s="228">
        <f>IF(G$64=0,0,G$64/CHI_fec!G$64)</f>
        <v>0</v>
      </c>
      <c r="H230" s="228">
        <f>IF(H$64=0,0,H$64/CHI_fec!H$64)</f>
        <v>0</v>
      </c>
      <c r="I230" s="228">
        <f>IF(I$64=0,0,I$64/CHI_fec!I$64)</f>
        <v>0</v>
      </c>
      <c r="J230" s="228">
        <f>IF(J$64=0,0,J$64/CHI_fec!J$64)</f>
        <v>0</v>
      </c>
      <c r="K230" s="228">
        <f>IF(K$64=0,0,K$64/CHI_fec!K$64)</f>
        <v>0</v>
      </c>
      <c r="L230" s="228">
        <f>IF(L$64=0,0,L$64/CHI_fec!L$64)</f>
        <v>0</v>
      </c>
      <c r="M230" s="228">
        <f>IF(M$64=0,0,M$64/CHI_fec!M$64)</f>
        <v>0</v>
      </c>
      <c r="N230" s="228">
        <f>IF(N$64=0,0,N$64/CHI_fec!N$64)</f>
        <v>0</v>
      </c>
      <c r="O230" s="228">
        <f>IF(O$64=0,0,O$64/CHI_fec!O$64)</f>
        <v>0</v>
      </c>
      <c r="P230" s="228">
        <f>IF(P$64=0,0,P$64/CHI_fec!P$64)</f>
        <v>0</v>
      </c>
      <c r="Q230" s="228">
        <f>IF(Q$64=0,0,Q$64/CHI_fec!Q$64)</f>
        <v>0</v>
      </c>
    </row>
    <row r="231" spans="1:17" x14ac:dyDescent="0.25">
      <c r="A231" s="129" t="s">
        <v>79</v>
      </c>
      <c r="B231" s="227">
        <f>IF(B$65=0,0,B$65/CHI_fec!B$65)</f>
        <v>1.0935783159757657</v>
      </c>
      <c r="C231" s="227">
        <f>IF(C$65=0,0,C$65/CHI_fec!C$65)</f>
        <v>0.60365314237062939</v>
      </c>
      <c r="D231" s="227">
        <f>IF(D$65=0,0,D$65/CHI_fec!D$65)</f>
        <v>0.67797389660411478</v>
      </c>
      <c r="E231" s="227">
        <f>IF(E$65=0,0,E$65/CHI_fec!E$65)</f>
        <v>1.3251222000000002</v>
      </c>
      <c r="F231" s="227">
        <f>IF(F$65=0,0,F$65/CHI_fec!F$65)</f>
        <v>1.2949815952822186</v>
      </c>
      <c r="G231" s="227">
        <f>IF(G$65=0,0,G$65/CHI_fec!G$65)</f>
        <v>1.3251222000000002</v>
      </c>
      <c r="H231" s="227">
        <f>IF(H$65=0,0,H$65/CHI_fec!H$65)</f>
        <v>0</v>
      </c>
      <c r="I231" s="227">
        <f>IF(I$65=0,0,I$65/CHI_fec!I$65)</f>
        <v>1.1029304955216257</v>
      </c>
      <c r="J231" s="227">
        <f>IF(J$65=0,0,J$65/CHI_fec!J$65)</f>
        <v>1.2188014366081337</v>
      </c>
      <c r="K231" s="227">
        <f>IF(K$65=0,0,K$65/CHI_fec!K$65)</f>
        <v>1.2273857661996752</v>
      </c>
      <c r="L231" s="227">
        <f>IF(L$65=0,0,L$65/CHI_fec!L$65)</f>
        <v>1.0303051676819752</v>
      </c>
      <c r="M231" s="227">
        <f>IF(M$65=0,0,M$65/CHI_fec!M$65)</f>
        <v>0.864817285633941</v>
      </c>
      <c r="N231" s="227">
        <f>IF(N$65=0,0,N$65/CHI_fec!N$65)</f>
        <v>1.046424427910895</v>
      </c>
      <c r="O231" s="227">
        <f>IF(O$65=0,0,O$65/CHI_fec!O$65)</f>
        <v>1.0350950053354202</v>
      </c>
      <c r="P231" s="227">
        <f>IF(P$65=0,0,P$65/CHI_fec!P$65)</f>
        <v>0.92577453245324937</v>
      </c>
      <c r="Q231" s="227">
        <f>IF(Q$65=0,0,Q$65/CHI_fec!Q$65)</f>
        <v>1.0838801861230098</v>
      </c>
    </row>
    <row r="232" spans="1:17" x14ac:dyDescent="0.25">
      <c r="A232" s="127" t="s">
        <v>183</v>
      </c>
      <c r="B232" s="226">
        <f>IF(B$70=0,0,B$70/CHI_fec!B$70)</f>
        <v>0.6018278676791432</v>
      </c>
      <c r="C232" s="226">
        <f>IF(C$70=0,0,C$70/CHI_fec!C$70)</f>
        <v>0.55943801059760323</v>
      </c>
      <c r="D232" s="226">
        <f>IF(D$70=0,0,D$70/CHI_fec!D$70)</f>
        <v>0.55360408472623879</v>
      </c>
      <c r="E232" s="226">
        <f>IF(E$70=0,0,E$70/CHI_fec!E$70)</f>
        <v>0.62630115049114199</v>
      </c>
      <c r="F232" s="226">
        <f>IF(F$70=0,0,F$70/CHI_fec!F$70)</f>
        <v>0.61605871394569733</v>
      </c>
      <c r="G232" s="226">
        <f>IF(G$70=0,0,G$70/CHI_fec!G$70)</f>
        <v>0.61850303937263873</v>
      </c>
      <c r="H232" s="226">
        <f>IF(H$70=0,0,H$70/CHI_fec!H$70)</f>
        <v>0.48074967757032289</v>
      </c>
      <c r="I232" s="226">
        <f>IF(I$70=0,0,I$70/CHI_fec!I$70)</f>
        <v>1.0184034741416754</v>
      </c>
      <c r="J232" s="226">
        <f>IF(J$70=0,0,J$70/CHI_fec!J$70)</f>
        <v>0.85231785479296551</v>
      </c>
      <c r="K232" s="226">
        <f>IF(K$70=0,0,K$70/CHI_fec!K$70)</f>
        <v>4.0931618728541189E-2</v>
      </c>
      <c r="L232" s="226">
        <f>IF(L$70=0,0,L$70/CHI_fec!L$70)</f>
        <v>1.277848275902711</v>
      </c>
      <c r="M232" s="226">
        <f>IF(M$70=0,0,M$70/CHI_fec!M$70)</f>
        <v>1.1484461630514506</v>
      </c>
      <c r="N232" s="226">
        <f>IF(N$70=0,0,N$70/CHI_fec!N$70)</f>
        <v>0.74735432090346443</v>
      </c>
      <c r="O232" s="226">
        <f>IF(O$70=0,0,O$70/CHI_fec!O$70)</f>
        <v>0.36453346614059512</v>
      </c>
      <c r="P232" s="226">
        <f>IF(P$70=0,0,P$70/CHI_fec!P$70)</f>
        <v>1.1032101816068955</v>
      </c>
      <c r="Q232" s="226">
        <f>IF(Q$70=0,0,Q$70/CHI_fec!Q$70)</f>
        <v>0.77151685315483276</v>
      </c>
    </row>
    <row r="233" spans="1:17" x14ac:dyDescent="0.25">
      <c r="A233" s="127" t="s">
        <v>181</v>
      </c>
      <c r="B233" s="226">
        <f>IF(B$83=0,0,B$83/CHI_fec!B$83)</f>
        <v>0.53596654429521362</v>
      </c>
      <c r="C233" s="226">
        <f>IF(C$83=0,0,C$83/CHI_fec!C$83)</f>
        <v>0.48908189196119178</v>
      </c>
      <c r="D233" s="226">
        <f>IF(D$83=0,0,D$83/CHI_fec!D$83)</f>
        <v>0.35980825559945528</v>
      </c>
      <c r="E233" s="226">
        <f>IF(E$83=0,0,E$83/CHI_fec!E$83)</f>
        <v>0.72836626554103279</v>
      </c>
      <c r="F233" s="226">
        <f>IF(F$83=0,0,F$83/CHI_fec!F$83)</f>
        <v>0.79019907709725457</v>
      </c>
      <c r="G233" s="226">
        <f>IF(G$83=0,0,G$83/CHI_fec!G$83)</f>
        <v>1.028367976291938</v>
      </c>
      <c r="H233" s="226">
        <f>IF(H$83=0,0,H$83/CHI_fec!H$83)</f>
        <v>3.7098782317686561E-2</v>
      </c>
      <c r="I233" s="226">
        <f>IF(I$83=0,0,I$83/CHI_fec!I$83)</f>
        <v>0.53942679374318647</v>
      </c>
      <c r="J233" s="226">
        <f>IF(J$83=0,0,J$83/CHI_fec!J$83)</f>
        <v>0.66206863513292658</v>
      </c>
      <c r="K233" s="226">
        <f>IF(K$83=0,0,K$83/CHI_fec!K$83)</f>
        <v>0.92342563811710709</v>
      </c>
      <c r="L233" s="226">
        <f>IF(L$83=0,0,L$83/CHI_fec!L$83)</f>
        <v>0.56294376324007223</v>
      </c>
      <c r="M233" s="226">
        <f>IF(M$83=0,0,M$83/CHI_fec!M$83)</f>
        <v>0.73877814742616421</v>
      </c>
      <c r="N233" s="226">
        <f>IF(N$83=0,0,N$83/CHI_fec!N$83)</f>
        <v>0.74830539620866443</v>
      </c>
      <c r="O233" s="226">
        <f>IF(O$83=0,0,O$83/CHI_fec!O$83)</f>
        <v>0.85438867247649952</v>
      </c>
      <c r="P233" s="226">
        <f>IF(P$83=0,0,P$83/CHI_fec!P$83)</f>
        <v>0.48478908766179279</v>
      </c>
      <c r="Q233" s="226">
        <f>IF(Q$83=0,0,Q$83/CHI_fec!Q$83)</f>
        <v>0.58806560011530096</v>
      </c>
    </row>
    <row r="234" spans="1:17" x14ac:dyDescent="0.25">
      <c r="A234" s="127" t="s">
        <v>180</v>
      </c>
      <c r="B234" s="225">
        <f>IF(B$91=0,0,B$91/CHI_fec!B$91)</f>
        <v>1.8176532475361349</v>
      </c>
      <c r="C234" s="225">
        <f>IF(C$91=0,0,C$91/CHI_fec!C$91)</f>
        <v>2.0317472220174135</v>
      </c>
      <c r="D234" s="225">
        <f>IF(D$91=0,0,D$91/CHI_fec!D$91)</f>
        <v>1.4361141256721839</v>
      </c>
      <c r="E234" s="225">
        <f>IF(E$91=0,0,E$91/CHI_fec!E$91)</f>
        <v>1.9168377626662902</v>
      </c>
      <c r="F234" s="225">
        <f>IF(F$91=0,0,F$91/CHI_fec!F$91)</f>
        <v>1.9082401998888578</v>
      </c>
      <c r="G234" s="225">
        <f>IF(G$91=0,0,G$91/CHI_fec!G$91)</f>
        <v>1.98680630231361</v>
      </c>
      <c r="H234" s="225">
        <f>IF(H$91=0,0,H$91/CHI_fec!H$91)</f>
        <v>1.2471212224030139</v>
      </c>
      <c r="I234" s="225">
        <f>IF(I$91=0,0,I$91/CHI_fec!I$91)</f>
        <v>1.0668219374781907</v>
      </c>
      <c r="J234" s="225">
        <f>IF(J$91=0,0,J$91/CHI_fec!J$91)</f>
        <v>0.89687257232740303</v>
      </c>
      <c r="K234" s="225">
        <f>IF(K$91=0,0,K$91/CHI_fec!K$91)</f>
        <v>5.7796998178310799E-2</v>
      </c>
      <c r="L234" s="225">
        <f>IF(L$91=0,0,L$91/CHI_fec!L$91)</f>
        <v>1.3360301892064126</v>
      </c>
      <c r="M234" s="225">
        <f>IF(M$91=0,0,M$91/CHI_fec!M$91)</f>
        <v>1.20473238550813</v>
      </c>
      <c r="N234" s="225">
        <f>IF(N$91=0,0,N$91/CHI_fec!N$91)</f>
        <v>0.78882869897429475</v>
      </c>
      <c r="O234" s="225">
        <f>IF(O$91=0,0,O$91/CHI_fec!O$91)</f>
        <v>0.39181777670714207</v>
      </c>
      <c r="P234" s="225">
        <f>IF(P$91=0,0,P$91/CHI_fec!P$91)</f>
        <v>1.1529302216768429</v>
      </c>
      <c r="Q234" s="225">
        <f>IF(Q$91=0,0,Q$91/CHI_fec!Q$91)</f>
        <v>0.81086305526844316</v>
      </c>
    </row>
    <row r="235" spans="1:17" x14ac:dyDescent="0.25">
      <c r="A235" s="72" t="s">
        <v>179</v>
      </c>
      <c r="B235" s="224">
        <f>IF(B$105=0,0,B$105/CHI_fec!B$105)</f>
        <v>0</v>
      </c>
      <c r="C235" s="224">
        <f>IF(C$105=0,0,C$105/CHI_fec!C$105)</f>
        <v>0</v>
      </c>
      <c r="D235" s="224">
        <f>IF(D$105=0,0,D$105/CHI_fec!D$105)</f>
        <v>0</v>
      </c>
      <c r="E235" s="224">
        <f>IF(E$105=0,0,E$105/CHI_fec!E$105)</f>
        <v>0</v>
      </c>
      <c r="F235" s="224">
        <f>IF(F$105=0,0,F$105/CHI_fec!F$105)</f>
        <v>0</v>
      </c>
      <c r="G235" s="224">
        <f>IF(G$105=0,0,G$105/CHI_fec!G$105)</f>
        <v>0</v>
      </c>
      <c r="H235" s="224">
        <f>IF(H$105=0,0,H$105/CHI_fec!H$105)</f>
        <v>0</v>
      </c>
      <c r="I235" s="224">
        <f>IF(I$105=0,0,I$105/CHI_fec!I$105)</f>
        <v>0</v>
      </c>
      <c r="J235" s="224">
        <f>IF(J$105=0,0,J$105/CHI_fec!J$105)</f>
        <v>0</v>
      </c>
      <c r="K235" s="224">
        <f>IF(K$105=0,0,K$105/CHI_fec!K$105)</f>
        <v>0</v>
      </c>
      <c r="L235" s="224">
        <f>IF(L$105=0,0,L$105/CHI_fec!L$105)</f>
        <v>0</v>
      </c>
      <c r="M235" s="224">
        <f>IF(M$105=0,0,M$105/CHI_fec!M$105)</f>
        <v>0</v>
      </c>
      <c r="N235" s="224">
        <f>IF(N$105=0,0,N$105/CHI_fec!N$105)</f>
        <v>0</v>
      </c>
      <c r="O235" s="224">
        <f>IF(O$105=0,0,O$105/CHI_fec!O$105)</f>
        <v>0</v>
      </c>
      <c r="P235" s="224">
        <f>IF(P$105=0,0,P$105/CHI_fec!P$105)</f>
        <v>0</v>
      </c>
      <c r="Q235" s="224">
        <f>IF(Q$105=0,0,Q$105/CHI_fec!Q$105)</f>
        <v>0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>IF(B$108=0,0,B$108/CHI_fec!B$108)</f>
        <v>0.54013153223847943</v>
      </c>
      <c r="C237" s="230">
        <f>IF(C$108=0,0,C$108/CHI_fec!C$108)</f>
        <v>0.4738942847923257</v>
      </c>
      <c r="D237" s="230">
        <f>IF(D$108=0,0,D$108/CHI_fec!D$108)</f>
        <v>0.44918518540733471</v>
      </c>
      <c r="E237" s="230">
        <f>IF(E$108=0,0,E$108/CHI_fec!E$108)</f>
        <v>0.61627502393321754</v>
      </c>
      <c r="F237" s="230">
        <f>IF(F$108=0,0,F$108/CHI_fec!F$108)</f>
        <v>0.62863652575974582</v>
      </c>
      <c r="G237" s="230">
        <f>IF(G$108=0,0,G$108/CHI_fec!G$108)</f>
        <v>0.70112657751280505</v>
      </c>
      <c r="H237" s="230">
        <f>IF(H$108=0,0,H$108/CHI_fec!H$108)</f>
        <v>0.35563095955555013</v>
      </c>
      <c r="I237" s="230">
        <f>IF(I$108=0,0,I$108/CHI_fec!I$108)</f>
        <v>0.54500320337937103</v>
      </c>
      <c r="J237" s="230">
        <f>IF(J$108=0,0,J$108/CHI_fec!J$108)</f>
        <v>0.59033720342219498</v>
      </c>
      <c r="K237" s="230">
        <f>IF(K$108=0,0,K$108/CHI_fec!K$108)</f>
        <v>0.77008233340404186</v>
      </c>
      <c r="L237" s="230">
        <f>IF(L$108=0,0,L$108/CHI_fec!L$108)</f>
        <v>0.55593964791201866</v>
      </c>
      <c r="M237" s="230">
        <f>IF(M$108=0,0,M$108/CHI_fec!M$108)</f>
        <v>0.59497533771452449</v>
      </c>
      <c r="N237" s="230">
        <f>IF(N$108=0,0,N$108/CHI_fec!N$108)</f>
        <v>0.60051953012343262</v>
      </c>
      <c r="O237" s="230">
        <f>IF(O$108=0,0,O$108/CHI_fec!O$108)</f>
        <v>0.72804159484009401</v>
      </c>
      <c r="P237" s="230">
        <f>IF(P$108=0,0,P$108/CHI_fec!P$108)</f>
        <v>0.51057781491249199</v>
      </c>
      <c r="Q237" s="230">
        <f>IF(Q$108=0,0,Q$108/CHI_fec!Q$108)</f>
        <v>0.6362877103997413</v>
      </c>
    </row>
    <row r="238" spans="1:17" x14ac:dyDescent="0.25">
      <c r="A238" s="132" t="s">
        <v>83</v>
      </c>
      <c r="B238" s="229">
        <f>IF(B$109=0,0,B$109/CHI_fec!B$109)</f>
        <v>0</v>
      </c>
      <c r="C238" s="229">
        <f>IF(C$109=0,0,C$109/CHI_fec!C$109)</f>
        <v>0</v>
      </c>
      <c r="D238" s="229">
        <f>IF(D$109=0,0,D$109/CHI_fec!D$109)</f>
        <v>0</v>
      </c>
      <c r="E238" s="229">
        <f>IF(E$109=0,0,E$109/CHI_fec!E$109)</f>
        <v>0</v>
      </c>
      <c r="F238" s="229">
        <f>IF(F$109=0,0,F$109/CHI_fec!F$109)</f>
        <v>0</v>
      </c>
      <c r="G238" s="229">
        <f>IF(G$109=0,0,G$109/CHI_fec!G$109)</f>
        <v>0</v>
      </c>
      <c r="H238" s="229">
        <f>IF(H$109=0,0,H$109/CHI_fec!H$109)</f>
        <v>0</v>
      </c>
      <c r="I238" s="229">
        <f>IF(I$109=0,0,I$109/CHI_fec!I$109)</f>
        <v>0</v>
      </c>
      <c r="J238" s="229">
        <f>IF(J$109=0,0,J$109/CHI_fec!J$109)</f>
        <v>0</v>
      </c>
      <c r="K238" s="229">
        <f>IF(K$109=0,0,K$109/CHI_fec!K$109)</f>
        <v>0</v>
      </c>
      <c r="L238" s="229">
        <f>IF(L$109=0,0,L$109/CHI_fec!L$109)</f>
        <v>0</v>
      </c>
      <c r="M238" s="229">
        <f>IF(M$109=0,0,M$109/CHI_fec!M$109)</f>
        <v>0</v>
      </c>
      <c r="N238" s="229">
        <f>IF(N$109=0,0,N$109/CHI_fec!N$109)</f>
        <v>0</v>
      </c>
      <c r="O238" s="229">
        <f>IF(O$109=0,0,O$109/CHI_fec!O$109)</f>
        <v>0</v>
      </c>
      <c r="P238" s="229">
        <f>IF(P$109=0,0,P$109/CHI_fec!P$109)</f>
        <v>0</v>
      </c>
      <c r="Q238" s="229">
        <f>IF(Q$109=0,0,Q$109/CHI_fec!Q$109)</f>
        <v>0</v>
      </c>
    </row>
    <row r="239" spans="1:17" x14ac:dyDescent="0.25">
      <c r="A239" s="76" t="s">
        <v>82</v>
      </c>
      <c r="B239" s="228">
        <f>IF(B$110=0,0,B$110/CHI_fec!B$110)</f>
        <v>0</v>
      </c>
      <c r="C239" s="228">
        <f>IF(C$110=0,0,C$110/CHI_fec!C$110)</f>
        <v>0</v>
      </c>
      <c r="D239" s="228">
        <f>IF(D$110=0,0,D$110/CHI_fec!D$110)</f>
        <v>0</v>
      </c>
      <c r="E239" s="228">
        <f>IF(E$110=0,0,E$110/CHI_fec!E$110)</f>
        <v>0</v>
      </c>
      <c r="F239" s="228">
        <f>IF(F$110=0,0,F$110/CHI_fec!F$110)</f>
        <v>0</v>
      </c>
      <c r="G239" s="228">
        <f>IF(G$110=0,0,G$110/CHI_fec!G$110)</f>
        <v>0</v>
      </c>
      <c r="H239" s="228">
        <f>IF(H$110=0,0,H$110/CHI_fec!H$110)</f>
        <v>0</v>
      </c>
      <c r="I239" s="228">
        <f>IF(I$110=0,0,I$110/CHI_fec!I$110)</f>
        <v>0</v>
      </c>
      <c r="J239" s="228">
        <f>IF(J$110=0,0,J$110/CHI_fec!J$110)</f>
        <v>0</v>
      </c>
      <c r="K239" s="228">
        <f>IF(K$110=0,0,K$110/CHI_fec!K$110)</f>
        <v>0</v>
      </c>
      <c r="L239" s="228">
        <f>IF(L$110=0,0,L$110/CHI_fec!L$110)</f>
        <v>0</v>
      </c>
      <c r="M239" s="228">
        <f>IF(M$110=0,0,M$110/CHI_fec!M$110)</f>
        <v>0</v>
      </c>
      <c r="N239" s="228">
        <f>IF(N$110=0,0,N$110/CHI_fec!N$110)</f>
        <v>0</v>
      </c>
      <c r="O239" s="228">
        <f>IF(O$110=0,0,O$110/CHI_fec!O$110)</f>
        <v>0</v>
      </c>
      <c r="P239" s="228">
        <f>IF(P$110=0,0,P$110/CHI_fec!P$110)</f>
        <v>0</v>
      </c>
      <c r="Q239" s="228">
        <f>IF(Q$110=0,0,Q$110/CHI_fec!Q$110)</f>
        <v>0</v>
      </c>
    </row>
    <row r="240" spans="1:17" x14ac:dyDescent="0.25">
      <c r="A240" s="76" t="s">
        <v>81</v>
      </c>
      <c r="B240" s="228">
        <f>IF(B$111=0,0,B$111/CHI_fec!B$111)</f>
        <v>0</v>
      </c>
      <c r="C240" s="228">
        <f>IF(C$111=0,0,C$111/CHI_fec!C$111)</f>
        <v>0</v>
      </c>
      <c r="D240" s="228">
        <f>IF(D$111=0,0,D$111/CHI_fec!D$111)</f>
        <v>0</v>
      </c>
      <c r="E240" s="228">
        <f>IF(E$111=0,0,E$111/CHI_fec!E$111)</f>
        <v>0</v>
      </c>
      <c r="F240" s="228">
        <f>IF(F$111=0,0,F$111/CHI_fec!F$111)</f>
        <v>0</v>
      </c>
      <c r="G240" s="228">
        <f>IF(G$111=0,0,G$111/CHI_fec!G$111)</f>
        <v>0</v>
      </c>
      <c r="H240" s="228">
        <f>IF(H$111=0,0,H$111/CHI_fec!H$111)</f>
        <v>0</v>
      </c>
      <c r="I240" s="228">
        <f>IF(I$111=0,0,I$111/CHI_fec!I$111)</f>
        <v>0</v>
      </c>
      <c r="J240" s="228">
        <f>IF(J$111=0,0,J$111/CHI_fec!J$111)</f>
        <v>0</v>
      </c>
      <c r="K240" s="228">
        <f>IF(K$111=0,0,K$111/CHI_fec!K$111)</f>
        <v>0</v>
      </c>
      <c r="L240" s="228">
        <f>IF(L$111=0,0,L$111/CHI_fec!L$111)</f>
        <v>0</v>
      </c>
      <c r="M240" s="228">
        <f>IF(M$111=0,0,M$111/CHI_fec!M$111)</f>
        <v>0</v>
      </c>
      <c r="N240" s="228">
        <f>IF(N$111=0,0,N$111/CHI_fec!N$111)</f>
        <v>0</v>
      </c>
      <c r="O240" s="228">
        <f>IF(O$111=0,0,O$111/CHI_fec!O$111)</f>
        <v>0</v>
      </c>
      <c r="P240" s="228">
        <f>IF(P$111=0,0,P$111/CHI_fec!P$111)</f>
        <v>0</v>
      </c>
      <c r="Q240" s="228">
        <f>IF(Q$111=0,0,Q$111/CHI_fec!Q$111)</f>
        <v>0</v>
      </c>
    </row>
    <row r="241" spans="1:17" x14ac:dyDescent="0.25">
      <c r="A241" s="76" t="s">
        <v>80</v>
      </c>
      <c r="B241" s="228">
        <f>IF(B$112=0,0,B$112/CHI_fec!B$112)</f>
        <v>0</v>
      </c>
      <c r="C241" s="228">
        <f>IF(C$112=0,0,C$112/CHI_fec!C$112)</f>
        <v>0</v>
      </c>
      <c r="D241" s="228">
        <f>IF(D$112=0,0,D$112/CHI_fec!D$112)</f>
        <v>0</v>
      </c>
      <c r="E241" s="228">
        <f>IF(E$112=0,0,E$112/CHI_fec!E$112)</f>
        <v>0</v>
      </c>
      <c r="F241" s="228">
        <f>IF(F$112=0,0,F$112/CHI_fec!F$112)</f>
        <v>0</v>
      </c>
      <c r="G241" s="228">
        <f>IF(G$112=0,0,G$112/CHI_fec!G$112)</f>
        <v>0</v>
      </c>
      <c r="H241" s="228">
        <f>IF(H$112=0,0,H$112/CHI_fec!H$112)</f>
        <v>0</v>
      </c>
      <c r="I241" s="228">
        <f>IF(I$112=0,0,I$112/CHI_fec!I$112)</f>
        <v>0</v>
      </c>
      <c r="J241" s="228">
        <f>IF(J$112=0,0,J$112/CHI_fec!J$112)</f>
        <v>0</v>
      </c>
      <c r="K241" s="228">
        <f>IF(K$112=0,0,K$112/CHI_fec!K$112)</f>
        <v>0</v>
      </c>
      <c r="L241" s="228">
        <f>IF(L$112=0,0,L$112/CHI_fec!L$112)</f>
        <v>0</v>
      </c>
      <c r="M241" s="228">
        <f>IF(M$112=0,0,M$112/CHI_fec!M$112)</f>
        <v>0</v>
      </c>
      <c r="N241" s="228">
        <f>IF(N$112=0,0,N$112/CHI_fec!N$112)</f>
        <v>0</v>
      </c>
      <c r="O241" s="228">
        <f>IF(O$112=0,0,O$112/CHI_fec!O$112)</f>
        <v>0</v>
      </c>
      <c r="P241" s="228">
        <f>IF(P$112=0,0,P$112/CHI_fec!P$112)</f>
        <v>0</v>
      </c>
      <c r="Q241" s="228">
        <f>IF(Q$112=0,0,Q$112/CHI_fec!Q$112)</f>
        <v>0</v>
      </c>
    </row>
    <row r="242" spans="1:17" x14ac:dyDescent="0.25">
      <c r="A242" s="129" t="s">
        <v>79</v>
      </c>
      <c r="B242" s="227">
        <f>IF(B$113=0,0,B$113/CHI_fec!B$113)</f>
        <v>1.0935783159757657</v>
      </c>
      <c r="C242" s="227">
        <f>IF(C$113=0,0,C$113/CHI_fec!C$113)</f>
        <v>0.60365314237062939</v>
      </c>
      <c r="D242" s="227">
        <f>IF(D$113=0,0,D$113/CHI_fec!D$113)</f>
        <v>0.67797389660411478</v>
      </c>
      <c r="E242" s="227">
        <f>IF(E$113=0,0,E$113/CHI_fec!E$113)</f>
        <v>1.3251222000000002</v>
      </c>
      <c r="F242" s="227">
        <f>IF(F$113=0,0,F$113/CHI_fec!F$113)</f>
        <v>1.2949815952822186</v>
      </c>
      <c r="G242" s="227">
        <f>IF(G$113=0,0,G$113/CHI_fec!G$113)</f>
        <v>1.3251222</v>
      </c>
      <c r="H242" s="227">
        <f>IF(H$113=0,0,H$113/CHI_fec!H$113)</f>
        <v>0</v>
      </c>
      <c r="I242" s="227">
        <f>IF(I$113=0,0,I$113/CHI_fec!I$113)</f>
        <v>1.1029304955216257</v>
      </c>
      <c r="J242" s="227">
        <f>IF(J$113=0,0,J$113/CHI_fec!J$113)</f>
        <v>1.2188014366081339</v>
      </c>
      <c r="K242" s="227">
        <f>IF(K$113=0,0,K$113/CHI_fec!K$113)</f>
        <v>1.2273857661996754</v>
      </c>
      <c r="L242" s="227">
        <f>IF(L$113=0,0,L$113/CHI_fec!L$113)</f>
        <v>1.0303051676819754</v>
      </c>
      <c r="M242" s="227">
        <f>IF(M$113=0,0,M$113/CHI_fec!M$113)</f>
        <v>0.864817285633941</v>
      </c>
      <c r="N242" s="227">
        <f>IF(N$113=0,0,N$113/CHI_fec!N$113)</f>
        <v>1.046424427910895</v>
      </c>
      <c r="O242" s="227">
        <f>IF(O$113=0,0,O$113/CHI_fec!O$113)</f>
        <v>1.0350950053354202</v>
      </c>
      <c r="P242" s="227">
        <f>IF(P$113=0,0,P$113/CHI_fec!P$113)</f>
        <v>0.92577453245324937</v>
      </c>
      <c r="Q242" s="227">
        <f>IF(Q$113=0,0,Q$113/CHI_fec!Q$113)</f>
        <v>1.0838801861230098</v>
      </c>
    </row>
    <row r="243" spans="1:17" x14ac:dyDescent="0.25">
      <c r="A243" s="127" t="s">
        <v>182</v>
      </c>
      <c r="B243" s="226">
        <f>IF(B$118=0,0,B$118/CHI_fec!B$118)</f>
        <v>2.0551609529720261</v>
      </c>
      <c r="C243" s="226">
        <f>IF(C$118=0,0,C$118/CHI_fec!C$118)</f>
        <v>2.127774797980627</v>
      </c>
      <c r="D243" s="226">
        <f>IF(D$118=0,0,D$118/CHI_fec!D$118)</f>
        <v>2.1441794503403515</v>
      </c>
      <c r="E243" s="226">
        <f>IF(E$118=0,0,E$118/CHI_fec!E$118)</f>
        <v>2.1617983826961495</v>
      </c>
      <c r="F243" s="226">
        <f>IF(F$118=0,0,F$118/CHI_fec!F$118)</f>
        <v>2.1339569603904227</v>
      </c>
      <c r="G243" s="226">
        <f>IF(G$118=0,0,G$118/CHI_fec!G$118)</f>
        <v>2.1480931970668209</v>
      </c>
      <c r="H243" s="226">
        <f>IF(H$118=0,0,H$118/CHI_fec!H$118)</f>
        <v>2.1633735490664527</v>
      </c>
      <c r="I243" s="226">
        <f>IF(I$118=0,0,I$118/CHI_fec!I$118)</f>
        <v>2.0779440287514941</v>
      </c>
      <c r="J243" s="226">
        <f>IF(J$118=0,0,J$118/CHI_fec!J$118)</f>
        <v>2.0851681749104118</v>
      </c>
      <c r="K243" s="226">
        <f>IF(K$118=0,0,K$118/CHI_fec!K$118)</f>
        <v>2.7381652357129647</v>
      </c>
      <c r="L243" s="226">
        <f>IF(L$118=0,0,L$118/CHI_fec!L$118)</f>
        <v>2.1273407409886218</v>
      </c>
      <c r="M243" s="226">
        <f>IF(M$118=0,0,M$118/CHI_fec!M$118)</f>
        <v>2.0580121746883067</v>
      </c>
      <c r="N243" s="226">
        <f>IF(N$118=0,0,N$118/CHI_fec!N$118)</f>
        <v>2.0325794278599059</v>
      </c>
      <c r="O243" s="226">
        <f>IF(O$118=0,0,O$118/CHI_fec!O$118)</f>
        <v>2.6703905790759119</v>
      </c>
      <c r="P243" s="226">
        <f>IF(P$118=0,0,P$118/CHI_fec!P$118)</f>
        <v>2.037883645666366</v>
      </c>
      <c r="Q243" s="226">
        <f>IF(Q$118=0,0,Q$118/CHI_fec!Q$118)</f>
        <v>2.5739518444575009</v>
      </c>
    </row>
    <row r="244" spans="1:17" x14ac:dyDescent="0.25">
      <c r="A244" s="127" t="s">
        <v>181</v>
      </c>
      <c r="B244" s="226">
        <f>IF(B$131=0,0,B$131/CHI_fec!B$131)</f>
        <v>0.53596654429521351</v>
      </c>
      <c r="C244" s="226">
        <f>IF(C$131=0,0,C$131/CHI_fec!C$131)</f>
        <v>0.48908189196119167</v>
      </c>
      <c r="D244" s="226">
        <f>IF(D$131=0,0,D$131/CHI_fec!D$131)</f>
        <v>0.35980825559945528</v>
      </c>
      <c r="E244" s="226">
        <f>IF(E$131=0,0,E$131/CHI_fec!E$131)</f>
        <v>0.72836626554103279</v>
      </c>
      <c r="F244" s="226">
        <f>IF(F$131=0,0,F$131/CHI_fec!F$131)</f>
        <v>0.79019907709725468</v>
      </c>
      <c r="G244" s="226">
        <f>IF(G$131=0,0,G$131/CHI_fec!G$131)</f>
        <v>1.028367976291938</v>
      </c>
      <c r="H244" s="226">
        <f>IF(H$131=0,0,H$131/CHI_fec!H$131)</f>
        <v>3.7098782317686561E-2</v>
      </c>
      <c r="I244" s="226">
        <f>IF(I$131=0,0,I$131/CHI_fec!I$131)</f>
        <v>0.53942679374318647</v>
      </c>
      <c r="J244" s="226">
        <f>IF(J$131=0,0,J$131/CHI_fec!J$131)</f>
        <v>0.6620686351329268</v>
      </c>
      <c r="K244" s="226">
        <f>IF(K$131=0,0,K$131/CHI_fec!K$131)</f>
        <v>0.92342563811710709</v>
      </c>
      <c r="L244" s="226">
        <f>IF(L$131=0,0,L$131/CHI_fec!L$131)</f>
        <v>0.56294376324007245</v>
      </c>
      <c r="M244" s="226">
        <f>IF(M$131=0,0,M$131/CHI_fec!M$131)</f>
        <v>0.73877814742616421</v>
      </c>
      <c r="N244" s="226">
        <f>IF(N$131=0,0,N$131/CHI_fec!N$131)</f>
        <v>0.74830539620866443</v>
      </c>
      <c r="O244" s="226">
        <f>IF(O$131=0,0,O$131/CHI_fec!O$131)</f>
        <v>0.85438867247649963</v>
      </c>
      <c r="P244" s="226">
        <f>IF(P$131=0,0,P$131/CHI_fec!P$131)</f>
        <v>0.48478908766179274</v>
      </c>
      <c r="Q244" s="226">
        <f>IF(Q$131=0,0,Q$131/CHI_fec!Q$131)</f>
        <v>0.58806560011530107</v>
      </c>
    </row>
    <row r="245" spans="1:17" x14ac:dyDescent="0.25">
      <c r="A245" s="127" t="s">
        <v>180</v>
      </c>
      <c r="B245" s="225">
        <f>IF(B$139=0,0,B$139/CHI_fec!B$139)</f>
        <v>1.1577591691519009</v>
      </c>
      <c r="C245" s="225">
        <f>IF(C$139=0,0,C$139/CHI_fec!C$139)</f>
        <v>0.85611644812867593</v>
      </c>
      <c r="D245" s="225">
        <f>IF(D$139=0,0,D$139/CHI_fec!D$139)</f>
        <v>0.86271690825458835</v>
      </c>
      <c r="E245" s="225">
        <f>IF(E$139=0,0,E$139/CHI_fec!E$139)</f>
        <v>1.2467223952318933</v>
      </c>
      <c r="F245" s="225">
        <f>IF(F$139=0,0,F$139/CHI_fec!F$139)</f>
        <v>1.2587083952767315</v>
      </c>
      <c r="G245" s="225">
        <f>IF(G$139=0,0,G$139/CHI_fec!G$139)</f>
        <v>1.3575808662538162</v>
      </c>
      <c r="H245" s="225">
        <f>IF(H$139=0,0,H$139/CHI_fec!H$139)</f>
        <v>0.87043971033026679</v>
      </c>
      <c r="I245" s="225">
        <f>IF(I$139=0,0,I$139/CHI_fec!I$139)</f>
        <v>1.1676517734850567</v>
      </c>
      <c r="J245" s="225">
        <f>IF(J$139=0,0,J$139/CHI_fec!J$139)</f>
        <v>1.2491528872280875</v>
      </c>
      <c r="K245" s="225">
        <f>IF(K$139=0,0,K$139/CHI_fec!K$139)</f>
        <v>1.6058823985049742</v>
      </c>
      <c r="L245" s="225">
        <f>IF(L$139=0,0,L$139/CHI_fec!L$139)</f>
        <v>1.1873989106891409</v>
      </c>
      <c r="M245" s="225">
        <f>IF(M$139=0,0,M$139/CHI_fec!M$139)</f>
        <v>1.2574120638633819</v>
      </c>
      <c r="N245" s="225">
        <f>IF(N$139=0,0,N$139/CHI_fec!N$139)</f>
        <v>1.2566570800372749</v>
      </c>
      <c r="O245" s="225">
        <f>IF(O$139=0,0,O$139/CHI_fec!O$139)</f>
        <v>1.5205864586877966</v>
      </c>
      <c r="P245" s="225">
        <f>IF(P$139=0,0,P$139/CHI_fec!P$139)</f>
        <v>1.0893146449155653</v>
      </c>
      <c r="Q245" s="225">
        <f>IF(Q$139=0,0,Q$139/CHI_fec!Q$139)</f>
        <v>1.3745354469531532</v>
      </c>
    </row>
    <row r="246" spans="1:17" x14ac:dyDescent="0.25">
      <c r="A246" s="72" t="s">
        <v>179</v>
      </c>
      <c r="B246" s="224">
        <f>IF(B$153=0,0,B$153/CHI_fec!B$153)</f>
        <v>0</v>
      </c>
      <c r="C246" s="224">
        <f>IF(C$153=0,0,C$153/CHI_fec!C$153)</f>
        <v>0</v>
      </c>
      <c r="D246" s="224">
        <f>IF(D$153=0,0,D$153/CHI_fec!D$153)</f>
        <v>0</v>
      </c>
      <c r="E246" s="224">
        <f>IF(E$153=0,0,E$153/CHI_fec!E$153)</f>
        <v>0</v>
      </c>
      <c r="F246" s="224">
        <f>IF(F$153=0,0,F$153/CHI_fec!F$153)</f>
        <v>0</v>
      </c>
      <c r="G246" s="224">
        <f>IF(G$153=0,0,G$153/CHI_fec!G$153)</f>
        <v>0</v>
      </c>
      <c r="H246" s="224">
        <f>IF(H$153=0,0,H$153/CHI_fec!H$153)</f>
        <v>0</v>
      </c>
      <c r="I246" s="224">
        <f>IF(I$153=0,0,I$153/CHI_fec!I$153)</f>
        <v>0</v>
      </c>
      <c r="J246" s="224">
        <f>IF(J$153=0,0,J$153/CHI_fec!J$153)</f>
        <v>0</v>
      </c>
      <c r="K246" s="224">
        <f>IF(K$153=0,0,K$153/CHI_fec!K$153)</f>
        <v>0</v>
      </c>
      <c r="L246" s="224">
        <f>IF(L$153=0,0,L$153/CHI_fec!L$153)</f>
        <v>0</v>
      </c>
      <c r="M246" s="224">
        <f>IF(M$153=0,0,M$153/CHI_fec!M$153)</f>
        <v>0</v>
      </c>
      <c r="N246" s="224">
        <f>IF(N$153=0,0,N$153/CHI_fec!N$153)</f>
        <v>0</v>
      </c>
      <c r="O246" s="224">
        <f>IF(O$153=0,0,O$153/CHI_fec!O$153)</f>
        <v>0</v>
      </c>
      <c r="P246" s="224">
        <f>IF(P$153=0,0,P$153/CHI_fec!P$153)</f>
        <v>0</v>
      </c>
      <c r="Q246" s="224">
        <f>IF(Q$153=0,0,Q$153/CHI_fec!Q$153)</f>
        <v>0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Q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</row>
    <row r="3" spans="1:17" x14ac:dyDescent="0.25">
      <c r="A3" s="31" t="s">
        <v>78</v>
      </c>
      <c r="B3" s="46">
        <f>SUM(B4:B6)</f>
        <v>1144.796167574676</v>
      </c>
      <c r="C3" s="46">
        <f t="shared" ref="C3:Q3" si="0">SUM(C4:C6)</f>
        <v>1128.8698858687658</v>
      </c>
      <c r="D3" s="46">
        <f t="shared" si="0"/>
        <v>1089.0878329168954</v>
      </c>
      <c r="E3" s="46">
        <f t="shared" si="0"/>
        <v>1085.6601460179454</v>
      </c>
      <c r="F3" s="46">
        <f t="shared" si="0"/>
        <v>1135.9124795976884</v>
      </c>
      <c r="G3" s="46">
        <f t="shared" si="0"/>
        <v>1251.7081169718504</v>
      </c>
      <c r="H3" s="46">
        <f t="shared" si="0"/>
        <v>1333.9112531830742</v>
      </c>
      <c r="I3" s="46">
        <f t="shared" si="0"/>
        <v>1406.4148554547376</v>
      </c>
      <c r="J3" s="46">
        <f t="shared" si="0"/>
        <v>1340.0523346144414</v>
      </c>
      <c r="K3" s="46">
        <f t="shared" si="0"/>
        <v>970.69854194661173</v>
      </c>
      <c r="L3" s="46">
        <f t="shared" si="0"/>
        <v>1021</v>
      </c>
      <c r="M3" s="46">
        <f t="shared" si="0"/>
        <v>1134.2950537297656</v>
      </c>
      <c r="N3" s="46">
        <f t="shared" si="0"/>
        <v>1050.2945948253778</v>
      </c>
      <c r="O3" s="46">
        <f t="shared" si="0"/>
        <v>1009.8296259924588</v>
      </c>
      <c r="P3" s="46">
        <f t="shared" si="0"/>
        <v>935.8982529292341</v>
      </c>
      <c r="Q3" s="46">
        <f t="shared" si="0"/>
        <v>898.24361293542097</v>
      </c>
    </row>
    <row r="4" spans="1:17" x14ac:dyDescent="0.25">
      <c r="A4" s="257" t="s">
        <v>38</v>
      </c>
      <c r="B4" s="215">
        <v>585.17838230528241</v>
      </c>
      <c r="C4" s="215">
        <v>510.76730339531213</v>
      </c>
      <c r="D4" s="215">
        <v>458.64165280652759</v>
      </c>
      <c r="E4" s="215">
        <v>523.66625831656165</v>
      </c>
      <c r="F4" s="215">
        <v>493.42324969896254</v>
      </c>
      <c r="G4" s="215">
        <v>573.0207771973071</v>
      </c>
      <c r="H4" s="215">
        <v>685.30443416870196</v>
      </c>
      <c r="I4" s="215">
        <v>718.1993396305993</v>
      </c>
      <c r="J4" s="215">
        <v>682.89539292314771</v>
      </c>
      <c r="K4" s="215">
        <v>469.51915401687967</v>
      </c>
      <c r="L4" s="215">
        <v>520.3051270968989</v>
      </c>
      <c r="M4" s="215">
        <v>649.8843721860361</v>
      </c>
      <c r="N4" s="215">
        <v>603.45770849229234</v>
      </c>
      <c r="O4" s="215">
        <v>548.4027301241307</v>
      </c>
      <c r="P4" s="215">
        <v>499.1726967407684</v>
      </c>
      <c r="Q4" s="215">
        <v>463.95468923631466</v>
      </c>
    </row>
    <row r="5" spans="1:17" x14ac:dyDescent="0.25">
      <c r="A5" s="256" t="s">
        <v>37</v>
      </c>
      <c r="B5" s="214">
        <v>21.971427316414861</v>
      </c>
      <c r="C5" s="214">
        <v>52.608295255226835</v>
      </c>
      <c r="D5" s="214">
        <v>105.49164763026783</v>
      </c>
      <c r="E5" s="214">
        <v>57.097985577030443</v>
      </c>
      <c r="F5" s="214">
        <v>156.29537646997375</v>
      </c>
      <c r="G5" s="214">
        <v>153.30948594506356</v>
      </c>
      <c r="H5" s="214">
        <v>122.06156470863391</v>
      </c>
      <c r="I5" s="214">
        <v>125.37828225162286</v>
      </c>
      <c r="J5" s="214">
        <v>176.87634484025006</v>
      </c>
      <c r="K5" s="214">
        <v>214.78091073039792</v>
      </c>
      <c r="L5" s="214">
        <v>209.83507070004566</v>
      </c>
      <c r="M5" s="214">
        <v>109.70538879460997</v>
      </c>
      <c r="N5" s="214">
        <v>103.20935953393615</v>
      </c>
      <c r="O5" s="214">
        <v>142.2396171873263</v>
      </c>
      <c r="P5" s="214">
        <v>207.67255429136637</v>
      </c>
      <c r="Q5" s="214">
        <v>213.94174457895124</v>
      </c>
    </row>
    <row r="6" spans="1:17" x14ac:dyDescent="0.25">
      <c r="A6" s="223" t="s">
        <v>57</v>
      </c>
      <c r="B6" s="213">
        <v>537.64635795297875</v>
      </c>
      <c r="C6" s="213">
        <v>565.49428721822699</v>
      </c>
      <c r="D6" s="213">
        <v>524.95453248009994</v>
      </c>
      <c r="E6" s="213">
        <v>504.89590212435331</v>
      </c>
      <c r="F6" s="213">
        <v>486.19385342875211</v>
      </c>
      <c r="G6" s="213">
        <v>525.3778538294797</v>
      </c>
      <c r="H6" s="213">
        <v>526.54525430573835</v>
      </c>
      <c r="I6" s="213">
        <v>562.8372335725154</v>
      </c>
      <c r="J6" s="213">
        <v>480.28059685104364</v>
      </c>
      <c r="K6" s="213">
        <v>286.39847719933414</v>
      </c>
      <c r="L6" s="213">
        <v>290.85980220305544</v>
      </c>
      <c r="M6" s="213">
        <v>374.70529274911956</v>
      </c>
      <c r="N6" s="213">
        <v>343.62752679914928</v>
      </c>
      <c r="O6" s="213">
        <v>319.18727868100177</v>
      </c>
      <c r="P6" s="213">
        <v>229.05300189709934</v>
      </c>
      <c r="Q6" s="213">
        <v>220.34717912015506</v>
      </c>
    </row>
    <row r="7" spans="1:17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1:17" x14ac:dyDescent="0.25">
      <c r="A8" s="31" t="s">
        <v>143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</row>
    <row r="9" spans="1:17" x14ac:dyDescent="0.25">
      <c r="A9" s="257" t="s">
        <v>202</v>
      </c>
      <c r="B9" s="215">
        <v>1422</v>
      </c>
      <c r="C9" s="215">
        <v>1325</v>
      </c>
      <c r="D9" s="215">
        <v>1198</v>
      </c>
      <c r="E9" s="215">
        <v>1492.896</v>
      </c>
      <c r="F9" s="215">
        <v>1295</v>
      </c>
      <c r="G9" s="215">
        <v>1357</v>
      </c>
      <c r="H9" s="215">
        <v>1684.5070000000001</v>
      </c>
      <c r="I9" s="215">
        <v>1742.5340000000001</v>
      </c>
      <c r="J9" s="215">
        <v>1633</v>
      </c>
      <c r="K9" s="215">
        <v>1052</v>
      </c>
      <c r="L9" s="215">
        <v>1215</v>
      </c>
      <c r="M9" s="215">
        <v>1387</v>
      </c>
      <c r="N9" s="215">
        <v>1293</v>
      </c>
      <c r="O9" s="215">
        <v>1300</v>
      </c>
      <c r="P9" s="215">
        <v>1250</v>
      </c>
      <c r="Q9" s="215">
        <v>1168.1827900786723</v>
      </c>
    </row>
    <row r="10" spans="1:17" x14ac:dyDescent="0.25">
      <c r="A10" s="256" t="s">
        <v>201</v>
      </c>
      <c r="B10" s="214">
        <v>205</v>
      </c>
      <c r="C10" s="214">
        <v>524</v>
      </c>
      <c r="D10" s="214">
        <v>1058</v>
      </c>
      <c r="E10" s="214">
        <v>625</v>
      </c>
      <c r="F10" s="214">
        <v>1575</v>
      </c>
      <c r="G10" s="214">
        <v>1394</v>
      </c>
      <c r="H10" s="214">
        <v>1152</v>
      </c>
      <c r="I10" s="214">
        <v>1168</v>
      </c>
      <c r="J10" s="214">
        <v>1624</v>
      </c>
      <c r="K10" s="214">
        <v>1540</v>
      </c>
      <c r="L10" s="214">
        <v>1855</v>
      </c>
      <c r="M10" s="214">
        <v>1947.75</v>
      </c>
      <c r="N10" s="214">
        <v>1597.155</v>
      </c>
      <c r="O10" s="214">
        <v>1613.12655</v>
      </c>
      <c r="P10" s="214">
        <v>1629.2578154999999</v>
      </c>
      <c r="Q10" s="214">
        <v>1722.7883149304528</v>
      </c>
    </row>
    <row r="11" spans="1:17" x14ac:dyDescent="0.25">
      <c r="A11" s="223" t="s">
        <v>200</v>
      </c>
      <c r="B11" s="213">
        <v>561.61284341831595</v>
      </c>
      <c r="C11" s="213">
        <v>630.59425872534769</v>
      </c>
      <c r="D11" s="213">
        <v>589.4324134678119</v>
      </c>
      <c r="E11" s="213">
        <v>618.73660360992119</v>
      </c>
      <c r="F11" s="213">
        <v>548.5151454783728</v>
      </c>
      <c r="G11" s="213">
        <v>534.8232032582157</v>
      </c>
      <c r="H11" s="213">
        <v>556.35754424568665</v>
      </c>
      <c r="I11" s="213">
        <v>587.01348687403254</v>
      </c>
      <c r="J11" s="213">
        <v>493.69194800000002</v>
      </c>
      <c r="K11" s="213">
        <v>322.01929689999997</v>
      </c>
      <c r="L11" s="213">
        <v>304.04250000000002</v>
      </c>
      <c r="M11" s="213">
        <v>309.537465</v>
      </c>
      <c r="N11" s="213">
        <v>294.18928099999999</v>
      </c>
      <c r="O11" s="213">
        <v>295.05048219999998</v>
      </c>
      <c r="P11" s="213">
        <v>296.36392799999999</v>
      </c>
      <c r="Q11" s="213">
        <v>290.14270639</v>
      </c>
    </row>
    <row r="12" spans="1:17" x14ac:dyDescent="0.25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</row>
    <row r="13" spans="1:17" x14ac:dyDescent="0.25">
      <c r="A13" s="31" t="s">
        <v>142</v>
      </c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</row>
    <row r="14" spans="1:17" x14ac:dyDescent="0.25">
      <c r="A14" s="110" t="s">
        <v>202</v>
      </c>
      <c r="B14" s="120">
        <v>1666.6666666666667</v>
      </c>
      <c r="C14" s="120">
        <v>1520.8766536062553</v>
      </c>
      <c r="D14" s="120">
        <v>1520.8766536062553</v>
      </c>
      <c r="E14" s="120">
        <v>1666.6666666666665</v>
      </c>
      <c r="F14" s="120">
        <v>1666.6666666666665</v>
      </c>
      <c r="G14" s="120">
        <v>1520.8766536062553</v>
      </c>
      <c r="H14" s="120">
        <v>1812.4566797270779</v>
      </c>
      <c r="I14" s="120">
        <v>1958.2466927874893</v>
      </c>
      <c r="J14" s="120">
        <v>1812.4566797270784</v>
      </c>
      <c r="K14" s="120">
        <v>1812.4566797270782</v>
      </c>
      <c r="L14" s="120">
        <v>1666.666666666667</v>
      </c>
      <c r="M14" s="120">
        <v>1666.666666666667</v>
      </c>
      <c r="N14" s="120">
        <v>1520.8766536062558</v>
      </c>
      <c r="O14" s="120">
        <v>1375.0866405458446</v>
      </c>
      <c r="P14" s="120">
        <v>1375.0866405458446</v>
      </c>
      <c r="Q14" s="120">
        <v>1375.0866405458446</v>
      </c>
    </row>
    <row r="15" spans="1:17" x14ac:dyDescent="0.25">
      <c r="A15" s="180" t="s">
        <v>201</v>
      </c>
      <c r="B15" s="189">
        <v>227.77777777777777</v>
      </c>
      <c r="C15" s="189">
        <v>568.30365960713561</v>
      </c>
      <c r="D15" s="189">
        <v>1127.7390368982235</v>
      </c>
      <c r="E15" s="189">
        <v>1103.415759624698</v>
      </c>
      <c r="F15" s="189">
        <v>1662.8511369157861</v>
      </c>
      <c r="G15" s="189">
        <v>1638.5278596422606</v>
      </c>
      <c r="H15" s="189">
        <v>1638.5278596422604</v>
      </c>
      <c r="I15" s="189">
        <v>1614.2045823687349</v>
      </c>
      <c r="J15" s="189">
        <v>1711.4976914628371</v>
      </c>
      <c r="K15" s="189">
        <v>1687.1744141893116</v>
      </c>
      <c r="L15" s="189">
        <v>1954.7304641980927</v>
      </c>
      <c r="M15" s="189">
        <v>2052.0235732921951</v>
      </c>
      <c r="N15" s="189">
        <v>2052.0235732921951</v>
      </c>
      <c r="O15" s="189">
        <v>2027.7002960186699</v>
      </c>
      <c r="P15" s="189">
        <v>2027.7002960186696</v>
      </c>
      <c r="Q15" s="189">
        <v>2003.3770187451441</v>
      </c>
    </row>
    <row r="16" spans="1:17" x14ac:dyDescent="0.25">
      <c r="A16" s="108" t="s">
        <v>200</v>
      </c>
      <c r="B16" s="118">
        <v>695.91396520407022</v>
      </c>
      <c r="C16" s="118">
        <v>717.69826327532633</v>
      </c>
      <c r="D16" s="118">
        <v>687.46505663140692</v>
      </c>
      <c r="E16" s="118">
        <v>668.12399902311552</v>
      </c>
      <c r="F16" s="118">
        <v>657.23184998748741</v>
      </c>
      <c r="G16" s="118">
        <v>626.99864334356789</v>
      </c>
      <c r="H16" s="118">
        <v>626.99864334356789</v>
      </c>
      <c r="I16" s="118">
        <v>668.12399902311552</v>
      </c>
      <c r="J16" s="118">
        <v>626.99864334356789</v>
      </c>
      <c r="K16" s="118">
        <v>585.87328766402038</v>
      </c>
      <c r="L16" s="118">
        <v>574.98113862839227</v>
      </c>
      <c r="M16" s="118">
        <v>522.96363391321665</v>
      </c>
      <c r="N16" s="118">
        <v>492.73042726929708</v>
      </c>
      <c r="O16" s="118">
        <v>473.38936966100573</v>
      </c>
      <c r="P16" s="118">
        <v>473.38936966100579</v>
      </c>
      <c r="Q16" s="118">
        <v>421.37186494583011</v>
      </c>
    </row>
    <row r="17" spans="1:17" x14ac:dyDescent="0.25">
      <c r="A17" s="124" t="s">
        <v>141</v>
      </c>
      <c r="B17" s="193"/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</row>
    <row r="18" spans="1:17" x14ac:dyDescent="0.25">
      <c r="A18" s="121" t="s">
        <v>202</v>
      </c>
      <c r="B18" s="120"/>
      <c r="C18" s="120">
        <v>0</v>
      </c>
      <c r="D18" s="120">
        <v>0</v>
      </c>
      <c r="E18" s="120">
        <v>291.58002612082259</v>
      </c>
      <c r="F18" s="120">
        <v>0</v>
      </c>
      <c r="G18" s="120">
        <v>0</v>
      </c>
      <c r="H18" s="120">
        <v>437.37003918123389</v>
      </c>
      <c r="I18" s="120">
        <v>145.79001306041141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145.7900130604113</v>
      </c>
    </row>
    <row r="19" spans="1:17" x14ac:dyDescent="0.25">
      <c r="A19" s="179" t="s">
        <v>201</v>
      </c>
      <c r="B19" s="189"/>
      <c r="C19" s="189">
        <v>340.52588182935784</v>
      </c>
      <c r="D19" s="189">
        <v>559.43537729108789</v>
      </c>
      <c r="E19" s="189">
        <v>0</v>
      </c>
      <c r="F19" s="189">
        <v>559.43537729108812</v>
      </c>
      <c r="G19" s="189">
        <v>0</v>
      </c>
      <c r="H19" s="189">
        <v>0</v>
      </c>
      <c r="I19" s="189">
        <v>0</v>
      </c>
      <c r="J19" s="189">
        <v>97.293109094102235</v>
      </c>
      <c r="K19" s="189">
        <v>0</v>
      </c>
      <c r="L19" s="189">
        <v>267.55605000878114</v>
      </c>
      <c r="M19" s="189">
        <v>121.6163863676278</v>
      </c>
      <c r="N19" s="189">
        <v>0</v>
      </c>
      <c r="O19" s="189">
        <v>0</v>
      </c>
      <c r="P19" s="189">
        <v>0</v>
      </c>
      <c r="Q19" s="189">
        <v>0</v>
      </c>
    </row>
    <row r="20" spans="1:17" x14ac:dyDescent="0.25">
      <c r="A20" s="119" t="s">
        <v>200</v>
      </c>
      <c r="B20" s="118"/>
      <c r="C20" s="118">
        <v>32.67644710688424</v>
      </c>
      <c r="D20" s="118">
        <v>10.89214903562808</v>
      </c>
      <c r="E20" s="118">
        <v>32.67644710688424</v>
      </c>
      <c r="F20" s="118">
        <v>0</v>
      </c>
      <c r="G20" s="118">
        <v>10.89214903562808</v>
      </c>
      <c r="H20" s="118">
        <v>52.01750471517564</v>
      </c>
      <c r="I20" s="118">
        <v>41.125355679547624</v>
      </c>
      <c r="J20" s="118">
        <v>10.89214903562808</v>
      </c>
      <c r="K20" s="118">
        <v>0</v>
      </c>
      <c r="L20" s="118">
        <v>0</v>
      </c>
      <c r="M20" s="118">
        <v>0</v>
      </c>
      <c r="N20" s="118">
        <v>10.892149035628078</v>
      </c>
      <c r="O20" s="118">
        <v>32.67644710688424</v>
      </c>
      <c r="P20" s="118">
        <v>5.6843418860808015E-14</v>
      </c>
      <c r="Q20" s="118">
        <v>0</v>
      </c>
    </row>
    <row r="21" spans="1:17" x14ac:dyDescent="0.25">
      <c r="A21" s="124" t="s">
        <v>140</v>
      </c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</row>
    <row r="22" spans="1:17" x14ac:dyDescent="0.25">
      <c r="A22" s="121" t="s">
        <v>202</v>
      </c>
      <c r="B22" s="120"/>
      <c r="C22" s="120">
        <f>B14+C18-C14</f>
        <v>145.79001306041141</v>
      </c>
      <c r="D22" s="120">
        <f t="shared" ref="D22:Q22" si="1">C14+D18-D14</f>
        <v>0</v>
      </c>
      <c r="E22" s="120">
        <f t="shared" si="1"/>
        <v>145.79001306041141</v>
      </c>
      <c r="F22" s="120">
        <f t="shared" si="1"/>
        <v>0</v>
      </c>
      <c r="G22" s="120">
        <f t="shared" si="1"/>
        <v>145.79001306041118</v>
      </c>
      <c r="H22" s="120">
        <f t="shared" si="1"/>
        <v>145.79001306041141</v>
      </c>
      <c r="I22" s="120">
        <f t="shared" si="1"/>
        <v>0</v>
      </c>
      <c r="J22" s="120">
        <f t="shared" si="1"/>
        <v>145.79001306041096</v>
      </c>
      <c r="K22" s="120">
        <f t="shared" si="1"/>
        <v>0</v>
      </c>
      <c r="L22" s="120">
        <f t="shared" si="1"/>
        <v>145.79001306041118</v>
      </c>
      <c r="M22" s="120">
        <f t="shared" si="1"/>
        <v>0</v>
      </c>
      <c r="N22" s="120">
        <f t="shared" si="1"/>
        <v>145.79001306041118</v>
      </c>
      <c r="O22" s="120">
        <f t="shared" si="1"/>
        <v>145.79001306041118</v>
      </c>
      <c r="P22" s="120">
        <f t="shared" si="1"/>
        <v>0</v>
      </c>
      <c r="Q22" s="120">
        <f t="shared" si="1"/>
        <v>145.79001306041118</v>
      </c>
    </row>
    <row r="23" spans="1:17" x14ac:dyDescent="0.25">
      <c r="A23" s="179" t="s">
        <v>201</v>
      </c>
      <c r="B23" s="189"/>
      <c r="C23" s="189">
        <f t="shared" ref="C23:Q24" si="2">B15+C19-C15</f>
        <v>0</v>
      </c>
      <c r="D23" s="189">
        <f t="shared" si="2"/>
        <v>0</v>
      </c>
      <c r="E23" s="189">
        <f t="shared" si="2"/>
        <v>24.323277273525491</v>
      </c>
      <c r="F23" s="189">
        <f t="shared" si="2"/>
        <v>0</v>
      </c>
      <c r="G23" s="189">
        <f t="shared" si="2"/>
        <v>24.323277273525491</v>
      </c>
      <c r="H23" s="189">
        <f t="shared" si="2"/>
        <v>0</v>
      </c>
      <c r="I23" s="189">
        <f t="shared" si="2"/>
        <v>24.323277273525491</v>
      </c>
      <c r="J23" s="189">
        <f t="shared" si="2"/>
        <v>0</v>
      </c>
      <c r="K23" s="189">
        <f t="shared" si="2"/>
        <v>24.323277273525491</v>
      </c>
      <c r="L23" s="189">
        <f t="shared" si="2"/>
        <v>0</v>
      </c>
      <c r="M23" s="189">
        <f t="shared" si="2"/>
        <v>24.323277273525491</v>
      </c>
      <c r="N23" s="189">
        <f t="shared" si="2"/>
        <v>0</v>
      </c>
      <c r="O23" s="189">
        <f t="shared" si="2"/>
        <v>24.323277273525264</v>
      </c>
      <c r="P23" s="189">
        <f t="shared" si="2"/>
        <v>0</v>
      </c>
      <c r="Q23" s="189">
        <f t="shared" si="2"/>
        <v>24.323277273525491</v>
      </c>
    </row>
    <row r="24" spans="1:17" x14ac:dyDescent="0.25">
      <c r="A24" s="119" t="s">
        <v>200</v>
      </c>
      <c r="B24" s="118"/>
      <c r="C24" s="118">
        <f t="shared" si="2"/>
        <v>10.892149035628108</v>
      </c>
      <c r="D24" s="118">
        <f t="shared" si="2"/>
        <v>41.125355679547511</v>
      </c>
      <c r="E24" s="118">
        <f t="shared" si="2"/>
        <v>52.017504715175619</v>
      </c>
      <c r="F24" s="118">
        <f t="shared" si="2"/>
        <v>10.892149035628108</v>
      </c>
      <c r="G24" s="118">
        <f t="shared" si="2"/>
        <v>41.125355679547624</v>
      </c>
      <c r="H24" s="118">
        <f t="shared" si="2"/>
        <v>52.017504715175619</v>
      </c>
      <c r="I24" s="118">
        <f t="shared" si="2"/>
        <v>0</v>
      </c>
      <c r="J24" s="118">
        <f t="shared" si="2"/>
        <v>52.017504715175733</v>
      </c>
      <c r="K24" s="118">
        <f t="shared" si="2"/>
        <v>41.125355679547511</v>
      </c>
      <c r="L24" s="118">
        <f t="shared" si="2"/>
        <v>10.892149035628108</v>
      </c>
      <c r="M24" s="118">
        <f t="shared" si="2"/>
        <v>52.017504715175619</v>
      </c>
      <c r="N24" s="118">
        <f t="shared" si="2"/>
        <v>41.125355679547681</v>
      </c>
      <c r="O24" s="118">
        <f t="shared" si="2"/>
        <v>52.017504715175619</v>
      </c>
      <c r="P24" s="118">
        <f t="shared" si="2"/>
        <v>0</v>
      </c>
      <c r="Q24" s="118">
        <f t="shared" si="2"/>
        <v>52.017504715175676</v>
      </c>
    </row>
    <row r="25" spans="1:17" x14ac:dyDescent="0.25">
      <c r="A25" s="31" t="s">
        <v>138</v>
      </c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</row>
    <row r="26" spans="1:17" x14ac:dyDescent="0.25">
      <c r="A26" s="110" t="s">
        <v>202</v>
      </c>
      <c r="B26" s="120">
        <f>B14-B9</f>
        <v>244.66666666666674</v>
      </c>
      <c r="C26" s="120">
        <f t="shared" ref="C26:Q26" si="3">C14-C9</f>
        <v>195.87665360625533</v>
      </c>
      <c r="D26" s="120">
        <f t="shared" si="3"/>
        <v>322.87665360625533</v>
      </c>
      <c r="E26" s="120">
        <f t="shared" si="3"/>
        <v>173.77066666666656</v>
      </c>
      <c r="F26" s="120">
        <f t="shared" si="3"/>
        <v>371.66666666666652</v>
      </c>
      <c r="G26" s="120">
        <f t="shared" si="3"/>
        <v>163.87665360625533</v>
      </c>
      <c r="H26" s="120">
        <f t="shared" si="3"/>
        <v>127.94967972707786</v>
      </c>
      <c r="I26" s="120">
        <f t="shared" si="3"/>
        <v>215.71269278748923</v>
      </c>
      <c r="J26" s="120">
        <f t="shared" si="3"/>
        <v>179.45667972707838</v>
      </c>
      <c r="K26" s="120">
        <f t="shared" si="3"/>
        <v>760.45667972707815</v>
      </c>
      <c r="L26" s="120">
        <f t="shared" si="3"/>
        <v>451.66666666666697</v>
      </c>
      <c r="M26" s="120">
        <f t="shared" si="3"/>
        <v>279.66666666666697</v>
      </c>
      <c r="N26" s="120">
        <f t="shared" si="3"/>
        <v>227.87665360625579</v>
      </c>
      <c r="O26" s="120">
        <f t="shared" si="3"/>
        <v>75.086640545844602</v>
      </c>
      <c r="P26" s="120">
        <f t="shared" si="3"/>
        <v>125.0866405458446</v>
      </c>
      <c r="Q26" s="120">
        <f t="shared" si="3"/>
        <v>206.90385046717233</v>
      </c>
    </row>
    <row r="27" spans="1:17" x14ac:dyDescent="0.25">
      <c r="A27" s="180" t="s">
        <v>201</v>
      </c>
      <c r="B27" s="189">
        <f t="shared" ref="B27:Q27" si="4">B15-B10</f>
        <v>22.777777777777771</v>
      </c>
      <c r="C27" s="189">
        <f t="shared" si="4"/>
        <v>44.303659607135614</v>
      </c>
      <c r="D27" s="189">
        <f t="shared" si="4"/>
        <v>69.739036898223503</v>
      </c>
      <c r="E27" s="189">
        <f t="shared" si="4"/>
        <v>478.41575962469801</v>
      </c>
      <c r="F27" s="189">
        <f t="shared" si="4"/>
        <v>87.851136915786128</v>
      </c>
      <c r="G27" s="189">
        <f t="shared" si="4"/>
        <v>244.52785964226064</v>
      </c>
      <c r="H27" s="189">
        <f t="shared" si="4"/>
        <v>486.52785964226041</v>
      </c>
      <c r="I27" s="189">
        <f t="shared" si="4"/>
        <v>446.20458236873492</v>
      </c>
      <c r="J27" s="189">
        <f t="shared" si="4"/>
        <v>87.497691462837111</v>
      </c>
      <c r="K27" s="189">
        <f t="shared" si="4"/>
        <v>147.17441418931162</v>
      </c>
      <c r="L27" s="189">
        <f t="shared" si="4"/>
        <v>99.730464198092704</v>
      </c>
      <c r="M27" s="189">
        <f t="shared" si="4"/>
        <v>104.27357329219512</v>
      </c>
      <c r="N27" s="189">
        <f t="shared" si="4"/>
        <v>454.86857329219515</v>
      </c>
      <c r="O27" s="189">
        <f t="shared" si="4"/>
        <v>414.57374601866991</v>
      </c>
      <c r="P27" s="189">
        <f t="shared" si="4"/>
        <v>398.44248051866975</v>
      </c>
      <c r="Q27" s="189">
        <f t="shared" si="4"/>
        <v>280.58870381469137</v>
      </c>
    </row>
    <row r="28" spans="1:17" x14ac:dyDescent="0.25">
      <c r="A28" s="108" t="s">
        <v>200</v>
      </c>
      <c r="B28" s="118">
        <f t="shared" ref="B28:Q28" si="5">B16-B11</f>
        <v>134.30112178575428</v>
      </c>
      <c r="C28" s="118">
        <f t="shared" si="5"/>
        <v>87.10400454997864</v>
      </c>
      <c r="D28" s="118">
        <f t="shared" si="5"/>
        <v>98.032643163595026</v>
      </c>
      <c r="E28" s="118">
        <f t="shared" si="5"/>
        <v>49.387395413194326</v>
      </c>
      <c r="F28" s="118">
        <f t="shared" si="5"/>
        <v>108.71670450911461</v>
      </c>
      <c r="G28" s="118">
        <f t="shared" si="5"/>
        <v>92.175440085352193</v>
      </c>
      <c r="H28" s="118">
        <f t="shared" si="5"/>
        <v>70.641099097881238</v>
      </c>
      <c r="I28" s="118">
        <f t="shared" si="5"/>
        <v>81.110512149082979</v>
      </c>
      <c r="J28" s="118">
        <f t="shared" si="5"/>
        <v>133.30669534356787</v>
      </c>
      <c r="K28" s="118">
        <f t="shared" si="5"/>
        <v>263.85399076402041</v>
      </c>
      <c r="L28" s="118">
        <f t="shared" si="5"/>
        <v>270.93863862839225</v>
      </c>
      <c r="M28" s="118">
        <f t="shared" si="5"/>
        <v>213.42616891321666</v>
      </c>
      <c r="N28" s="118">
        <f t="shared" si="5"/>
        <v>198.54114626929709</v>
      </c>
      <c r="O28" s="118">
        <f t="shared" si="5"/>
        <v>178.33888746100575</v>
      </c>
      <c r="P28" s="118">
        <f t="shared" si="5"/>
        <v>177.0254416610058</v>
      </c>
      <c r="Q28" s="118">
        <f t="shared" si="5"/>
        <v>131.22915855583011</v>
      </c>
    </row>
    <row r="29" spans="1:17" x14ac:dyDescent="0.25">
      <c r="A29" s="123"/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</row>
    <row r="30" spans="1:17" x14ac:dyDescent="0.25">
      <c r="A30" s="31" t="s">
        <v>77</v>
      </c>
      <c r="B30" s="217"/>
      <c r="C30" s="217"/>
      <c r="D30" s="217"/>
      <c r="E30" s="217"/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</row>
    <row r="31" spans="1:17" x14ac:dyDescent="0.25">
      <c r="A31" s="50" t="s">
        <v>69</v>
      </c>
      <c r="B31" s="38">
        <v>385.2404376132701</v>
      </c>
      <c r="C31" s="38">
        <v>395.00389999999999</v>
      </c>
      <c r="D31" s="38">
        <v>400.58467000000007</v>
      </c>
      <c r="E31" s="38">
        <v>405.4578600000001</v>
      </c>
      <c r="F31" s="38">
        <v>429.05543</v>
      </c>
      <c r="G31" s="38">
        <v>415.12648294580697</v>
      </c>
      <c r="H31" s="38">
        <v>433.72239999999994</v>
      </c>
      <c r="I31" s="38">
        <v>436.22794999999996</v>
      </c>
      <c r="J31" s="38">
        <v>430.31506999999993</v>
      </c>
      <c r="K31" s="38">
        <v>301.87812000000002</v>
      </c>
      <c r="L31" s="38">
        <v>324.26800471303642</v>
      </c>
      <c r="M31" s="38">
        <v>344.51112652510858</v>
      </c>
      <c r="N31" s="38">
        <v>315.95856042020074</v>
      </c>
      <c r="O31" s="38">
        <v>308.65659096472353</v>
      </c>
      <c r="P31" s="38">
        <v>296.47241884235399</v>
      </c>
      <c r="Q31" s="38">
        <v>283.11224382995778</v>
      </c>
    </row>
    <row r="32" spans="1:17" x14ac:dyDescent="0.25">
      <c r="A32" s="55" t="s">
        <v>33</v>
      </c>
      <c r="B32" s="54">
        <v>121.03086058258936</v>
      </c>
      <c r="C32" s="54">
        <v>138.01437999999999</v>
      </c>
      <c r="D32" s="54">
        <v>124.24771000000001</v>
      </c>
      <c r="E32" s="54">
        <v>116.63467</v>
      </c>
      <c r="F32" s="54">
        <v>118.38281000000001</v>
      </c>
      <c r="G32" s="54">
        <v>119.20792060493528</v>
      </c>
      <c r="H32" s="54">
        <v>119.41101999999999</v>
      </c>
      <c r="I32" s="54">
        <v>116.21475</v>
      </c>
      <c r="J32" s="54">
        <v>121.98082000000001</v>
      </c>
      <c r="K32" s="54">
        <v>69.324680000000001</v>
      </c>
      <c r="L32" s="54">
        <v>85.310127637325522</v>
      </c>
      <c r="M32" s="54">
        <v>78.604988850029258</v>
      </c>
      <c r="N32" s="54">
        <v>55.43689702269004</v>
      </c>
      <c r="O32" s="54">
        <v>47.548998323902595</v>
      </c>
      <c r="P32" s="54">
        <v>49.028656531056754</v>
      </c>
      <c r="Q32" s="54">
        <v>38.855441355154362</v>
      </c>
    </row>
    <row r="33" spans="1:17" x14ac:dyDescent="0.25">
      <c r="A33" s="52" t="s">
        <v>32</v>
      </c>
      <c r="B33" s="51">
        <v>98.136548253505055</v>
      </c>
      <c r="C33" s="51">
        <v>83.238889999999998</v>
      </c>
      <c r="D33" s="51">
        <v>105.0793</v>
      </c>
      <c r="E33" s="51">
        <v>112.41416</v>
      </c>
      <c r="F33" s="51">
        <v>130.82079999999999</v>
      </c>
      <c r="G33" s="51">
        <v>118.57059983341399</v>
      </c>
      <c r="H33" s="51">
        <v>123.05175</v>
      </c>
      <c r="I33" s="51">
        <v>122.97290999999998</v>
      </c>
      <c r="J33" s="51">
        <v>106.14204000000001</v>
      </c>
      <c r="K33" s="51">
        <v>85.13472999999999</v>
      </c>
      <c r="L33" s="51">
        <v>84.558003285343943</v>
      </c>
      <c r="M33" s="51">
        <v>96.611719725168655</v>
      </c>
      <c r="N33" s="51">
        <v>106.86175179165018</v>
      </c>
      <c r="O33" s="51">
        <v>100.36591944809764</v>
      </c>
      <c r="P33" s="51">
        <v>90.776683073444701</v>
      </c>
      <c r="Q33" s="51">
        <v>84.792944921116785</v>
      </c>
    </row>
    <row r="34" spans="1:17" x14ac:dyDescent="0.25">
      <c r="A34" s="53" t="s">
        <v>31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30</v>
      </c>
      <c r="B35" s="51">
        <v>26.484180211974042</v>
      </c>
      <c r="C35" s="51">
        <v>27.59188</v>
      </c>
      <c r="D35" s="51">
        <v>27.584489999999999</v>
      </c>
      <c r="E35" s="51">
        <v>27.609390000000001</v>
      </c>
      <c r="F35" s="51">
        <v>36.434220000000003</v>
      </c>
      <c r="G35" s="51">
        <v>30.90006233578244</v>
      </c>
      <c r="H35" s="51">
        <v>32.00855</v>
      </c>
      <c r="I35" s="51">
        <v>34.226430000000001</v>
      </c>
      <c r="J35" s="51">
        <v>28.697410000000001</v>
      </c>
      <c r="K35" s="51">
        <v>16.580269999999999</v>
      </c>
      <c r="L35" s="51">
        <v>15.447718255494758</v>
      </c>
      <c r="M35" s="51">
        <v>15.452107598389732</v>
      </c>
      <c r="N35" s="51">
        <v>19.871494280885901</v>
      </c>
      <c r="O35" s="51">
        <v>16.577828194694749</v>
      </c>
      <c r="P35" s="51">
        <v>14.375485849733888</v>
      </c>
      <c r="Q35" s="51">
        <v>15.477925046892018</v>
      </c>
    </row>
    <row r="36" spans="1:17" x14ac:dyDescent="0.25">
      <c r="A36" s="53" t="s">
        <v>76</v>
      </c>
      <c r="B36" s="51">
        <v>21.51853913769882</v>
      </c>
      <c r="C36" s="51">
        <v>20.492470000000001</v>
      </c>
      <c r="D36" s="51">
        <v>19.50319</v>
      </c>
      <c r="E36" s="51">
        <v>21.49869</v>
      </c>
      <c r="F36" s="51">
        <v>20.41386</v>
      </c>
      <c r="G36" s="51">
        <v>19.413084853709488</v>
      </c>
      <c r="H36" s="51">
        <v>20.401289999999999</v>
      </c>
      <c r="I36" s="51">
        <v>23.520209999999999</v>
      </c>
      <c r="J36" s="51">
        <v>18.392869999999998</v>
      </c>
      <c r="K36" s="51">
        <v>18.383679999999998</v>
      </c>
      <c r="L36" s="51">
        <v>16.355093997281482</v>
      </c>
      <c r="M36" s="51">
        <v>17.364196915699857</v>
      </c>
      <c r="N36" s="51">
        <v>16.339033977392322</v>
      </c>
      <c r="O36" s="51">
        <v>12.372836737381151</v>
      </c>
      <c r="P36" s="51">
        <v>13.397672666419185</v>
      </c>
      <c r="Q36" s="51">
        <v>12.373864856854318</v>
      </c>
    </row>
    <row r="37" spans="1:17" x14ac:dyDescent="0.25">
      <c r="A37" s="53" t="s">
        <v>29</v>
      </c>
      <c r="B37" s="51">
        <v>18.152338289659234</v>
      </c>
      <c r="C37" s="51">
        <v>15.2951</v>
      </c>
      <c r="D37" s="51">
        <v>17.19594</v>
      </c>
      <c r="E37" s="51">
        <v>16.19999</v>
      </c>
      <c r="F37" s="51">
        <v>16.208459999999999</v>
      </c>
      <c r="G37" s="51">
        <v>15.28319092472741</v>
      </c>
      <c r="H37" s="51">
        <v>17.193439999999999</v>
      </c>
      <c r="I37" s="51">
        <v>16.216729999999998</v>
      </c>
      <c r="J37" s="51">
        <v>16.193940000000001</v>
      </c>
      <c r="K37" s="51">
        <v>15.280139999999999</v>
      </c>
      <c r="L37" s="51">
        <v>11.460805226281774</v>
      </c>
      <c r="M37" s="51">
        <v>11.463983523770924</v>
      </c>
      <c r="N37" s="51">
        <v>10.509678795232418</v>
      </c>
      <c r="O37" s="51">
        <v>13.375546174427559</v>
      </c>
      <c r="P37" s="51">
        <v>8.5966827445915399</v>
      </c>
      <c r="Q37" s="51">
        <v>6.687800510035685</v>
      </c>
    </row>
    <row r="38" spans="1:17" x14ac:dyDescent="0.25">
      <c r="A38" s="53" t="s">
        <v>28</v>
      </c>
      <c r="B38" s="51">
        <v>31.981490614172962</v>
      </c>
      <c r="C38" s="51">
        <v>19.859439999999999</v>
      </c>
      <c r="D38" s="51">
        <v>40.795680000000004</v>
      </c>
      <c r="E38" s="51">
        <v>47.106089999999995</v>
      </c>
      <c r="F38" s="51">
        <v>57.76426</v>
      </c>
      <c r="G38" s="51">
        <v>52.974261719194658</v>
      </c>
      <c r="H38" s="51">
        <v>53.44847</v>
      </c>
      <c r="I38" s="51">
        <v>49.009539999999994</v>
      </c>
      <c r="J38" s="51">
        <v>42.857819999999997</v>
      </c>
      <c r="K38" s="51">
        <v>34.890639999999998</v>
      </c>
      <c r="L38" s="51">
        <v>41.294385806285938</v>
      </c>
      <c r="M38" s="51">
        <v>52.33143168730814</v>
      </c>
      <c r="N38" s="51">
        <v>60.141544738139537</v>
      </c>
      <c r="O38" s="51">
        <v>58.039708341594178</v>
      </c>
      <c r="P38" s="51">
        <v>54.406841812700094</v>
      </c>
      <c r="Q38" s="51">
        <v>50.253354507334763</v>
      </c>
    </row>
    <row r="39" spans="1:17" x14ac:dyDescent="0.25">
      <c r="A39" s="52" t="s">
        <v>27</v>
      </c>
      <c r="B39" s="51">
        <v>87.563168680100119</v>
      </c>
      <c r="C39" s="51">
        <v>91.478160000000003</v>
      </c>
      <c r="D39" s="51">
        <v>87.677960000000013</v>
      </c>
      <c r="E39" s="51">
        <v>91.505800000000008</v>
      </c>
      <c r="F39" s="51">
        <v>91.381330000000005</v>
      </c>
      <c r="G39" s="51">
        <v>89.571418914570586</v>
      </c>
      <c r="H39" s="51">
        <v>97.779879999999991</v>
      </c>
      <c r="I39" s="51">
        <v>95.202269999999999</v>
      </c>
      <c r="J39" s="51">
        <v>90.27516</v>
      </c>
      <c r="K39" s="51">
        <v>64.426230000000004</v>
      </c>
      <c r="L39" s="51">
        <v>58.964876935422538</v>
      </c>
      <c r="M39" s="51">
        <v>62.361729532210425</v>
      </c>
      <c r="N39" s="51">
        <v>47.19778914903506</v>
      </c>
      <c r="O39" s="51">
        <v>46.955080844835095</v>
      </c>
      <c r="P39" s="51">
        <v>44.425722205521225</v>
      </c>
      <c r="Q39" s="51">
        <v>54.937961744018466</v>
      </c>
    </row>
    <row r="40" spans="1:17" x14ac:dyDescent="0.25">
      <c r="A40" s="53" t="s">
        <v>66</v>
      </c>
      <c r="B40" s="51">
        <v>66.950486974565266</v>
      </c>
      <c r="C40" s="51">
        <v>71.121120000000005</v>
      </c>
      <c r="D40" s="51">
        <v>67.382090000000005</v>
      </c>
      <c r="E40" s="51">
        <v>70.885050000000007</v>
      </c>
      <c r="F40" s="51">
        <v>71.279600000000002</v>
      </c>
      <c r="G40" s="51">
        <v>69.699440315162889</v>
      </c>
      <c r="H40" s="51">
        <v>76.789559999999994</v>
      </c>
      <c r="I40" s="51">
        <v>74.905609999999996</v>
      </c>
      <c r="J40" s="51">
        <v>72.968639999999994</v>
      </c>
      <c r="K40" s="51">
        <v>48.552219999999998</v>
      </c>
      <c r="L40" s="51">
        <v>41.834897947480719</v>
      </c>
      <c r="M40" s="51">
        <v>43.636478467862922</v>
      </c>
      <c r="N40" s="51">
        <v>29.293351869717402</v>
      </c>
      <c r="O40" s="51">
        <v>30.572371743258067</v>
      </c>
      <c r="P40" s="51">
        <v>26.585531997378681</v>
      </c>
      <c r="Q40" s="51">
        <v>27.08708984337018</v>
      </c>
    </row>
    <row r="41" spans="1:17" x14ac:dyDescent="0.25">
      <c r="A41" s="53" t="s">
        <v>25</v>
      </c>
      <c r="B41" s="51">
        <v>20.612681705534857</v>
      </c>
      <c r="C41" s="51">
        <v>20.357040000000001</v>
      </c>
      <c r="D41" s="51">
        <v>20.295870000000001</v>
      </c>
      <c r="E41" s="51">
        <v>20.620750000000001</v>
      </c>
      <c r="F41" s="51">
        <v>20.10173</v>
      </c>
      <c r="G41" s="51">
        <v>19.871978599407701</v>
      </c>
      <c r="H41" s="51">
        <v>20.990320000000001</v>
      </c>
      <c r="I41" s="51">
        <v>20.296659999999999</v>
      </c>
      <c r="J41" s="51">
        <v>17.306519999999999</v>
      </c>
      <c r="K41" s="51">
        <v>15.87401</v>
      </c>
      <c r="L41" s="51">
        <v>17.129978987941815</v>
      </c>
      <c r="M41" s="51">
        <v>18.725251064347503</v>
      </c>
      <c r="N41" s="51">
        <v>17.904437279317655</v>
      </c>
      <c r="O41" s="51">
        <v>16.382709101577031</v>
      </c>
      <c r="P41" s="51">
        <v>17.840190208142548</v>
      </c>
      <c r="Q41" s="51">
        <v>27.850871900648286</v>
      </c>
    </row>
    <row r="42" spans="1:17" x14ac:dyDescent="0.25">
      <c r="A42" s="52" t="s">
        <v>24</v>
      </c>
      <c r="B42" s="51">
        <v>3.3677115444027272</v>
      </c>
      <c r="C42" s="51">
        <v>4.3919700000000006</v>
      </c>
      <c r="D42" s="51">
        <v>3.6991800000000001</v>
      </c>
      <c r="E42" s="51">
        <v>3.9000900000000001</v>
      </c>
      <c r="F42" s="51">
        <v>4.0915699999999999</v>
      </c>
      <c r="G42" s="51">
        <v>3.4154963217731886</v>
      </c>
      <c r="H42" s="51">
        <v>3.7991800000000002</v>
      </c>
      <c r="I42" s="51">
        <v>3.5132699999999999</v>
      </c>
      <c r="J42" s="51">
        <v>10.940529999999997</v>
      </c>
      <c r="K42" s="51">
        <v>8.8957799999999985</v>
      </c>
      <c r="L42" s="51">
        <v>13.66110958550251</v>
      </c>
      <c r="M42" s="51">
        <v>18.12829630758463</v>
      </c>
      <c r="N42" s="51">
        <v>23.909932595442328</v>
      </c>
      <c r="O42" s="51">
        <v>35.707495751362707</v>
      </c>
      <c r="P42" s="51">
        <v>36.831701735275466</v>
      </c>
      <c r="Q42" s="51">
        <v>37.452681753651959</v>
      </c>
    </row>
    <row r="43" spans="1:17" x14ac:dyDescent="0.25">
      <c r="A43" s="53" t="s">
        <v>23</v>
      </c>
      <c r="B43" s="51">
        <v>3.3677115444027272</v>
      </c>
      <c r="C43" s="51">
        <v>4.3919700000000006</v>
      </c>
      <c r="D43" s="51">
        <v>3.6991800000000001</v>
      </c>
      <c r="E43" s="51">
        <v>3.9000900000000001</v>
      </c>
      <c r="F43" s="51">
        <v>4.0915699999999999</v>
      </c>
      <c r="G43" s="51">
        <v>3.4154963217731886</v>
      </c>
      <c r="H43" s="51">
        <v>3.7991800000000002</v>
      </c>
      <c r="I43" s="51">
        <v>2.3005800000000005</v>
      </c>
      <c r="J43" s="51">
        <v>9.7407999999999966</v>
      </c>
      <c r="K43" s="51">
        <v>8.0946499999999979</v>
      </c>
      <c r="L43" s="51">
        <v>12.992380268610786</v>
      </c>
      <c r="M43" s="51">
        <v>16.86245885482332</v>
      </c>
      <c r="N43" s="51">
        <v>22.715592828297734</v>
      </c>
      <c r="O43" s="51">
        <v>34.059394937236931</v>
      </c>
      <c r="P43" s="51">
        <v>34.777515269128017</v>
      </c>
      <c r="Q43" s="51">
        <v>35.279201483982106</v>
      </c>
    </row>
    <row r="44" spans="1:17" x14ac:dyDescent="0.25">
      <c r="A44" s="53" t="s">
        <v>74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1.2126899999999994</v>
      </c>
      <c r="J44" s="51">
        <v>1.1997300000000002</v>
      </c>
      <c r="K44" s="51">
        <v>0.80113000000000056</v>
      </c>
      <c r="L44" s="51">
        <v>0.66872931689172477</v>
      </c>
      <c r="M44" s="51">
        <v>1.2658374527613099</v>
      </c>
      <c r="N44" s="51">
        <v>1.1943397671445946</v>
      </c>
      <c r="O44" s="51">
        <v>1.6481008141257747</v>
      </c>
      <c r="P44" s="51">
        <v>2.0541864661474492</v>
      </c>
      <c r="Q44" s="51">
        <v>2.1734802696698527</v>
      </c>
    </row>
    <row r="45" spans="1:17" x14ac:dyDescent="0.25">
      <c r="A45" s="53" t="s">
        <v>73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72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71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2" t="s">
        <v>22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10.702970000000001</v>
      </c>
      <c r="J48" s="51">
        <v>16.79588</v>
      </c>
      <c r="K48" s="51">
        <v>10.99794</v>
      </c>
      <c r="L48" s="51">
        <v>14.711674746436742</v>
      </c>
      <c r="M48" s="51">
        <v>15.286190064847018</v>
      </c>
      <c r="N48" s="51">
        <v>15.144134177641876</v>
      </c>
      <c r="O48" s="51">
        <v>12.133529035448904</v>
      </c>
      <c r="P48" s="51">
        <v>11.178911260379774</v>
      </c>
      <c r="Q48" s="51">
        <v>12.301553406389006</v>
      </c>
    </row>
    <row r="49" spans="1:17" x14ac:dyDescent="0.25">
      <c r="A49" s="63" t="s">
        <v>21</v>
      </c>
      <c r="B49" s="62">
        <v>75.142148552672822</v>
      </c>
      <c r="C49" s="62">
        <v>77.880499999999998</v>
      </c>
      <c r="D49" s="62">
        <v>79.880520000000004</v>
      </c>
      <c r="E49" s="62">
        <v>81.003140000000002</v>
      </c>
      <c r="F49" s="62">
        <v>84.378919999999994</v>
      </c>
      <c r="G49" s="62">
        <v>84.361047271113932</v>
      </c>
      <c r="H49" s="62">
        <v>89.680570000000003</v>
      </c>
      <c r="I49" s="62">
        <v>87.621780000000001</v>
      </c>
      <c r="J49" s="62">
        <v>84.180639999999997</v>
      </c>
      <c r="K49" s="62">
        <v>63.098759999999999</v>
      </c>
      <c r="L49" s="62">
        <v>67.062212523005087</v>
      </c>
      <c r="M49" s="62">
        <v>73.51820204526858</v>
      </c>
      <c r="N49" s="62">
        <v>67.408055683741239</v>
      </c>
      <c r="O49" s="62">
        <v>65.945567561076587</v>
      </c>
      <c r="P49" s="62">
        <v>64.230744036676043</v>
      </c>
      <c r="Q49" s="62">
        <v>54.771660649627151</v>
      </c>
    </row>
    <row r="50" spans="1:17" x14ac:dyDescent="0.25">
      <c r="A50" s="191" t="s">
        <v>105</v>
      </c>
      <c r="B50" s="190">
        <f t="shared" ref="B50:Q50" si="6">SUM(B51:B53)</f>
        <v>385.24043761327005</v>
      </c>
      <c r="C50" s="190">
        <f t="shared" si="6"/>
        <v>395.00389999999993</v>
      </c>
      <c r="D50" s="190">
        <f t="shared" si="6"/>
        <v>400.58467000000007</v>
      </c>
      <c r="E50" s="190">
        <f t="shared" si="6"/>
        <v>405.4578600000001</v>
      </c>
      <c r="F50" s="190">
        <f t="shared" si="6"/>
        <v>429.05542999999994</v>
      </c>
      <c r="G50" s="190">
        <f t="shared" si="6"/>
        <v>415.12648294580703</v>
      </c>
      <c r="H50" s="190">
        <f t="shared" si="6"/>
        <v>433.72239999999999</v>
      </c>
      <c r="I50" s="190">
        <f t="shared" si="6"/>
        <v>436.22794999999996</v>
      </c>
      <c r="J50" s="190">
        <f t="shared" si="6"/>
        <v>430.31506999999993</v>
      </c>
      <c r="K50" s="190">
        <f t="shared" si="6"/>
        <v>301.87812000000002</v>
      </c>
      <c r="L50" s="190">
        <f t="shared" si="6"/>
        <v>324.26800471303648</v>
      </c>
      <c r="M50" s="190">
        <f t="shared" si="6"/>
        <v>344.51112652510858</v>
      </c>
      <c r="N50" s="190">
        <f t="shared" si="6"/>
        <v>315.95856042020074</v>
      </c>
      <c r="O50" s="190">
        <f t="shared" si="6"/>
        <v>308.65659096472353</v>
      </c>
      <c r="P50" s="190">
        <f t="shared" si="6"/>
        <v>296.47241884235399</v>
      </c>
      <c r="Q50" s="190">
        <f t="shared" si="6"/>
        <v>283.11224382995783</v>
      </c>
    </row>
    <row r="51" spans="1:17" x14ac:dyDescent="0.25">
      <c r="A51" s="216" t="s">
        <v>38</v>
      </c>
      <c r="B51" s="215">
        <v>153.7182</v>
      </c>
      <c r="C51" s="215">
        <v>145.6756434981794</v>
      </c>
      <c r="D51" s="215">
        <v>134.11831130458168</v>
      </c>
      <c r="E51" s="215">
        <v>158.47768292050219</v>
      </c>
      <c r="F51" s="215">
        <v>143.50600969519314</v>
      </c>
      <c r="G51" s="215">
        <v>149.42377353969496</v>
      </c>
      <c r="H51" s="215">
        <v>174.67110395693695</v>
      </c>
      <c r="I51" s="215">
        <v>173.64786064396941</v>
      </c>
      <c r="J51" s="215">
        <v>168.63810207102534</v>
      </c>
      <c r="K51" s="215">
        <v>108.75729056750086</v>
      </c>
      <c r="L51" s="215">
        <v>124.51351057191521</v>
      </c>
      <c r="M51" s="215">
        <v>141.24637802609101</v>
      </c>
      <c r="N51" s="215">
        <v>135.19319422235017</v>
      </c>
      <c r="O51" s="215">
        <v>134.41883455268061</v>
      </c>
      <c r="P51" s="215">
        <v>124.45241123828481</v>
      </c>
      <c r="Q51" s="215">
        <v>109.84973169143495</v>
      </c>
    </row>
    <row r="52" spans="1:17" x14ac:dyDescent="0.25">
      <c r="A52" s="179" t="s">
        <v>37</v>
      </c>
      <c r="B52" s="214">
        <v>14.460408214197706</v>
      </c>
      <c r="C52" s="214">
        <v>32.579664280545003</v>
      </c>
      <c r="D52" s="214">
        <v>62.664622071530005</v>
      </c>
      <c r="E52" s="214">
        <v>36.973926665776617</v>
      </c>
      <c r="F52" s="214">
        <v>93.321640032811899</v>
      </c>
      <c r="G52" s="214">
        <v>82.073718436846661</v>
      </c>
      <c r="H52" s="214">
        <v>69.053578324904308</v>
      </c>
      <c r="I52" s="214">
        <v>68.793756835410264</v>
      </c>
      <c r="J52" s="214">
        <v>98.079775115136002</v>
      </c>
      <c r="K52" s="214">
        <v>93.108059629029768</v>
      </c>
      <c r="L52" s="214">
        <v>107.55914856923113</v>
      </c>
      <c r="M52" s="214">
        <v>110.75773054518191</v>
      </c>
      <c r="N52" s="214">
        <v>93.248820291633947</v>
      </c>
      <c r="O52" s="214">
        <v>93.137631349399484</v>
      </c>
      <c r="P52" s="214">
        <v>90.578076056191875</v>
      </c>
      <c r="Q52" s="214">
        <v>94.476061550294318</v>
      </c>
    </row>
    <row r="53" spans="1:17" x14ac:dyDescent="0.25">
      <c r="A53" s="119" t="s">
        <v>36</v>
      </c>
      <c r="B53" s="213">
        <v>217.06182939907237</v>
      </c>
      <c r="C53" s="213">
        <v>216.74859222127557</v>
      </c>
      <c r="D53" s="213">
        <v>203.80173662388839</v>
      </c>
      <c r="E53" s="213">
        <v>210.00625041372126</v>
      </c>
      <c r="F53" s="213">
        <v>192.2277802719949</v>
      </c>
      <c r="G53" s="213">
        <v>183.6289909692654</v>
      </c>
      <c r="H53" s="213">
        <v>189.99771771815873</v>
      </c>
      <c r="I53" s="213">
        <v>193.78633252062031</v>
      </c>
      <c r="J53" s="213">
        <v>163.5971928138386</v>
      </c>
      <c r="K53" s="213">
        <v>100.01276980346938</v>
      </c>
      <c r="L53" s="213">
        <v>92.195345571890101</v>
      </c>
      <c r="M53" s="213">
        <v>92.507017953835657</v>
      </c>
      <c r="N53" s="213">
        <v>87.516545906216606</v>
      </c>
      <c r="O53" s="213">
        <v>81.100125062643443</v>
      </c>
      <c r="P53" s="213">
        <v>81.441931547877275</v>
      </c>
      <c r="Q53" s="213">
        <v>78.786450588228519</v>
      </c>
    </row>
    <row r="54" spans="1:17" x14ac:dyDescent="0.25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</row>
    <row r="55" spans="1:17" x14ac:dyDescent="0.25">
      <c r="A55" s="31" t="s">
        <v>63</v>
      </c>
      <c r="B55" s="70">
        <f t="shared" ref="B55:Q55" si="7">SUM(B56:B57)</f>
        <v>2070.3708707845676</v>
      </c>
      <c r="C55" s="70">
        <f t="shared" si="7"/>
        <v>2095.5436880664038</v>
      </c>
      <c r="D55" s="70">
        <f t="shared" si="7"/>
        <v>2108.3537068281803</v>
      </c>
      <c r="E55" s="70">
        <f t="shared" si="7"/>
        <v>2156.274878582632</v>
      </c>
      <c r="F55" s="70">
        <f t="shared" si="7"/>
        <v>2297.4914612119601</v>
      </c>
      <c r="G55" s="70">
        <f t="shared" si="7"/>
        <v>2237.1839220657248</v>
      </c>
      <c r="H55" s="70">
        <f t="shared" si="7"/>
        <v>2366.674253821308</v>
      </c>
      <c r="I55" s="70">
        <f t="shared" si="7"/>
        <v>2364.3202463868201</v>
      </c>
      <c r="J55" s="70">
        <f t="shared" si="7"/>
        <v>2287.0929396362562</v>
      </c>
      <c r="K55" s="70">
        <f t="shared" si="7"/>
        <v>1621.5609803263601</v>
      </c>
      <c r="L55" s="70">
        <f t="shared" si="7"/>
        <v>1938.6257611391809</v>
      </c>
      <c r="M55" s="70">
        <f t="shared" si="7"/>
        <v>2048.3639771824937</v>
      </c>
      <c r="N55" s="70">
        <f t="shared" si="7"/>
        <v>1820.7851846172118</v>
      </c>
      <c r="O55" s="70">
        <f t="shared" si="7"/>
        <v>1754.5748674458218</v>
      </c>
      <c r="P55" s="70">
        <f t="shared" si="7"/>
        <v>1693.5889830589826</v>
      </c>
      <c r="Q55" s="70">
        <f t="shared" si="7"/>
        <v>1665.7668741920065</v>
      </c>
    </row>
    <row r="56" spans="1:17" x14ac:dyDescent="0.25">
      <c r="A56" s="55" t="s">
        <v>343</v>
      </c>
      <c r="B56" s="54">
        <v>1011.3450507845675</v>
      </c>
      <c r="C56" s="54">
        <v>1031.1508780664039</v>
      </c>
      <c r="D56" s="54">
        <v>1046.7453068281802</v>
      </c>
      <c r="E56" s="54">
        <v>1048.772188582632</v>
      </c>
      <c r="F56" s="54">
        <v>1117.16179121196</v>
      </c>
      <c r="G56" s="54">
        <v>1079.9782920657246</v>
      </c>
      <c r="H56" s="54">
        <v>1118.1403138213079</v>
      </c>
      <c r="I56" s="54">
        <v>1088.9062563868199</v>
      </c>
      <c r="J56" s="54">
        <v>1069.8202796362561</v>
      </c>
      <c r="K56" s="54">
        <v>719.55043032636013</v>
      </c>
      <c r="L56" s="54">
        <v>780.37115113918094</v>
      </c>
      <c r="M56" s="54">
        <v>800.68077718249367</v>
      </c>
      <c r="N56" s="54">
        <v>708.89203461721172</v>
      </c>
      <c r="O56" s="54">
        <v>700.04475744582203</v>
      </c>
      <c r="P56" s="54">
        <v>668.46622305898268</v>
      </c>
      <c r="Q56" s="54">
        <v>703.24453419200654</v>
      </c>
    </row>
    <row r="57" spans="1:17" x14ac:dyDescent="0.25">
      <c r="A57" s="52" t="s">
        <v>106</v>
      </c>
      <c r="B57" s="51">
        <v>1059.0258200000001</v>
      </c>
      <c r="C57" s="51">
        <v>1064.3928100000001</v>
      </c>
      <c r="D57" s="51">
        <v>1061.6084000000001</v>
      </c>
      <c r="E57" s="51">
        <v>1107.50269</v>
      </c>
      <c r="F57" s="51">
        <v>1180.3296700000001</v>
      </c>
      <c r="G57" s="51">
        <v>1157.2056299999999</v>
      </c>
      <c r="H57" s="51">
        <v>1248.53394</v>
      </c>
      <c r="I57" s="51">
        <v>1275.41399</v>
      </c>
      <c r="J57" s="51">
        <v>1217.2726600000001</v>
      </c>
      <c r="K57" s="51">
        <v>902.01054999999997</v>
      </c>
      <c r="L57" s="51">
        <v>1158.25461</v>
      </c>
      <c r="M57" s="51">
        <v>1247.6831999999999</v>
      </c>
      <c r="N57" s="51">
        <v>1111.8931500000001</v>
      </c>
      <c r="O57" s="51">
        <v>1054.5301099999999</v>
      </c>
      <c r="P57" s="51">
        <v>1025.12276</v>
      </c>
      <c r="Q57" s="51">
        <v>962.52233999999999</v>
      </c>
    </row>
    <row r="58" spans="1:17" x14ac:dyDescent="0.25">
      <c r="A58" s="50" t="s">
        <v>105</v>
      </c>
      <c r="B58" s="38">
        <f t="shared" ref="B58:Q58" si="8">SUM(B59:B61)</f>
        <v>2070.3708707845676</v>
      </c>
      <c r="C58" s="38">
        <f t="shared" si="8"/>
        <v>2095.5436880664042</v>
      </c>
      <c r="D58" s="38">
        <f t="shared" si="8"/>
        <v>2108.3537068281803</v>
      </c>
      <c r="E58" s="38">
        <f t="shared" si="8"/>
        <v>2156.274878582632</v>
      </c>
      <c r="F58" s="38">
        <f t="shared" si="8"/>
        <v>2297.4914612119601</v>
      </c>
      <c r="G58" s="38">
        <f t="shared" si="8"/>
        <v>2237.1839220657248</v>
      </c>
      <c r="H58" s="38">
        <f t="shared" si="8"/>
        <v>2366.6742538213084</v>
      </c>
      <c r="I58" s="38">
        <f t="shared" si="8"/>
        <v>2364.3202463868201</v>
      </c>
      <c r="J58" s="38">
        <f t="shared" si="8"/>
        <v>2287.0929396362562</v>
      </c>
      <c r="K58" s="38">
        <f t="shared" si="8"/>
        <v>1621.5609803263601</v>
      </c>
      <c r="L58" s="38">
        <f t="shared" si="8"/>
        <v>1938.6257611391809</v>
      </c>
      <c r="M58" s="38">
        <f t="shared" si="8"/>
        <v>2048.3639771824933</v>
      </c>
      <c r="N58" s="38">
        <f t="shared" si="8"/>
        <v>1820.7851846172118</v>
      </c>
      <c r="O58" s="38">
        <f t="shared" si="8"/>
        <v>1754.5748674458218</v>
      </c>
      <c r="P58" s="38">
        <f t="shared" si="8"/>
        <v>1693.5889830589824</v>
      </c>
      <c r="Q58" s="38">
        <f t="shared" si="8"/>
        <v>1665.7668741920063</v>
      </c>
    </row>
    <row r="59" spans="1:17" x14ac:dyDescent="0.25">
      <c r="A59" s="121" t="s">
        <v>38</v>
      </c>
      <c r="B59" s="120">
        <f>NMM_emi!B$5</f>
        <v>1460.2076027485041</v>
      </c>
      <c r="C59" s="120">
        <f>NMM_emi!C$5</f>
        <v>1431.0528178522191</v>
      </c>
      <c r="D59" s="120">
        <f>NMM_emi!D$5</f>
        <v>1377.0290901662452</v>
      </c>
      <c r="E59" s="120">
        <f>NMM_emi!E$5</f>
        <v>1507.0306703395618</v>
      </c>
      <c r="F59" s="120">
        <f>NMM_emi!F$5</f>
        <v>1534.4474563944082</v>
      </c>
      <c r="G59" s="120">
        <f>NMM_emi!G$5</f>
        <v>1547.0180247880269</v>
      </c>
      <c r="H59" s="120">
        <f>NMM_emi!H$5</f>
        <v>1710.9832656798558</v>
      </c>
      <c r="I59" s="120">
        <f>NMM_emi!I$5</f>
        <v>1715.8759392318366</v>
      </c>
      <c r="J59" s="120">
        <f>NMM_emi!J$5</f>
        <v>1655.6502626080733</v>
      </c>
      <c r="K59" s="120">
        <f>NMM_emi!K$5</f>
        <v>1122.133477258622</v>
      </c>
      <c r="L59" s="120">
        <f>NMM_emi!L$5</f>
        <v>1334.3227249097135</v>
      </c>
      <c r="M59" s="120">
        <f>NMM_emi!M$5</f>
        <v>1427.7683587769818</v>
      </c>
      <c r="N59" s="120">
        <f>NMM_emi!N$5</f>
        <v>1286.4935435262455</v>
      </c>
      <c r="O59" s="120">
        <f>NMM_emi!O$5</f>
        <v>1263.6213876504398</v>
      </c>
      <c r="P59" s="120">
        <f>NMM_emi!P$5</f>
        <v>1199.2768279831037</v>
      </c>
      <c r="Q59" s="120">
        <f>NMM_emi!Q$5</f>
        <v>1149.0160436985905</v>
      </c>
    </row>
    <row r="60" spans="1:17" x14ac:dyDescent="0.25">
      <c r="A60" s="179" t="s">
        <v>37</v>
      </c>
      <c r="B60" s="189">
        <f>NMM_emi!B$47</f>
        <v>153.73785506370749</v>
      </c>
      <c r="C60" s="189">
        <f>NMM_emi!C$47</f>
        <v>218.89046312303378</v>
      </c>
      <c r="D60" s="189">
        <f>NMM_emi!D$47</f>
        <v>332.72906728335033</v>
      </c>
      <c r="E60" s="189">
        <f>NMM_emi!E$47</f>
        <v>238.89984442801537</v>
      </c>
      <c r="F60" s="189">
        <f>NMM_emi!F$47</f>
        <v>420.57074569469643</v>
      </c>
      <c r="G60" s="189">
        <f>NMM_emi!G$47</f>
        <v>371.93818770973911</v>
      </c>
      <c r="H60" s="189">
        <f>NMM_emi!H$47</f>
        <v>337.16939785980401</v>
      </c>
      <c r="I60" s="189">
        <f>NMM_emi!I$47</f>
        <v>315.20333357152356</v>
      </c>
      <c r="J60" s="189">
        <f>NMM_emi!J$47</f>
        <v>368.45123242858102</v>
      </c>
      <c r="K60" s="189">
        <f>NMM_emi!K$47</f>
        <v>352.97256697234866</v>
      </c>
      <c r="L60" s="189">
        <f>NMM_emi!L$47</f>
        <v>486.57810347598667</v>
      </c>
      <c r="M60" s="189">
        <f>NMM_emi!M$47</f>
        <v>509.89933933450357</v>
      </c>
      <c r="N60" s="189">
        <f>NMM_emi!N$47</f>
        <v>426.11666246383652</v>
      </c>
      <c r="O60" s="189">
        <f>NMM_emi!O$47</f>
        <v>397.40094767010692</v>
      </c>
      <c r="P60" s="189">
        <f>NMM_emi!P$47</f>
        <v>399.5038429894928</v>
      </c>
      <c r="Q60" s="189">
        <f>NMM_emi!Q$47</f>
        <v>423.53604385126744</v>
      </c>
    </row>
    <row r="61" spans="1:17" x14ac:dyDescent="0.25">
      <c r="A61" s="119" t="s">
        <v>36</v>
      </c>
      <c r="B61" s="118">
        <f>NMM_emi!B$97</f>
        <v>456.42541297235618</v>
      </c>
      <c r="C61" s="118">
        <f>NMM_emi!C$97</f>
        <v>445.60040709115123</v>
      </c>
      <c r="D61" s="118">
        <f>NMM_emi!D$97</f>
        <v>398.59554937858468</v>
      </c>
      <c r="E61" s="118">
        <f>NMM_emi!E$97</f>
        <v>410.34436381505492</v>
      </c>
      <c r="F61" s="118">
        <f>NMM_emi!F$97</f>
        <v>342.47325912285555</v>
      </c>
      <c r="G61" s="118">
        <f>NMM_emi!G$97</f>
        <v>318.22770956795881</v>
      </c>
      <c r="H61" s="118">
        <f>NMM_emi!H$97</f>
        <v>318.5215902816484</v>
      </c>
      <c r="I61" s="118">
        <f>NMM_emi!I$97</f>
        <v>333.24097358345995</v>
      </c>
      <c r="J61" s="118">
        <f>NMM_emi!J$97</f>
        <v>262.99144459960195</v>
      </c>
      <c r="K61" s="118">
        <f>NMM_emi!K$97</f>
        <v>146.45493609538943</v>
      </c>
      <c r="L61" s="118">
        <f>NMM_emi!L$97</f>
        <v>117.72493275348079</v>
      </c>
      <c r="M61" s="118">
        <f>NMM_emi!M$97</f>
        <v>110.69627907100809</v>
      </c>
      <c r="N61" s="118">
        <f>NMM_emi!N$97</f>
        <v>108.17497862712987</v>
      </c>
      <c r="O61" s="118">
        <f>NMM_emi!O$97</f>
        <v>93.55253212527515</v>
      </c>
      <c r="P61" s="118">
        <f>NMM_emi!P$97</f>
        <v>94.808312086386053</v>
      </c>
      <c r="Q61" s="118">
        <f>NMM_emi!Q$97</f>
        <v>93.214786642148596</v>
      </c>
    </row>
    <row r="62" spans="1:17" x14ac:dyDescent="0.25">
      <c r="A62" s="117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</row>
    <row r="63" spans="1:17" x14ac:dyDescent="0.25">
      <c r="A63" s="184" t="s">
        <v>104</v>
      </c>
      <c r="B63" s="212"/>
      <c r="C63" s="212"/>
      <c r="D63" s="212"/>
      <c r="E63" s="212"/>
      <c r="F63" s="212"/>
      <c r="G63" s="212"/>
      <c r="H63" s="212"/>
      <c r="I63" s="212"/>
      <c r="J63" s="212"/>
      <c r="K63" s="212"/>
      <c r="L63" s="212"/>
      <c r="M63" s="212"/>
      <c r="N63" s="212"/>
      <c r="O63" s="212"/>
      <c r="P63" s="212"/>
      <c r="Q63" s="212"/>
    </row>
    <row r="64" spans="1:17" x14ac:dyDescent="0.25">
      <c r="A64" s="110" t="s">
        <v>38</v>
      </c>
      <c r="B64" s="187">
        <f t="shared" ref="B64:Q64" si="9">IF(B$9=0,"",B$4/B$9*1000)</f>
        <v>411.51784972242086</v>
      </c>
      <c r="C64" s="187">
        <f t="shared" si="9"/>
        <v>385.48475727948085</v>
      </c>
      <c r="D64" s="187">
        <f t="shared" si="9"/>
        <v>382.83944307723505</v>
      </c>
      <c r="E64" s="187">
        <f t="shared" si="9"/>
        <v>350.77209552210041</v>
      </c>
      <c r="F64" s="187">
        <f t="shared" si="9"/>
        <v>381.02181443935331</v>
      </c>
      <c r="G64" s="187">
        <f t="shared" si="9"/>
        <v>422.27028533331401</v>
      </c>
      <c r="H64" s="187">
        <f t="shared" si="9"/>
        <v>406.82789336506289</v>
      </c>
      <c r="I64" s="187">
        <f t="shared" si="9"/>
        <v>412.15800646104998</v>
      </c>
      <c r="J64" s="187">
        <f t="shared" si="9"/>
        <v>418.18456394558956</v>
      </c>
      <c r="K64" s="187">
        <f t="shared" si="9"/>
        <v>446.31098290577916</v>
      </c>
      <c r="L64" s="187">
        <f t="shared" si="9"/>
        <v>428.23467250773575</v>
      </c>
      <c r="M64" s="187">
        <f t="shared" si="9"/>
        <v>468.5539813886345</v>
      </c>
      <c r="N64" s="187">
        <f t="shared" si="9"/>
        <v>466.71129813789042</v>
      </c>
      <c r="O64" s="187">
        <f t="shared" si="9"/>
        <v>421.84825394163897</v>
      </c>
      <c r="P64" s="187">
        <f t="shared" si="9"/>
        <v>399.33815739261473</v>
      </c>
      <c r="Q64" s="187">
        <f t="shared" si="9"/>
        <v>397.15932572938283</v>
      </c>
    </row>
    <row r="65" spans="1:17" x14ac:dyDescent="0.25">
      <c r="A65" s="180" t="s">
        <v>37</v>
      </c>
      <c r="B65" s="186">
        <f t="shared" ref="B65:Q65" si="10">IF(B$10=0,"",B$5/B$10*1000)</f>
        <v>107.17769422641396</v>
      </c>
      <c r="C65" s="186">
        <f t="shared" si="10"/>
        <v>100.39751002905885</v>
      </c>
      <c r="D65" s="186">
        <f t="shared" si="10"/>
        <v>99.708551635413841</v>
      </c>
      <c r="E65" s="186">
        <f t="shared" si="10"/>
        <v>91.356776923248717</v>
      </c>
      <c r="F65" s="186">
        <f t="shared" si="10"/>
        <v>99.235159663475386</v>
      </c>
      <c r="G65" s="186">
        <f t="shared" si="10"/>
        <v>109.97811043404847</v>
      </c>
      <c r="H65" s="186">
        <f t="shared" si="10"/>
        <v>105.95621936513361</v>
      </c>
      <c r="I65" s="186">
        <f t="shared" si="10"/>
        <v>107.34441973597848</v>
      </c>
      <c r="J65" s="186">
        <f t="shared" si="10"/>
        <v>108.91400544350373</v>
      </c>
      <c r="K65" s="186">
        <f t="shared" si="10"/>
        <v>139.46812385090774</v>
      </c>
      <c r="L65" s="186">
        <f t="shared" si="10"/>
        <v>113.11863649598149</v>
      </c>
      <c r="M65" s="186">
        <f t="shared" si="10"/>
        <v>56.324163159856226</v>
      </c>
      <c r="N65" s="186">
        <f t="shared" si="10"/>
        <v>64.6207534860024</v>
      </c>
      <c r="O65" s="186">
        <f t="shared" si="10"/>
        <v>88.176353670036804</v>
      </c>
      <c r="P65" s="186">
        <f t="shared" si="10"/>
        <v>127.46451317628582</v>
      </c>
      <c r="Q65" s="186">
        <f t="shared" si="10"/>
        <v>124.18341982287467</v>
      </c>
    </row>
    <row r="66" spans="1:17" x14ac:dyDescent="0.25">
      <c r="A66" s="108" t="s">
        <v>57</v>
      </c>
      <c r="B66" s="185">
        <f t="shared" ref="B66:Q66" si="11">IF(B$11=0,"",B$6/B$11*1000)</f>
        <v>957.32561007782044</v>
      </c>
      <c r="C66" s="185">
        <f t="shared" si="11"/>
        <v>896.7640910040783</v>
      </c>
      <c r="D66" s="185">
        <f t="shared" si="11"/>
        <v>890.61022177526888</v>
      </c>
      <c r="E66" s="185">
        <f t="shared" si="11"/>
        <v>816.01104440664699</v>
      </c>
      <c r="F66" s="185">
        <f t="shared" si="11"/>
        <v>886.38182087885866</v>
      </c>
      <c r="G66" s="185">
        <f t="shared" si="11"/>
        <v>982.33930508027026</v>
      </c>
      <c r="H66" s="185">
        <f t="shared" si="11"/>
        <v>946.41523198832863</v>
      </c>
      <c r="I66" s="185">
        <f t="shared" si="11"/>
        <v>958.81482480026023</v>
      </c>
      <c r="J66" s="185">
        <f t="shared" si="11"/>
        <v>972.83457588626425</v>
      </c>
      <c r="K66" s="185">
        <f t="shared" si="11"/>
        <v>889.38296541984084</v>
      </c>
      <c r="L66" s="185">
        <f t="shared" si="11"/>
        <v>956.6419240831641</v>
      </c>
      <c r="M66" s="185">
        <f t="shared" si="11"/>
        <v>1210.532924501141</v>
      </c>
      <c r="N66" s="185">
        <f t="shared" si="11"/>
        <v>1168.0491064497664</v>
      </c>
      <c r="O66" s="185">
        <f t="shared" si="11"/>
        <v>1081.8056500061596</v>
      </c>
      <c r="P66" s="185">
        <f t="shared" si="11"/>
        <v>772.87746671079128</v>
      </c>
      <c r="Q66" s="185">
        <f t="shared" si="11"/>
        <v>759.44414340704418</v>
      </c>
    </row>
    <row r="67" spans="1:17" x14ac:dyDescent="0.25">
      <c r="A67" s="184" t="s">
        <v>103</v>
      </c>
      <c r="B67" s="188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8"/>
    </row>
    <row r="68" spans="1:17" x14ac:dyDescent="0.25">
      <c r="A68" s="110" t="s">
        <v>38</v>
      </c>
      <c r="B68" s="113">
        <f t="shared" ref="B68:Q68" si="12">IF(B$51=0,"",B$51/B$9)</f>
        <v>0.1081</v>
      </c>
      <c r="C68" s="113">
        <f t="shared" si="12"/>
        <v>0.10994388188541841</v>
      </c>
      <c r="D68" s="113">
        <f t="shared" si="12"/>
        <v>0.11195184583020173</v>
      </c>
      <c r="E68" s="113">
        <f t="shared" si="12"/>
        <v>0.10615453649852515</v>
      </c>
      <c r="F68" s="113">
        <f t="shared" si="12"/>
        <v>0.11081545150207965</v>
      </c>
      <c r="G68" s="113">
        <f t="shared" si="12"/>
        <v>0.11011331874701176</v>
      </c>
      <c r="H68" s="113">
        <f t="shared" si="12"/>
        <v>0.10369271481622631</v>
      </c>
      <c r="I68" s="113">
        <f t="shared" si="12"/>
        <v>9.965249495503066E-2</v>
      </c>
      <c r="J68" s="113">
        <f t="shared" si="12"/>
        <v>0.10326889287876628</v>
      </c>
      <c r="K68" s="113">
        <f t="shared" si="12"/>
        <v>0.10338145491207307</v>
      </c>
      <c r="L68" s="113">
        <f t="shared" si="12"/>
        <v>0.10248025561474502</v>
      </c>
      <c r="M68" s="113">
        <f t="shared" si="12"/>
        <v>0.10183588898780895</v>
      </c>
      <c r="N68" s="113">
        <f t="shared" si="12"/>
        <v>0.10455776815340308</v>
      </c>
      <c r="O68" s="113">
        <f t="shared" si="12"/>
        <v>0.10339910350206201</v>
      </c>
      <c r="P68" s="113">
        <f t="shared" si="12"/>
        <v>9.9561928990627852E-2</v>
      </c>
      <c r="Q68" s="113">
        <f t="shared" si="12"/>
        <v>9.4034711540337823E-2</v>
      </c>
    </row>
    <row r="69" spans="1:17" x14ac:dyDescent="0.25">
      <c r="A69" s="180" t="s">
        <v>37</v>
      </c>
      <c r="B69" s="182">
        <f t="shared" ref="B69:Q69" si="13">IF(B$52=0,"",B$52/B$10)</f>
        <v>7.0538576654622959E-2</v>
      </c>
      <c r="C69" s="182">
        <f t="shared" si="13"/>
        <v>6.2174931833101153E-2</v>
      </c>
      <c r="D69" s="182">
        <f t="shared" si="13"/>
        <v>5.9229321428667304E-2</v>
      </c>
      <c r="E69" s="182">
        <f t="shared" si="13"/>
        <v>5.915828266524259E-2</v>
      </c>
      <c r="F69" s="182">
        <f t="shared" si="13"/>
        <v>5.9251834941467872E-2</v>
      </c>
      <c r="G69" s="182">
        <f t="shared" si="13"/>
        <v>5.8876412078082252E-2</v>
      </c>
      <c r="H69" s="182">
        <f t="shared" si="13"/>
        <v>5.9942342295923878E-2</v>
      </c>
      <c r="I69" s="182">
        <f t="shared" si="13"/>
        <v>5.8898764413878653E-2</v>
      </c>
      <c r="J69" s="182">
        <f t="shared" si="13"/>
        <v>6.0393950194049265E-2</v>
      </c>
      <c r="K69" s="182">
        <f t="shared" si="13"/>
        <v>6.045977897988946E-2</v>
      </c>
      <c r="L69" s="182">
        <f t="shared" si="13"/>
        <v>5.7983368500933219E-2</v>
      </c>
      <c r="M69" s="182">
        <f t="shared" si="13"/>
        <v>5.6864449002788815E-2</v>
      </c>
      <c r="N69" s="182">
        <f t="shared" si="13"/>
        <v>5.8384327314276917E-2</v>
      </c>
      <c r="O69" s="182">
        <f t="shared" si="13"/>
        <v>5.7737337067200023E-2</v>
      </c>
      <c r="P69" s="182">
        <f t="shared" si="13"/>
        <v>5.5594685625856295E-2</v>
      </c>
      <c r="Q69" s="182">
        <f t="shared" si="13"/>
        <v>5.4839042458973392E-2</v>
      </c>
    </row>
    <row r="70" spans="1:17" x14ac:dyDescent="0.25">
      <c r="A70" s="108" t="s">
        <v>36</v>
      </c>
      <c r="B70" s="112">
        <f t="shared" ref="B70:Q70" si="14">IF(B$53=0,"",B$53/B$11)</f>
        <v>0.38649726754449309</v>
      </c>
      <c r="C70" s="112">
        <f t="shared" si="14"/>
        <v>0.34372116336644193</v>
      </c>
      <c r="D70" s="112">
        <f t="shared" si="14"/>
        <v>0.3457592965152021</v>
      </c>
      <c r="E70" s="112">
        <f t="shared" si="14"/>
        <v>0.33941138957752442</v>
      </c>
      <c r="F70" s="112">
        <f t="shared" si="14"/>
        <v>0.35045118053093793</v>
      </c>
      <c r="G70" s="112">
        <f t="shared" si="14"/>
        <v>0.34334522109469562</v>
      </c>
      <c r="H70" s="112">
        <f t="shared" si="14"/>
        <v>0.34150290525090105</v>
      </c>
      <c r="I70" s="112">
        <f t="shared" si="14"/>
        <v>0.33012245349348335</v>
      </c>
      <c r="J70" s="112">
        <f t="shared" si="14"/>
        <v>0.33137504769236908</v>
      </c>
      <c r="K70" s="112">
        <f t="shared" si="14"/>
        <v>0.31058005146358481</v>
      </c>
      <c r="L70" s="112">
        <f t="shared" si="14"/>
        <v>0.30323177046593847</v>
      </c>
      <c r="M70" s="112">
        <f t="shared" si="14"/>
        <v>0.2988556424141926</v>
      </c>
      <c r="N70" s="112">
        <f t="shared" si="14"/>
        <v>0.29748380229467508</v>
      </c>
      <c r="O70" s="112">
        <f t="shared" si="14"/>
        <v>0.27486864097944336</v>
      </c>
      <c r="P70" s="112">
        <f t="shared" si="14"/>
        <v>0.27480379308468766</v>
      </c>
      <c r="Q70" s="112">
        <f t="shared" si="14"/>
        <v>0.27154379156554237</v>
      </c>
    </row>
    <row r="71" spans="1:17" x14ac:dyDescent="0.25">
      <c r="A71" s="184" t="s">
        <v>102</v>
      </c>
      <c r="B71" s="188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188"/>
      <c r="Q71" s="188"/>
    </row>
    <row r="72" spans="1:17" x14ac:dyDescent="0.25">
      <c r="A72" s="110" t="s">
        <v>38</v>
      </c>
      <c r="B72" s="113">
        <f>IF(NMM_ued!B$5=0,"",NMM_ued!B$5/B$9)</f>
        <v>6.3127632664869759E-2</v>
      </c>
      <c r="C72" s="113">
        <f>IF(NMM_ued!C$5=0,"",NMM_ued!C$5/C$9)</f>
        <v>6.3809984217888957E-2</v>
      </c>
      <c r="D72" s="113">
        <f>IF(NMM_ued!D$5=0,"",NMM_ued!D$5/D$9)</f>
        <v>6.580870085986032E-2</v>
      </c>
      <c r="E72" s="113">
        <f>IF(NMM_ued!E$5=0,"",NMM_ued!E$5/E$9)</f>
        <v>6.2812632854273076E-2</v>
      </c>
      <c r="F72" s="113">
        <f>IF(NMM_ued!F$5=0,"",NMM_ued!F$5/F$9)</f>
        <v>6.4730036263019347E-2</v>
      </c>
      <c r="G72" s="113">
        <f>IF(NMM_ued!G$5=0,"",NMM_ued!G$5/G$9)</f>
        <v>6.4723032484299017E-2</v>
      </c>
      <c r="H72" s="113">
        <f>IF(NMM_ued!H$5=0,"",NMM_ued!H$5/H$9)</f>
        <v>6.315454831774131E-2</v>
      </c>
      <c r="I72" s="113">
        <f>IF(NMM_ued!I$5=0,"",NMM_ued!I$5/I$9)</f>
        <v>6.1253609237986305E-2</v>
      </c>
      <c r="J72" s="113">
        <f>IF(NMM_ued!J$5=0,"",NMM_ued!J$5/J$9)</f>
        <v>6.3184715156772556E-2</v>
      </c>
      <c r="K72" s="113">
        <f>IF(NMM_ued!K$5=0,"",NMM_ued!K$5/K$9)</f>
        <v>6.3334651652175805E-2</v>
      </c>
      <c r="L72" s="113">
        <f>IF(NMM_ued!L$5=0,"",NMM_ued!L$5/L$9)</f>
        <v>6.2637409654610385E-2</v>
      </c>
      <c r="M72" s="113">
        <f>IF(NMM_ued!M$5=0,"",NMM_ued!M$5/M$9)</f>
        <v>6.1909115229714984E-2</v>
      </c>
      <c r="N72" s="113">
        <f>IF(NMM_ued!N$5=0,"",NMM_ued!N$5/N$9)</f>
        <v>6.2866217029413154E-2</v>
      </c>
      <c r="O72" s="113">
        <f>IF(NMM_ued!O$5=0,"",NMM_ued!O$5/O$9)</f>
        <v>6.2101931275740929E-2</v>
      </c>
      <c r="P72" s="113">
        <f>IF(NMM_ued!P$5=0,"",NMM_ued!P$5/P$9)</f>
        <v>5.97055242431834E-2</v>
      </c>
      <c r="Q72" s="113">
        <f>IF(NMM_ued!Q$5=0,"",NMM_ued!Q$5/Q$9)</f>
        <v>5.6167617641909383E-2</v>
      </c>
    </row>
    <row r="73" spans="1:17" x14ac:dyDescent="0.25">
      <c r="A73" s="180" t="s">
        <v>37</v>
      </c>
      <c r="B73" s="182">
        <f>IF(NMM_ued!B$47=0,"",NMM_ued!B$47/B$10)</f>
        <v>3.0518902020935504E-2</v>
      </c>
      <c r="C73" s="182">
        <f>IF(NMM_ued!C$47=0,"",NMM_ued!C$47/C$10)</f>
        <v>2.6906531246113915E-2</v>
      </c>
      <c r="D73" s="182">
        <f>IF(NMM_ued!D$47=0,"",NMM_ued!D$47/D$10)</f>
        <v>2.6027783604284333E-2</v>
      </c>
      <c r="E73" s="182">
        <f>IF(NMM_ued!E$47=0,"",NMM_ued!E$47/E$10)</f>
        <v>2.5974455690097244E-2</v>
      </c>
      <c r="F73" s="182">
        <f>IF(NMM_ued!F$47=0,"",NMM_ued!F$47/F$10)</f>
        <v>2.6744179308695114E-2</v>
      </c>
      <c r="G73" s="182">
        <f>IF(NMM_ued!G$47=0,"",NMM_ued!G$47/G$10)</f>
        <v>2.6611183583680212E-2</v>
      </c>
      <c r="H73" s="182">
        <f>IF(NMM_ued!H$47=0,"",NMM_ued!H$47/H$10)</f>
        <v>2.6665662039136999E-2</v>
      </c>
      <c r="I73" s="182">
        <f>IF(NMM_ued!I$47=0,"",NMM_ued!I$47/I$10)</f>
        <v>2.7227424876546707E-2</v>
      </c>
      <c r="J73" s="182">
        <f>IF(NMM_ued!J$47=0,"",NMM_ued!J$47/J$10)</f>
        <v>2.8667078136601146E-2</v>
      </c>
      <c r="K73" s="182">
        <f>IF(NMM_ued!K$47=0,"",NMM_ued!K$47/K$10)</f>
        <v>2.8480749878042205E-2</v>
      </c>
      <c r="L73" s="182">
        <f>IF(NMM_ued!L$47=0,"",NMM_ued!L$47/L$10)</f>
        <v>2.8631513177413751E-2</v>
      </c>
      <c r="M73" s="182">
        <f>IF(NMM_ued!M$47=0,"",NMM_ued!M$47/M$10)</f>
        <v>2.8466711443354432E-2</v>
      </c>
      <c r="N73" s="182">
        <f>IF(NMM_ued!N$47=0,"",NMM_ued!N$47/N$10)</f>
        <v>2.943634954928424E-2</v>
      </c>
      <c r="O73" s="182">
        <f>IF(NMM_ued!O$47=0,"",NMM_ued!O$47/O$10)</f>
        <v>2.8824001331043785E-2</v>
      </c>
      <c r="P73" s="182">
        <f>IF(NMM_ued!P$47=0,"",NMM_ued!P$47/P$10)</f>
        <v>2.7988328096516524E-2</v>
      </c>
      <c r="Q73" s="182">
        <f>IF(NMM_ued!Q$47=0,"",NMM_ued!Q$47/Q$10)</f>
        <v>2.7587740148643913E-2</v>
      </c>
    </row>
    <row r="74" spans="1:17" x14ac:dyDescent="0.25">
      <c r="A74" s="108" t="s">
        <v>36</v>
      </c>
      <c r="B74" s="112">
        <f>IF(NMM_ued!B$97=0,"",NMM_ued!B$97/B$11)</f>
        <v>0.17401938379964191</v>
      </c>
      <c r="C74" s="112">
        <f>IF(NMM_ued!C$97=0,"",NMM_ued!C$97/C$11)</f>
        <v>0.15596061094918034</v>
      </c>
      <c r="D74" s="112">
        <f>IF(NMM_ued!D$97=0,"",NMM_ued!D$97/D$11)</f>
        <v>0.15829529372915968</v>
      </c>
      <c r="E74" s="112">
        <f>IF(NMM_ued!E$97=0,"",NMM_ued!E$97/E$11)</f>
        <v>0.15595251687269737</v>
      </c>
      <c r="F74" s="112">
        <f>IF(NMM_ued!F$97=0,"",NMM_ued!F$97/F$11)</f>
        <v>0.16380697661428867</v>
      </c>
      <c r="G74" s="112">
        <f>IF(NMM_ued!G$97=0,"",NMM_ued!G$97/G$11)</f>
        <v>0.16141873219565211</v>
      </c>
      <c r="H74" s="112">
        <f>IF(NMM_ued!H$97=0,"",NMM_ued!H$97/H$11)</f>
        <v>0.16142913784071825</v>
      </c>
      <c r="I74" s="112">
        <f>IF(NMM_ued!I$97=0,"",NMM_ued!I$97/I$11)</f>
        <v>0.15688822443757455</v>
      </c>
      <c r="J74" s="112">
        <f>IF(NMM_ued!J$97=0,"",NMM_ued!J$97/J$11)</f>
        <v>0.15915573058625523</v>
      </c>
      <c r="K74" s="112">
        <f>IF(NMM_ued!K$97=0,"",NMM_ued!K$97/K$11)</f>
        <v>0.15100381458844966</v>
      </c>
      <c r="L74" s="112">
        <f>IF(NMM_ued!L$97=0,"",NMM_ued!L$97/L$11)</f>
        <v>0.1489540899231275</v>
      </c>
      <c r="M74" s="112">
        <f>IF(NMM_ued!M$97=0,"",NMM_ued!M$97/M$11)</f>
        <v>0.14784525721503103</v>
      </c>
      <c r="N74" s="112">
        <f>IF(NMM_ued!N$97=0,"",NMM_ued!N$97/N$11)</f>
        <v>0.14623436396225292</v>
      </c>
      <c r="O74" s="112">
        <f>IF(NMM_ued!O$97=0,"",NMM_ued!O$97/O$11)</f>
        <v>0.13622609855944134</v>
      </c>
      <c r="P74" s="112">
        <f>IF(NMM_ued!P$97=0,"",NMM_ued!P$97/P$11)</f>
        <v>0.13608943042336416</v>
      </c>
      <c r="Q74" s="112">
        <f>IF(NMM_ued!Q$97=0,"",NMM_ued!Q$97/Q$11)</f>
        <v>0.13406324512351703</v>
      </c>
    </row>
    <row r="75" spans="1:17" x14ac:dyDescent="0.25">
      <c r="A75" s="39" t="s">
        <v>60</v>
      </c>
      <c r="B75" s="111">
        <f t="shared" ref="B75:Q75" si="15">IF(B$50=0,"",B$58/B$50)</f>
        <v>5.3742303991019327</v>
      </c>
      <c r="C75" s="111">
        <f t="shared" si="15"/>
        <v>5.305121514158226</v>
      </c>
      <c r="D75" s="111">
        <f t="shared" si="15"/>
        <v>5.2631911920847596</v>
      </c>
      <c r="E75" s="111">
        <f t="shared" si="15"/>
        <v>5.3181232658373707</v>
      </c>
      <c r="F75" s="111">
        <f t="shared" si="15"/>
        <v>5.3547660758237239</v>
      </c>
      <c r="G75" s="111">
        <f t="shared" si="15"/>
        <v>5.3891621324428476</v>
      </c>
      <c r="H75" s="111">
        <f t="shared" si="15"/>
        <v>5.4566567320970938</v>
      </c>
      <c r="I75" s="111">
        <f t="shared" si="15"/>
        <v>5.419919210556821</v>
      </c>
      <c r="J75" s="111">
        <f t="shared" si="15"/>
        <v>5.3149264320123777</v>
      </c>
      <c r="K75" s="111">
        <f t="shared" si="15"/>
        <v>5.3715750592535825</v>
      </c>
      <c r="L75" s="111">
        <f t="shared" si="15"/>
        <v>5.9784676038414055</v>
      </c>
      <c r="M75" s="111">
        <f t="shared" si="15"/>
        <v>5.9457121105004571</v>
      </c>
      <c r="N75" s="111">
        <f t="shared" si="15"/>
        <v>5.7627341452490057</v>
      </c>
      <c r="O75" s="111">
        <f t="shared" si="15"/>
        <v>5.6845533800583992</v>
      </c>
      <c r="P75" s="111">
        <f t="shared" si="15"/>
        <v>5.7124672496416276</v>
      </c>
      <c r="Q75" s="111">
        <f t="shared" si="15"/>
        <v>5.8837684010321185</v>
      </c>
    </row>
    <row r="76" spans="1:17" x14ac:dyDescent="0.25">
      <c r="A76" s="110" t="s">
        <v>199</v>
      </c>
      <c r="B76" s="109">
        <f t="shared" ref="B76:Q76" si="16">IF(B$51=0,"",B$59/B$51)</f>
        <v>9.4992499440437381</v>
      </c>
      <c r="C76" s="109">
        <f t="shared" si="16"/>
        <v>9.8235558360180075</v>
      </c>
      <c r="D76" s="109">
        <f t="shared" si="16"/>
        <v>10.267271312707051</v>
      </c>
      <c r="E76" s="109">
        <f t="shared" si="16"/>
        <v>9.5094188819982914</v>
      </c>
      <c r="F76" s="109">
        <f t="shared" si="16"/>
        <v>10.692565835072521</v>
      </c>
      <c r="G76" s="109">
        <f t="shared" si="16"/>
        <v>10.35322551519592</v>
      </c>
      <c r="H76" s="109">
        <f t="shared" si="16"/>
        <v>9.7954568724869233</v>
      </c>
      <c r="I76" s="109">
        <f t="shared" si="16"/>
        <v>9.8813537516013561</v>
      </c>
      <c r="J76" s="109">
        <f t="shared" si="16"/>
        <v>9.8177709679794827</v>
      </c>
      <c r="K76" s="109">
        <f t="shared" si="16"/>
        <v>10.317777055710698</v>
      </c>
      <c r="L76" s="109">
        <f t="shared" si="16"/>
        <v>10.716288688519866</v>
      </c>
      <c r="M76" s="109">
        <f t="shared" si="16"/>
        <v>10.108353776783179</v>
      </c>
      <c r="N76" s="109">
        <f t="shared" si="16"/>
        <v>9.5159638096158101</v>
      </c>
      <c r="O76" s="109">
        <f t="shared" si="16"/>
        <v>9.4006274630748194</v>
      </c>
      <c r="P76" s="109">
        <f t="shared" si="16"/>
        <v>9.6364290257654304</v>
      </c>
      <c r="Q76" s="109">
        <f t="shared" si="16"/>
        <v>10.459889396235821</v>
      </c>
    </row>
    <row r="77" spans="1:17" x14ac:dyDescent="0.25">
      <c r="A77" s="180" t="s">
        <v>198</v>
      </c>
      <c r="B77" s="178">
        <f t="shared" ref="B77:Q77" si="17">IF(B$52=0,"",B$60/B$52)</f>
        <v>10.631640046839244</v>
      </c>
      <c r="C77" s="178">
        <f t="shared" si="17"/>
        <v>6.7186224277254007</v>
      </c>
      <c r="D77" s="178">
        <f t="shared" si="17"/>
        <v>5.3096796291781496</v>
      </c>
      <c r="E77" s="178">
        <f t="shared" si="17"/>
        <v>6.4613057354587964</v>
      </c>
      <c r="F77" s="178">
        <f t="shared" si="17"/>
        <v>4.5066797534507934</v>
      </c>
      <c r="G77" s="178">
        <f t="shared" si="17"/>
        <v>4.5317574833158645</v>
      </c>
      <c r="H77" s="178">
        <f t="shared" si="17"/>
        <v>4.8827215915355859</v>
      </c>
      <c r="I77" s="178">
        <f t="shared" si="17"/>
        <v>4.5818595766713344</v>
      </c>
      <c r="J77" s="178">
        <f t="shared" si="17"/>
        <v>3.7566484221242917</v>
      </c>
      <c r="K77" s="178">
        <f t="shared" si="17"/>
        <v>3.7909990647286222</v>
      </c>
      <c r="L77" s="178">
        <f t="shared" si="17"/>
        <v>4.5238188471043683</v>
      </c>
      <c r="M77" s="178">
        <f t="shared" si="17"/>
        <v>4.6037358911619988</v>
      </c>
      <c r="N77" s="178">
        <f t="shared" si="17"/>
        <v>4.5696734943258752</v>
      </c>
      <c r="O77" s="178">
        <f t="shared" si="17"/>
        <v>4.2668139817651616</v>
      </c>
      <c r="P77" s="178">
        <f t="shared" si="17"/>
        <v>4.410601995362021</v>
      </c>
      <c r="Q77" s="178">
        <f t="shared" si="17"/>
        <v>4.4829985173101026</v>
      </c>
    </row>
    <row r="78" spans="1:17" x14ac:dyDescent="0.25">
      <c r="A78" s="108" t="s">
        <v>197</v>
      </c>
      <c r="B78" s="107">
        <f t="shared" ref="B78:Q78" si="18">IF(B$53=0,"",B$61/B$53)</f>
        <v>2.1027437861182365</v>
      </c>
      <c r="C78" s="107">
        <f t="shared" si="18"/>
        <v>2.0558399135356047</v>
      </c>
      <c r="D78" s="107">
        <f t="shared" si="18"/>
        <v>1.9558005539186547</v>
      </c>
      <c r="E78" s="107">
        <f t="shared" si="18"/>
        <v>1.9539626225727045</v>
      </c>
      <c r="F78" s="107">
        <f t="shared" si="18"/>
        <v>1.7816012786407307</v>
      </c>
      <c r="G78" s="107">
        <f t="shared" si="18"/>
        <v>1.732992747431813</v>
      </c>
      <c r="H78" s="107">
        <f t="shared" si="18"/>
        <v>1.6764495600633533</v>
      </c>
      <c r="I78" s="107">
        <f t="shared" si="18"/>
        <v>1.7196309422286045</v>
      </c>
      <c r="J78" s="107">
        <f t="shared" si="18"/>
        <v>1.6075547512533823</v>
      </c>
      <c r="K78" s="107">
        <f t="shared" si="18"/>
        <v>1.4643623647578352</v>
      </c>
      <c r="L78" s="107">
        <f t="shared" si="18"/>
        <v>1.276907549109231</v>
      </c>
      <c r="M78" s="107">
        <f t="shared" si="18"/>
        <v>1.1966257427760727</v>
      </c>
      <c r="N78" s="107">
        <f t="shared" si="18"/>
        <v>1.23605173749717</v>
      </c>
      <c r="O78" s="107">
        <f t="shared" si="18"/>
        <v>1.1535436234286101</v>
      </c>
      <c r="P78" s="107">
        <f t="shared" si="18"/>
        <v>1.1641216052280279</v>
      </c>
      <c r="Q78" s="107">
        <f t="shared" si="18"/>
        <v>1.1831322003491271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153.7182</v>
      </c>
      <c r="C5" s="96">
        <v>145.6756434981794</v>
      </c>
      <c r="D5" s="96">
        <v>134.11831130458168</v>
      </c>
      <c r="E5" s="96">
        <v>158.47768292050219</v>
      </c>
      <c r="F5" s="96">
        <v>143.50600969519317</v>
      </c>
      <c r="G5" s="96">
        <v>149.42377353969496</v>
      </c>
      <c r="H5" s="96">
        <v>174.67110395693695</v>
      </c>
      <c r="I5" s="96">
        <v>173.64786064396944</v>
      </c>
      <c r="J5" s="96">
        <v>168.63810207102534</v>
      </c>
      <c r="K5" s="96">
        <v>108.75729056750087</v>
      </c>
      <c r="L5" s="96">
        <v>124.51351057191522</v>
      </c>
      <c r="M5" s="96">
        <v>141.24637802609101</v>
      </c>
      <c r="N5" s="96">
        <v>135.19319422235017</v>
      </c>
      <c r="O5" s="96">
        <v>134.41883455268061</v>
      </c>
      <c r="P5" s="96">
        <v>124.45241123828481</v>
      </c>
      <c r="Q5" s="96">
        <v>109.84973169143495</v>
      </c>
    </row>
    <row r="6" spans="1:17" x14ac:dyDescent="0.25">
      <c r="A6" s="132" t="s">
        <v>83</v>
      </c>
      <c r="B6" s="160">
        <v>0.55430724326555592</v>
      </c>
      <c r="C6" s="160">
        <v>0.52530581517615826</v>
      </c>
      <c r="D6" s="160">
        <v>0.48363011933963784</v>
      </c>
      <c r="E6" s="160">
        <v>0.57146992053495582</v>
      </c>
      <c r="F6" s="160">
        <v>0.51748212395267867</v>
      </c>
      <c r="G6" s="160">
        <v>0.53882155781895069</v>
      </c>
      <c r="H6" s="160">
        <v>0.62986333506716219</v>
      </c>
      <c r="I6" s="160">
        <v>0.62617352358094291</v>
      </c>
      <c r="J6" s="160">
        <v>0.60810835326282442</v>
      </c>
      <c r="K6" s="160">
        <v>0.39217837523144594</v>
      </c>
      <c r="L6" s="160">
        <v>0.44899524450868517</v>
      </c>
      <c r="M6" s="160">
        <v>0.50933390076703411</v>
      </c>
      <c r="N6" s="160">
        <v>0.48750614304393236</v>
      </c>
      <c r="O6" s="160">
        <v>0.48471380502676487</v>
      </c>
      <c r="P6" s="160">
        <v>0.44877492054450902</v>
      </c>
      <c r="Q6" s="160">
        <v>0.39611771376024624</v>
      </c>
    </row>
    <row r="7" spans="1:17" x14ac:dyDescent="0.25">
      <c r="A7" s="76" t="s">
        <v>82</v>
      </c>
      <c r="B7" s="159">
        <v>0.22172289730622238</v>
      </c>
      <c r="C7" s="159">
        <v>0.2101223260704633</v>
      </c>
      <c r="D7" s="159">
        <v>0.19345204773585514</v>
      </c>
      <c r="E7" s="159">
        <v>0.22858796821398233</v>
      </c>
      <c r="F7" s="159">
        <v>0.20699284958107148</v>
      </c>
      <c r="G7" s="159">
        <v>0.21552862312758031</v>
      </c>
      <c r="H7" s="159">
        <v>0.25194533402686492</v>
      </c>
      <c r="I7" s="159">
        <v>0.25046940943237722</v>
      </c>
      <c r="J7" s="159">
        <v>0.24324334130512978</v>
      </c>
      <c r="K7" s="159">
        <v>0.15687135009257838</v>
      </c>
      <c r="L7" s="159">
        <v>0.17959809780347408</v>
      </c>
      <c r="M7" s="159">
        <v>0.20373356030681364</v>
      </c>
      <c r="N7" s="159">
        <v>0.19500245721757295</v>
      </c>
      <c r="O7" s="159">
        <v>0.19388552201070594</v>
      </c>
      <c r="P7" s="159">
        <v>0.1795099682178036</v>
      </c>
      <c r="Q7" s="159">
        <v>0.1584470855040985</v>
      </c>
    </row>
    <row r="8" spans="1:17" x14ac:dyDescent="0.25">
      <c r="A8" s="76" t="s">
        <v>81</v>
      </c>
      <c r="B8" s="159">
        <v>0.94232231355144513</v>
      </c>
      <c r="C8" s="159">
        <v>0.893019885799469</v>
      </c>
      <c r="D8" s="159">
        <v>0.82217120287738432</v>
      </c>
      <c r="E8" s="159">
        <v>0.97149886490942494</v>
      </c>
      <c r="F8" s="159">
        <v>0.87971961071955385</v>
      </c>
      <c r="G8" s="159">
        <v>0.91599664829221628</v>
      </c>
      <c r="H8" s="159">
        <v>1.0707676696141759</v>
      </c>
      <c r="I8" s="159">
        <v>1.0644949900876031</v>
      </c>
      <c r="J8" s="159">
        <v>1.0337842005468016</v>
      </c>
      <c r="K8" s="159">
        <v>0.66670323789345809</v>
      </c>
      <c r="L8" s="159">
        <v>0.76329191566476484</v>
      </c>
      <c r="M8" s="159">
        <v>0.86586763130395805</v>
      </c>
      <c r="N8" s="159">
        <v>0.82876044317468511</v>
      </c>
      <c r="O8" s="159">
        <v>0.82401346854550028</v>
      </c>
      <c r="P8" s="159">
        <v>0.76291736492566531</v>
      </c>
      <c r="Q8" s="159">
        <v>0.67340011339241868</v>
      </c>
    </row>
    <row r="9" spans="1:17" x14ac:dyDescent="0.25">
      <c r="A9" s="76" t="s">
        <v>80</v>
      </c>
      <c r="B9" s="159">
        <v>0.11086144865311119</v>
      </c>
      <c r="C9" s="159">
        <v>0.10506116303523165</v>
      </c>
      <c r="D9" s="159">
        <v>9.6726023867927571E-2</v>
      </c>
      <c r="E9" s="159">
        <v>0.11429398410699117</v>
      </c>
      <c r="F9" s="159">
        <v>0.10349642479053574</v>
      </c>
      <c r="G9" s="159">
        <v>0.10776431156379015</v>
      </c>
      <c r="H9" s="159">
        <v>0.12597266701343246</v>
      </c>
      <c r="I9" s="159">
        <v>0.12523470471618861</v>
      </c>
      <c r="J9" s="159">
        <v>0.12162167065256489</v>
      </c>
      <c r="K9" s="159">
        <v>7.8435675046289191E-2</v>
      </c>
      <c r="L9" s="159">
        <v>8.9799048901737039E-2</v>
      </c>
      <c r="M9" s="159">
        <v>0.10186678015340682</v>
      </c>
      <c r="N9" s="159">
        <v>9.7501228608786475E-2</v>
      </c>
      <c r="O9" s="159">
        <v>9.694276100535297E-2</v>
      </c>
      <c r="P9" s="159">
        <v>8.97549841089018E-2</v>
      </c>
      <c r="Q9" s="159">
        <v>7.922354275204925E-2</v>
      </c>
    </row>
    <row r="10" spans="1:17" x14ac:dyDescent="0.25">
      <c r="A10" s="129" t="s">
        <v>79</v>
      </c>
      <c r="B10" s="158">
        <v>0.3325843459593335</v>
      </c>
      <c r="C10" s="158">
        <v>0.31518348910569494</v>
      </c>
      <c r="D10" s="158">
        <v>0.29017807160378267</v>
      </c>
      <c r="E10" s="158">
        <v>0.34288195232097352</v>
      </c>
      <c r="F10" s="158">
        <v>0.31048927437160717</v>
      </c>
      <c r="G10" s="158">
        <v>0.32329293469137044</v>
      </c>
      <c r="H10" s="158">
        <v>0.37791800104029738</v>
      </c>
      <c r="I10" s="158">
        <v>0.37570411414856575</v>
      </c>
      <c r="J10" s="158">
        <v>0.36486501195769461</v>
      </c>
      <c r="K10" s="158">
        <v>0.23530702513886753</v>
      </c>
      <c r="L10" s="158">
        <v>0.26939714670521109</v>
      </c>
      <c r="M10" s="158">
        <v>0.30560034046022044</v>
      </c>
      <c r="N10" s="158">
        <v>0.29250368582635944</v>
      </c>
      <c r="O10" s="158">
        <v>0.2908282830160589</v>
      </c>
      <c r="P10" s="158">
        <v>0.26926495232670544</v>
      </c>
      <c r="Q10" s="158">
        <v>0.23767062825614776</v>
      </c>
    </row>
    <row r="11" spans="1:17" x14ac:dyDescent="0.25">
      <c r="A11" s="92" t="s">
        <v>125</v>
      </c>
      <c r="B11" s="91">
        <v>6.6516869191866709E-2</v>
      </c>
      <c r="C11" s="91">
        <v>6.3036697821138993E-2</v>
      </c>
      <c r="D11" s="91">
        <v>5.8035614320756539E-2</v>
      </c>
      <c r="E11" s="91">
        <v>6.8576390464194698E-2</v>
      </c>
      <c r="F11" s="91">
        <v>6.2097854874321436E-2</v>
      </c>
      <c r="G11" s="91">
        <v>6.4658586938274087E-2</v>
      </c>
      <c r="H11" s="91">
        <v>7.5583600208059473E-2</v>
      </c>
      <c r="I11" s="91">
        <v>7.5140822829713155E-2</v>
      </c>
      <c r="J11" s="91">
        <v>7.2973002391538921E-2</v>
      </c>
      <c r="K11" s="91">
        <v>4.7061405027773506E-2</v>
      </c>
      <c r="L11" s="91">
        <v>5.3879429341042215E-2</v>
      </c>
      <c r="M11" s="91">
        <v>6.1120068092044094E-2</v>
      </c>
      <c r="N11" s="91">
        <v>5.850073716527189E-2</v>
      </c>
      <c r="O11" s="91">
        <v>5.8165656603211782E-2</v>
      </c>
      <c r="P11" s="91">
        <v>5.3852990465341082E-2</v>
      </c>
      <c r="Q11" s="91">
        <v>4.7534125651229553E-2</v>
      </c>
    </row>
    <row r="12" spans="1:17" x14ac:dyDescent="0.25">
      <c r="A12" s="92" t="s">
        <v>26</v>
      </c>
      <c r="B12" s="91">
        <v>9.9775303787800057E-2</v>
      </c>
      <c r="C12" s="91">
        <v>9.4555046731708475E-2</v>
      </c>
      <c r="D12" s="91">
        <v>8.7053421481134791E-2</v>
      </c>
      <c r="E12" s="91">
        <v>0.10286458569629203</v>
      </c>
      <c r="F12" s="91">
        <v>9.3146782311482157E-2</v>
      </c>
      <c r="G12" s="91">
        <v>9.6987880407411131E-2</v>
      </c>
      <c r="H12" s="91">
        <v>0.11337540031208919</v>
      </c>
      <c r="I12" s="91">
        <v>0.11271123424456972</v>
      </c>
      <c r="J12" s="91">
        <v>0.10945950358730837</v>
      </c>
      <c r="K12" s="91">
        <v>7.0592107541660259E-2</v>
      </c>
      <c r="L12" s="91">
        <v>8.0819144011563329E-2</v>
      </c>
      <c r="M12" s="91">
        <v>9.1680102138066127E-2</v>
      </c>
      <c r="N12" s="91">
        <v>8.7751105747907829E-2</v>
      </c>
      <c r="O12" s="91">
        <v>8.7248484904817666E-2</v>
      </c>
      <c r="P12" s="91">
        <v>8.0779485698011605E-2</v>
      </c>
      <c r="Q12" s="91">
        <v>7.1301188476844315E-2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0.16629217297966672</v>
      </c>
      <c r="C14" s="157">
        <v>0.15759174455284747</v>
      </c>
      <c r="D14" s="157">
        <v>0.14508903580189134</v>
      </c>
      <c r="E14" s="157">
        <v>0.17144097616048676</v>
      </c>
      <c r="F14" s="157">
        <v>0.15524463718580359</v>
      </c>
      <c r="G14" s="157">
        <v>0.16164646734568519</v>
      </c>
      <c r="H14" s="157">
        <v>0.18895900052014869</v>
      </c>
      <c r="I14" s="157">
        <v>0.1878520570742829</v>
      </c>
      <c r="J14" s="157">
        <v>0.1824325059788473</v>
      </c>
      <c r="K14" s="157">
        <v>0.11765351256943378</v>
      </c>
      <c r="L14" s="157">
        <v>0.13469857335260554</v>
      </c>
      <c r="M14" s="157">
        <v>0.15280017023011022</v>
      </c>
      <c r="N14" s="157">
        <v>0.14625184291317972</v>
      </c>
      <c r="O14" s="157">
        <v>0.14541414150802942</v>
      </c>
      <c r="P14" s="157">
        <v>0.13463247616335272</v>
      </c>
      <c r="Q14" s="157">
        <v>0.11883531412807388</v>
      </c>
    </row>
    <row r="15" spans="1:17" x14ac:dyDescent="0.25">
      <c r="A15" s="156" t="s">
        <v>214</v>
      </c>
      <c r="B15" s="155">
        <v>4.3482169868479357</v>
      </c>
      <c r="C15" s="155">
        <v>4.1207177004986253</v>
      </c>
      <c r="D15" s="155">
        <v>3.793796176782851</v>
      </c>
      <c r="E15" s="155">
        <v>4.4828481787532555</v>
      </c>
      <c r="F15" s="155">
        <v>4.0593454065387409</v>
      </c>
      <c r="G15" s="155">
        <v>4.2267408175754131</v>
      </c>
      <c r="H15" s="155">
        <v>4.9409104539152491</v>
      </c>
      <c r="I15" s="155">
        <v>4.9119660351338421</v>
      </c>
      <c r="J15" s="155">
        <v>4.7702553117004269</v>
      </c>
      <c r="K15" s="155">
        <v>3.0764105895669092</v>
      </c>
      <c r="L15" s="155">
        <v>3.5221057868285719</v>
      </c>
      <c r="M15" s="155">
        <v>3.9954273486405252</v>
      </c>
      <c r="N15" s="155">
        <v>3.8242013217943955</v>
      </c>
      <c r="O15" s="155">
        <v>3.8022970588666021</v>
      </c>
      <c r="P15" s="155">
        <v>3.520377473848217</v>
      </c>
      <c r="Q15" s="155">
        <v>3.1073124024441188</v>
      </c>
    </row>
    <row r="16" spans="1:17" x14ac:dyDescent="0.25">
      <c r="A16" s="156" t="s">
        <v>213</v>
      </c>
      <c r="B16" s="204">
        <v>63.189411373386932</v>
      </c>
      <c r="C16" s="204">
        <v>59.883333034665498</v>
      </c>
      <c r="D16" s="204">
        <v>55.13242508518303</v>
      </c>
      <c r="E16" s="204">
        <v>65.145906597688423</v>
      </c>
      <c r="F16" s="204">
        <v>58.991455020829108</v>
      </c>
      <c r="G16" s="204">
        <v>61.424088332829776</v>
      </c>
      <c r="H16" s="204">
        <v>71.80258578996191</v>
      </c>
      <c r="I16" s="204">
        <v>71.381958026703074</v>
      </c>
      <c r="J16" s="204">
        <v>69.322581223259419</v>
      </c>
      <c r="K16" s="204">
        <v>44.707192599996525</v>
      </c>
      <c r="L16" s="204">
        <v>51.184150224718437</v>
      </c>
      <c r="M16" s="204">
        <v>58.062581308469554</v>
      </c>
      <c r="N16" s="204">
        <v>55.574280498979839</v>
      </c>
      <c r="O16" s="204">
        <v>55.255962097400122</v>
      </c>
      <c r="P16" s="204">
        <v>51.159033934471665</v>
      </c>
      <c r="Q16" s="204">
        <v>45.156265719389523</v>
      </c>
    </row>
    <row r="17" spans="1:17" x14ac:dyDescent="0.25">
      <c r="A17" s="152" t="s">
        <v>227</v>
      </c>
      <c r="B17" s="151">
        <v>46.077073554178924</v>
      </c>
      <c r="C17" s="151">
        <v>43.666314987541874</v>
      </c>
      <c r="D17" s="151">
        <v>40.202001421715039</v>
      </c>
      <c r="E17" s="151">
        <v>47.503729894207872</v>
      </c>
      <c r="F17" s="151">
        <v>43.015966646708904</v>
      </c>
      <c r="G17" s="151">
        <v>44.789818018500732</v>
      </c>
      <c r="H17" s="151">
        <v>52.357712390682543</v>
      </c>
      <c r="I17" s="151">
        <v>52.050994920692474</v>
      </c>
      <c r="J17" s="151">
        <v>50.549318383664186</v>
      </c>
      <c r="K17" s="151">
        <v>32.60002834428159</v>
      </c>
      <c r="L17" s="151">
        <v>37.322959708812441</v>
      </c>
      <c r="M17" s="151">
        <v>42.338641420271358</v>
      </c>
      <c r="N17" s="151">
        <v>40.524197877724475</v>
      </c>
      <c r="O17" s="151">
        <v>40.292083349602528</v>
      </c>
      <c r="P17" s="151">
        <v>37.304645166423839</v>
      </c>
      <c r="Q17" s="151">
        <v>32.927487877512668</v>
      </c>
    </row>
    <row r="18" spans="1:17" x14ac:dyDescent="0.25">
      <c r="A18" s="154" t="s">
        <v>33</v>
      </c>
      <c r="B18" s="83">
        <v>10.727871395603234</v>
      </c>
      <c r="C18" s="83">
        <v>19.414904987541874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0.74087492069247984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31.981490614172962</v>
      </c>
      <c r="C22" s="208">
        <v>19.859439999999999</v>
      </c>
      <c r="D22" s="208">
        <v>40.202001421715039</v>
      </c>
      <c r="E22" s="208">
        <v>47.106089999999995</v>
      </c>
      <c r="F22" s="208">
        <v>43.015966646708904</v>
      </c>
      <c r="G22" s="208">
        <v>44.789818018500732</v>
      </c>
      <c r="H22" s="208">
        <v>52.357712390682543</v>
      </c>
      <c r="I22" s="208">
        <v>49.009539999999994</v>
      </c>
      <c r="J22" s="208">
        <v>42.857819999999997</v>
      </c>
      <c r="K22" s="208">
        <v>32.60002834428159</v>
      </c>
      <c r="L22" s="208">
        <v>37.322959708812441</v>
      </c>
      <c r="M22" s="208">
        <v>42.338641420271358</v>
      </c>
      <c r="N22" s="208">
        <v>40.524197877724475</v>
      </c>
      <c r="O22" s="208">
        <v>40.292083349602528</v>
      </c>
      <c r="P22" s="208">
        <v>37.304645166423839</v>
      </c>
      <c r="Q22" s="208">
        <v>32.927487877512668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3.3677115444027272</v>
      </c>
      <c r="C24" s="208">
        <v>4.3919700000000006</v>
      </c>
      <c r="D24" s="208">
        <v>0</v>
      </c>
      <c r="E24" s="208">
        <v>0.39763989420787738</v>
      </c>
      <c r="F24" s="208">
        <v>0</v>
      </c>
      <c r="G24" s="208">
        <v>0</v>
      </c>
      <c r="H24" s="208">
        <v>0</v>
      </c>
      <c r="I24" s="208">
        <v>2.3005800000000005</v>
      </c>
      <c r="J24" s="208">
        <v>7.6914983836641895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17.112337819208008</v>
      </c>
      <c r="C25" s="264">
        <v>16.217018047123624</v>
      </c>
      <c r="D25" s="264">
        <v>14.930423663467995</v>
      </c>
      <c r="E25" s="264">
        <v>17.642176703480555</v>
      </c>
      <c r="F25" s="264">
        <v>15.975488374120205</v>
      </c>
      <c r="G25" s="264">
        <v>16.634270314329044</v>
      </c>
      <c r="H25" s="264">
        <v>19.444873399279366</v>
      </c>
      <c r="I25" s="264">
        <v>19.330963106010607</v>
      </c>
      <c r="J25" s="264">
        <v>18.77326283959523</v>
      </c>
      <c r="K25" s="264">
        <v>12.107164255714933</v>
      </c>
      <c r="L25" s="264">
        <v>13.861190515905992</v>
      </c>
      <c r="M25" s="264">
        <v>15.723939888198197</v>
      </c>
      <c r="N25" s="264">
        <v>15.050082621255365</v>
      </c>
      <c r="O25" s="264">
        <v>14.963878747797596</v>
      </c>
      <c r="P25" s="264">
        <v>13.854388768047823</v>
      </c>
      <c r="Q25" s="264">
        <v>12.228777841876855</v>
      </c>
    </row>
    <row r="26" spans="1:17" x14ac:dyDescent="0.25">
      <c r="A26" s="150" t="s">
        <v>33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1.4667428395952307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17.112337819208008</v>
      </c>
      <c r="C33" s="87">
        <v>16.217018047123624</v>
      </c>
      <c r="D33" s="87">
        <v>14.930423663467995</v>
      </c>
      <c r="E33" s="87">
        <v>17.642176703480555</v>
      </c>
      <c r="F33" s="87">
        <v>15.975488374120205</v>
      </c>
      <c r="G33" s="87">
        <v>16.634270314329044</v>
      </c>
      <c r="H33" s="87">
        <v>19.444873399279366</v>
      </c>
      <c r="I33" s="87">
        <v>19.330963106010607</v>
      </c>
      <c r="J33" s="87">
        <v>17.306519999999999</v>
      </c>
      <c r="K33" s="87">
        <v>12.107164255714933</v>
      </c>
      <c r="L33" s="87">
        <v>13.861190515905992</v>
      </c>
      <c r="M33" s="87">
        <v>15.723939888198197</v>
      </c>
      <c r="N33" s="87">
        <v>15.050082621255365</v>
      </c>
      <c r="O33" s="87">
        <v>14.963878747797596</v>
      </c>
      <c r="P33" s="87">
        <v>13.854388768047823</v>
      </c>
      <c r="Q33" s="87">
        <v>12.228777841876855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79.951086532365267</v>
      </c>
      <c r="C36" s="204">
        <v>75.768035138200517</v>
      </c>
      <c r="D36" s="204">
        <v>69.756897444071768</v>
      </c>
      <c r="E36" s="204">
        <v>82.426563286753407</v>
      </c>
      <c r="F36" s="204">
        <v>74.639576829905891</v>
      </c>
      <c r="G36" s="204">
        <v>77.717492452193056</v>
      </c>
      <c r="H36" s="204">
        <v>90.848998668764239</v>
      </c>
      <c r="I36" s="204">
        <v>90.316794839557744</v>
      </c>
      <c r="J36" s="204">
        <v>87.711146053846548</v>
      </c>
      <c r="K36" s="204">
        <v>56.56625922752059</v>
      </c>
      <c r="L36" s="204">
        <v>64.761299951364066</v>
      </c>
      <c r="M36" s="204">
        <v>73.464309313712874</v>
      </c>
      <c r="N36" s="204">
        <v>70.315959787832426</v>
      </c>
      <c r="O36" s="204">
        <v>69.913203985611716</v>
      </c>
      <c r="P36" s="204">
        <v>64.72952129333818</v>
      </c>
      <c r="Q36" s="204">
        <v>57.134453851391861</v>
      </c>
    </row>
    <row r="37" spans="1:17" x14ac:dyDescent="0.25">
      <c r="A37" s="84" t="s">
        <v>33</v>
      </c>
      <c r="B37" s="83">
        <v>79.951086532365267</v>
      </c>
      <c r="C37" s="83">
        <v>75.768035138200517</v>
      </c>
      <c r="D37" s="83">
        <v>65.464038865786804</v>
      </c>
      <c r="E37" s="83">
        <v>78.924113180961285</v>
      </c>
      <c r="F37" s="83">
        <v>55.799713476614784</v>
      </c>
      <c r="G37" s="83">
        <v>66.117552429725947</v>
      </c>
      <c r="H37" s="83">
        <v>85.959061059446782</v>
      </c>
      <c r="I37" s="83">
        <v>90.316794839557744</v>
      </c>
      <c r="J37" s="83">
        <v>85.661844437510737</v>
      </c>
      <c r="K37" s="83">
        <v>46.18099757180218</v>
      </c>
      <c r="L37" s="83">
        <v>47.797493585279781</v>
      </c>
      <c r="M37" s="83">
        <v>46.609060191852777</v>
      </c>
      <c r="N37" s="83">
        <v>27.983020099119631</v>
      </c>
      <c r="O37" s="83">
        <v>18.106184056383135</v>
      </c>
      <c r="P37" s="83">
        <v>12.849809377933909</v>
      </c>
      <c r="Q37" s="83">
        <v>4.5293857375876598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0.5936785782849654</v>
      </c>
      <c r="E41" s="208">
        <v>0</v>
      </c>
      <c r="F41" s="208">
        <v>14.748293353291096</v>
      </c>
      <c r="G41" s="208">
        <v>8.1844437006939259</v>
      </c>
      <c r="H41" s="208">
        <v>1.0907576093174569</v>
      </c>
      <c r="I41" s="208">
        <v>0</v>
      </c>
      <c r="J41" s="208">
        <v>0</v>
      </c>
      <c r="K41" s="208">
        <v>2.2906116557184077</v>
      </c>
      <c r="L41" s="208">
        <v>3.971426097473497</v>
      </c>
      <c r="M41" s="208">
        <v>9.9927902670367814</v>
      </c>
      <c r="N41" s="208">
        <v>19.617346860415061</v>
      </c>
      <c r="O41" s="208">
        <v>17.74762499199165</v>
      </c>
      <c r="P41" s="208">
        <v>17.102196646276255</v>
      </c>
      <c r="Q41" s="208">
        <v>17.325866629822094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3.6991800000000001</v>
      </c>
      <c r="E43" s="208">
        <v>3.5024501057921227</v>
      </c>
      <c r="F43" s="208">
        <v>4.0915699999999999</v>
      </c>
      <c r="G43" s="208">
        <v>3.4154963217731886</v>
      </c>
      <c r="H43" s="208">
        <v>3.7991800000000002</v>
      </c>
      <c r="I43" s="208">
        <v>0</v>
      </c>
      <c r="J43" s="208">
        <v>2.0493016163358071</v>
      </c>
      <c r="K43" s="208">
        <v>8.0946499999999979</v>
      </c>
      <c r="L43" s="208">
        <v>12.992380268610786</v>
      </c>
      <c r="M43" s="208">
        <v>16.86245885482332</v>
      </c>
      <c r="N43" s="208">
        <v>22.715592828297734</v>
      </c>
      <c r="O43" s="208">
        <v>34.059394937236931</v>
      </c>
      <c r="P43" s="208">
        <v>34.777515269128017</v>
      </c>
      <c r="Q43" s="208">
        <v>35.279201483982106</v>
      </c>
    </row>
    <row r="44" spans="1:17" x14ac:dyDescent="0.25">
      <c r="A44" s="243" t="s">
        <v>211</v>
      </c>
      <c r="B44" s="242">
        <v>4.0676868586641985</v>
      </c>
      <c r="C44" s="242">
        <v>3.8548649456277464</v>
      </c>
      <c r="D44" s="242">
        <v>3.5490351331194416</v>
      </c>
      <c r="E44" s="242">
        <v>4.1936321672207875</v>
      </c>
      <c r="F44" s="242">
        <v>3.7974521545039837</v>
      </c>
      <c r="G44" s="242">
        <v>3.9540478616028056</v>
      </c>
      <c r="H44" s="242">
        <v>4.62214203753362</v>
      </c>
      <c r="I44" s="242">
        <v>4.595065000609079</v>
      </c>
      <c r="J44" s="242">
        <v>4.462496904493948</v>
      </c>
      <c r="K44" s="242">
        <v>2.8779324870142058</v>
      </c>
      <c r="L44" s="242">
        <v>3.294873155420277</v>
      </c>
      <c r="M44" s="242">
        <v>3.7376578422766209</v>
      </c>
      <c r="N44" s="242">
        <v>3.5774786558721772</v>
      </c>
      <c r="O44" s="242">
        <v>3.5569875711977894</v>
      </c>
      <c r="P44" s="242">
        <v>3.293256346503171</v>
      </c>
      <c r="Q44" s="242">
        <v>2.9068406345444986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14.46040821419774</v>
      </c>
      <c r="C47" s="96">
        <v>32.579664280545018</v>
      </c>
      <c r="D47" s="96">
        <v>62.664622071530026</v>
      </c>
      <c r="E47" s="96">
        <v>36.973926665776652</v>
      </c>
      <c r="F47" s="96">
        <v>93.321640032811956</v>
      </c>
      <c r="G47" s="96">
        <v>82.073718436846633</v>
      </c>
      <c r="H47" s="96">
        <v>69.053578324904237</v>
      </c>
      <c r="I47" s="96">
        <v>68.793756835410235</v>
      </c>
      <c r="J47" s="96">
        <v>98.079775115136002</v>
      </c>
      <c r="K47" s="96">
        <v>93.108059629029782</v>
      </c>
      <c r="L47" s="96">
        <v>107.55914856923113</v>
      </c>
      <c r="M47" s="96">
        <v>110.75773054518189</v>
      </c>
      <c r="N47" s="96">
        <v>93.248820291633976</v>
      </c>
      <c r="O47" s="96">
        <v>93.137631349399456</v>
      </c>
      <c r="P47" s="96">
        <v>90.578076056191904</v>
      </c>
      <c r="Q47" s="96">
        <v>94.476061550294304</v>
      </c>
    </row>
    <row r="48" spans="1:17" x14ac:dyDescent="0.25">
      <c r="A48" s="132" t="s">
        <v>83</v>
      </c>
      <c r="B48" s="160">
        <v>6.3998089218517046E-2</v>
      </c>
      <c r="C48" s="160">
        <v>0.14418930852093723</v>
      </c>
      <c r="D48" s="160">
        <v>0.27733768056705776</v>
      </c>
      <c r="E48" s="160">
        <v>0.16363719629934109</v>
      </c>
      <c r="F48" s="160">
        <v>0.41301784544189502</v>
      </c>
      <c r="G48" s="160">
        <v>0.36323740500351903</v>
      </c>
      <c r="H48" s="160">
        <v>0.3056135761199365</v>
      </c>
      <c r="I48" s="160">
        <v>0.3044636722846355</v>
      </c>
      <c r="J48" s="160">
        <v>0.43407614123836841</v>
      </c>
      <c r="K48" s="160">
        <v>0.41207259289202869</v>
      </c>
      <c r="L48" s="160">
        <v>0.47602943737389375</v>
      </c>
      <c r="M48" s="160">
        <v>0.49018554774349282</v>
      </c>
      <c r="N48" s="160">
        <v>0.41269556378678912</v>
      </c>
      <c r="O48" s="160">
        <v>0.41220346980577355</v>
      </c>
      <c r="P48" s="160">
        <v>0.40087552901821022</v>
      </c>
      <c r="Q48" s="160">
        <v>0.41812702148846559</v>
      </c>
    </row>
    <row r="49" spans="1:17" x14ac:dyDescent="0.25">
      <c r="A49" s="76" t="s">
        <v>82</v>
      </c>
      <c r="B49" s="159">
        <v>6.5768501349222921E-2</v>
      </c>
      <c r="C49" s="159">
        <v>0.14817809168682117</v>
      </c>
      <c r="D49" s="159">
        <v>0.28500981578192736</v>
      </c>
      <c r="E49" s="159">
        <v>0.1681639764095077</v>
      </c>
      <c r="F49" s="159">
        <v>0.4244433709958168</v>
      </c>
      <c r="G49" s="159">
        <v>0.37328582857361342</v>
      </c>
      <c r="H49" s="159">
        <v>0.31406792200866634</v>
      </c>
      <c r="I49" s="159">
        <v>0.31288620779083642</v>
      </c>
      <c r="J49" s="159">
        <v>0.44608421328368264</v>
      </c>
      <c r="K49" s="159">
        <v>0.42347196943742071</v>
      </c>
      <c r="L49" s="159">
        <v>0.48919808507558149</v>
      </c>
      <c r="M49" s="159">
        <v>0.50374580322328744</v>
      </c>
      <c r="N49" s="159">
        <v>0.42411217389716138</v>
      </c>
      <c r="O49" s="159">
        <v>0.42360646686669273</v>
      </c>
      <c r="P49" s="159">
        <v>0.41196515541398743</v>
      </c>
      <c r="Q49" s="159">
        <v>0.4296938848129554</v>
      </c>
    </row>
    <row r="50" spans="1:17" x14ac:dyDescent="0.25">
      <c r="A50" s="76" t="s">
        <v>81</v>
      </c>
      <c r="B50" s="159">
        <v>9.1154922535071528E-2</v>
      </c>
      <c r="C50" s="159">
        <v>0.20537433865773347</v>
      </c>
      <c r="D50" s="159">
        <v>0.39502264984548802</v>
      </c>
      <c r="E50" s="159">
        <v>0.23307470792748097</v>
      </c>
      <c r="F50" s="159">
        <v>0.58827709024732766</v>
      </c>
      <c r="G50" s="159">
        <v>0.51737290783606649</v>
      </c>
      <c r="H50" s="159">
        <v>0.43529708772646569</v>
      </c>
      <c r="I50" s="159">
        <v>0.43365923577948418</v>
      </c>
      <c r="J50" s="159">
        <v>0.61827122515804234</v>
      </c>
      <c r="K50" s="159">
        <v>0.58693073094174053</v>
      </c>
      <c r="L50" s="159">
        <v>0.67802690702327884</v>
      </c>
      <c r="M50" s="159">
        <v>0.69818999563882722</v>
      </c>
      <c r="N50" s="159">
        <v>0.5878180521781543</v>
      </c>
      <c r="O50" s="159">
        <v>0.58711714392812375</v>
      </c>
      <c r="P50" s="159">
        <v>0.57098232525492121</v>
      </c>
      <c r="Q50" s="159">
        <v>0.59555428480782446</v>
      </c>
    </row>
    <row r="51" spans="1:17" x14ac:dyDescent="0.25">
      <c r="A51" s="76" t="s">
        <v>80</v>
      </c>
      <c r="B51" s="159">
        <v>4.6844602194218501E-2</v>
      </c>
      <c r="C51" s="159">
        <v>0.10554206978367749</v>
      </c>
      <c r="D51" s="159">
        <v>0.20300251895445742</v>
      </c>
      <c r="E51" s="159">
        <v>0.11977731614215062</v>
      </c>
      <c r="F51" s="159">
        <v>0.30231616139003081</v>
      </c>
      <c r="G51" s="159">
        <v>0.26587843398497585</v>
      </c>
      <c r="H51" s="159">
        <v>0.22369959124261921</v>
      </c>
      <c r="I51" s="159">
        <v>0.22285789755482241</v>
      </c>
      <c r="J51" s="159">
        <v>0.31773017611327908</v>
      </c>
      <c r="K51" s="159">
        <v>0.30162426605046266</v>
      </c>
      <c r="L51" s="159">
        <v>0.34843867838581721</v>
      </c>
      <c r="M51" s="159">
        <v>0.35880050898074461</v>
      </c>
      <c r="N51" s="159">
        <v>0.3020802612856327</v>
      </c>
      <c r="O51" s="159">
        <v>0.30172006386311068</v>
      </c>
      <c r="P51" s="159">
        <v>0.29342836505846059</v>
      </c>
      <c r="Q51" s="159">
        <v>0.30605591866035536</v>
      </c>
    </row>
    <row r="52" spans="1:17" x14ac:dyDescent="0.25">
      <c r="A52" s="129" t="s">
        <v>79</v>
      </c>
      <c r="B52" s="158">
        <v>4.8614519168923134E-2</v>
      </c>
      <c r="C52" s="158">
        <v>0.10952973735060685</v>
      </c>
      <c r="D52" s="158">
        <v>0.21067250839562379</v>
      </c>
      <c r="E52" s="158">
        <v>0.12430283018420862</v>
      </c>
      <c r="F52" s="158">
        <v>0.31373849140690951</v>
      </c>
      <c r="G52" s="158">
        <v>0.27592404717146113</v>
      </c>
      <c r="H52" s="158">
        <v>0.23215157258581159</v>
      </c>
      <c r="I52" s="158">
        <v>0.23127807741234188</v>
      </c>
      <c r="J52" s="158">
        <v>0.32973488969259934</v>
      </c>
      <c r="K52" s="158">
        <v>0.31302045437227172</v>
      </c>
      <c r="L52" s="158">
        <v>0.36160364302703313</v>
      </c>
      <c r="M52" s="158">
        <v>0.37235697187362549</v>
      </c>
      <c r="N52" s="158">
        <v>0.31349367835246911</v>
      </c>
      <c r="O52" s="158">
        <v>0.3131198716878465</v>
      </c>
      <c r="P52" s="158">
        <v>0.30451488986282538</v>
      </c>
      <c r="Q52" s="158">
        <v>0.31761954691788474</v>
      </c>
    </row>
    <row r="53" spans="1:17" x14ac:dyDescent="0.25">
      <c r="A53" s="92" t="s">
        <v>125</v>
      </c>
      <c r="B53" s="91">
        <v>9.7229038337846279E-3</v>
      </c>
      <c r="C53" s="91">
        <v>2.1905947470121371E-2</v>
      </c>
      <c r="D53" s="91">
        <v>4.2134501679124761E-2</v>
      </c>
      <c r="E53" s="91">
        <v>2.4860566036841728E-2</v>
      </c>
      <c r="F53" s="91">
        <v>6.2747698281381908E-2</v>
      </c>
      <c r="G53" s="91">
        <v>5.5184809434292229E-2</v>
      </c>
      <c r="H53" s="91">
        <v>4.6430314517162313E-2</v>
      </c>
      <c r="I53" s="91">
        <v>4.6255615482468371E-2</v>
      </c>
      <c r="J53" s="91">
        <v>6.5946977938519863E-2</v>
      </c>
      <c r="K53" s="91">
        <v>6.2604090874454343E-2</v>
      </c>
      <c r="L53" s="91">
        <v>7.2320728605406628E-2</v>
      </c>
      <c r="M53" s="91">
        <v>7.4471394374725094E-2</v>
      </c>
      <c r="N53" s="91">
        <v>6.2698735670493819E-2</v>
      </c>
      <c r="O53" s="91">
        <v>6.2623974337569305E-2</v>
      </c>
      <c r="P53" s="91">
        <v>6.090297797256506E-2</v>
      </c>
      <c r="Q53" s="91">
        <v>6.3523909383576951E-2</v>
      </c>
    </row>
    <row r="54" spans="1:17" x14ac:dyDescent="0.25">
      <c r="A54" s="92" t="s">
        <v>26</v>
      </c>
      <c r="B54" s="91">
        <v>1.4584355750676943E-2</v>
      </c>
      <c r="C54" s="91">
        <v>3.2858921205182051E-2</v>
      </c>
      <c r="D54" s="91">
        <v>6.3201752518687135E-2</v>
      </c>
      <c r="E54" s="91">
        <v>3.729084905526258E-2</v>
      </c>
      <c r="F54" s="91">
        <v>9.4121547422072849E-2</v>
      </c>
      <c r="G54" s="91">
        <v>8.2777214151438336E-2</v>
      </c>
      <c r="H54" s="91">
        <v>6.964547177574347E-2</v>
      </c>
      <c r="I54" s="91">
        <v>6.9383423223702556E-2</v>
      </c>
      <c r="J54" s="91">
        <v>9.8920466907779794E-2</v>
      </c>
      <c r="K54" s="91">
        <v>9.3906136311681515E-2</v>
      </c>
      <c r="L54" s="91">
        <v>0.10848109290810994</v>
      </c>
      <c r="M54" s="91">
        <v>0.11170709156208763</v>
      </c>
      <c r="N54" s="91">
        <v>9.4048103505740735E-2</v>
      </c>
      <c r="O54" s="91">
        <v>9.3935961506353957E-2</v>
      </c>
      <c r="P54" s="91">
        <v>9.1354466958847594E-2</v>
      </c>
      <c r="Q54" s="91">
        <v>9.528586407536542E-2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2.4307259584461567E-2</v>
      </c>
      <c r="C56" s="157">
        <v>5.4764868675303432E-2</v>
      </c>
      <c r="D56" s="157">
        <v>0.1053362541978119</v>
      </c>
      <c r="E56" s="157">
        <v>6.2151415092104319E-2</v>
      </c>
      <c r="F56" s="157">
        <v>0.15686924570345476</v>
      </c>
      <c r="G56" s="157">
        <v>0.13796202358573056</v>
      </c>
      <c r="H56" s="157">
        <v>0.1160757862929058</v>
      </c>
      <c r="I56" s="157">
        <v>0.11563903870617095</v>
      </c>
      <c r="J56" s="157">
        <v>0.1648674448462997</v>
      </c>
      <c r="K56" s="157">
        <v>0.15651022718613586</v>
      </c>
      <c r="L56" s="157">
        <v>0.18080182151351656</v>
      </c>
      <c r="M56" s="157">
        <v>0.18617848593681272</v>
      </c>
      <c r="N56" s="157">
        <v>0.15674683917623455</v>
      </c>
      <c r="O56" s="157">
        <v>0.15655993584392322</v>
      </c>
      <c r="P56" s="157">
        <v>0.15225744493141269</v>
      </c>
      <c r="Q56" s="157">
        <v>0.15880977345894237</v>
      </c>
    </row>
    <row r="57" spans="1:17" x14ac:dyDescent="0.25">
      <c r="A57" s="156" t="s">
        <v>210</v>
      </c>
      <c r="B57" s="204">
        <v>0.28841656190356224</v>
      </c>
      <c r="C57" s="204">
        <v>0.67635121613624272</v>
      </c>
      <c r="D57" s="204">
        <v>1.4145541194063411</v>
      </c>
      <c r="E57" s="204">
        <v>0.83030509806306019</v>
      </c>
      <c r="F57" s="204">
        <v>2.3054433351708008</v>
      </c>
      <c r="G57" s="204">
        <v>2.1629750363160545</v>
      </c>
      <c r="H57" s="204">
        <v>1.9014258209282349</v>
      </c>
      <c r="I57" s="204">
        <v>1.7906111773291373</v>
      </c>
      <c r="J57" s="204">
        <v>2.7875628718250036</v>
      </c>
      <c r="K57" s="204">
        <v>3.1919166996073525</v>
      </c>
      <c r="L57" s="204">
        <v>4.071087971302747</v>
      </c>
      <c r="M57" s="204">
        <v>4.5963373621383852</v>
      </c>
      <c r="N57" s="204">
        <v>3.8235659685997732</v>
      </c>
      <c r="O57" s="204">
        <v>3.9761065631359989</v>
      </c>
      <c r="P57" s="204">
        <v>3.7988233690551851</v>
      </c>
      <c r="Q57" s="204">
        <v>1.47059768230548</v>
      </c>
    </row>
    <row r="58" spans="1:17" x14ac:dyDescent="0.25">
      <c r="A58" s="156" t="s">
        <v>209</v>
      </c>
      <c r="B58" s="204">
        <v>5.4871774866171323</v>
      </c>
      <c r="C58" s="204">
        <v>12.310486855446543</v>
      </c>
      <c r="D58" s="204">
        <v>23.454558810816053</v>
      </c>
      <c r="E58" s="204">
        <v>13.847374570983</v>
      </c>
      <c r="F58" s="204">
        <v>34.537520489679338</v>
      </c>
      <c r="G58" s="204">
        <v>30.108142328210576</v>
      </c>
      <c r="H58" s="204">
        <v>25.171152930370145</v>
      </c>
      <c r="I58" s="204">
        <v>25.280559881918613</v>
      </c>
      <c r="J58" s="204">
        <v>35.580588378495698</v>
      </c>
      <c r="K58" s="204">
        <v>32.702544231508426</v>
      </c>
      <c r="L58" s="204">
        <v>37.022572475249881</v>
      </c>
      <c r="M58" s="204">
        <v>37.327672821537305</v>
      </c>
      <c r="N58" s="204">
        <v>31.517713961116961</v>
      </c>
      <c r="O58" s="204">
        <v>31.170789565602874</v>
      </c>
      <c r="P58" s="204">
        <v>30.448097318611598</v>
      </c>
      <c r="Q58" s="204">
        <v>39.034372260667105</v>
      </c>
    </row>
    <row r="59" spans="1:17" x14ac:dyDescent="0.25">
      <c r="A59" s="152" t="s">
        <v>225</v>
      </c>
      <c r="B59" s="151">
        <v>1.9086433551668953</v>
      </c>
      <c r="C59" s="151">
        <v>4.247959235745542</v>
      </c>
      <c r="D59" s="151">
        <v>7.9468715038127824</v>
      </c>
      <c r="E59" s="151">
        <v>4.6973936999512409</v>
      </c>
      <c r="F59" s="151">
        <v>11.443105096036302</v>
      </c>
      <c r="G59" s="151">
        <v>9.7972632457705853</v>
      </c>
      <c r="H59" s="151">
        <v>8.0823831477978807</v>
      </c>
      <c r="I59" s="151">
        <v>8.2560884271989163</v>
      </c>
      <c r="J59" s="151">
        <v>11.308671731642567</v>
      </c>
      <c r="K59" s="151">
        <v>9.6609838301603528</v>
      </c>
      <c r="L59" s="151">
        <v>10.404784194085861</v>
      </c>
      <c r="M59" s="151">
        <v>9.918327718212268</v>
      </c>
      <c r="N59" s="151">
        <v>8.4413193539820828</v>
      </c>
      <c r="O59" s="151">
        <v>8.1219110160323513</v>
      </c>
      <c r="P59" s="151">
        <v>8.0326349107157142</v>
      </c>
      <c r="Q59" s="151">
        <v>8.6542708240577948</v>
      </c>
    </row>
    <row r="60" spans="1:17" x14ac:dyDescent="0.25">
      <c r="A60" s="154" t="s">
        <v>33</v>
      </c>
      <c r="B60" s="83">
        <v>1.9086433551668953</v>
      </c>
      <c r="C60" s="83">
        <v>4.247959235745542</v>
      </c>
      <c r="D60" s="83">
        <v>7.9468715038127824</v>
      </c>
      <c r="E60" s="83">
        <v>4.6973936999512409</v>
      </c>
      <c r="F60" s="83">
        <v>1.9303443288118274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0</v>
      </c>
      <c r="C62" s="208">
        <v>0</v>
      </c>
      <c r="D62" s="208">
        <v>0</v>
      </c>
      <c r="E62" s="208">
        <v>0</v>
      </c>
      <c r="F62" s="208">
        <v>0</v>
      </c>
      <c r="G62" s="208">
        <v>0</v>
      </c>
      <c r="H62" s="208">
        <v>5.5557747871246885</v>
      </c>
      <c r="I62" s="208">
        <v>4.6909814587388663</v>
      </c>
      <c r="J62" s="208">
        <v>11.308671731642567</v>
      </c>
      <c r="K62" s="208">
        <v>9.6609838301603528</v>
      </c>
      <c r="L62" s="208">
        <v>10.404784194085861</v>
      </c>
      <c r="M62" s="208">
        <v>9.918327718212268</v>
      </c>
      <c r="N62" s="208">
        <v>8.4413193539820828</v>
      </c>
      <c r="O62" s="208">
        <v>8.1219110160323513</v>
      </c>
      <c r="P62" s="208">
        <v>8.0326349107157142</v>
      </c>
      <c r="Q62" s="208">
        <v>8.6542708240577948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9.5127607672244743</v>
      </c>
      <c r="G63" s="208">
        <v>9.7972632457705853</v>
      </c>
      <c r="H63" s="208">
        <v>2.5266083606731922</v>
      </c>
      <c r="I63" s="208">
        <v>3.56510696846005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0</v>
      </c>
      <c r="D64" s="208">
        <v>0</v>
      </c>
      <c r="E64" s="208">
        <v>0</v>
      </c>
      <c r="F64" s="208">
        <v>0</v>
      </c>
      <c r="G64" s="208">
        <v>0</v>
      </c>
      <c r="H64" s="208">
        <v>0</v>
      </c>
      <c r="I64" s="208">
        <v>0</v>
      </c>
      <c r="J64" s="208">
        <v>0</v>
      </c>
      <c r="K64" s="208">
        <v>0</v>
      </c>
      <c r="L64" s="208">
        <v>0</v>
      </c>
      <c r="M64" s="208">
        <v>0</v>
      </c>
      <c r="N64" s="208">
        <v>0</v>
      </c>
      <c r="O64" s="208">
        <v>0</v>
      </c>
      <c r="P64" s="208">
        <v>0</v>
      </c>
      <c r="Q64" s="208">
        <v>0</v>
      </c>
    </row>
    <row r="65" spans="1:17" x14ac:dyDescent="0.25">
      <c r="A65" s="152" t="s">
        <v>224</v>
      </c>
      <c r="B65" s="151">
        <v>3.5785341314502368</v>
      </c>
      <c r="C65" s="151">
        <v>8.062527619701001</v>
      </c>
      <c r="D65" s="151">
        <v>15.50768730700327</v>
      </c>
      <c r="E65" s="151">
        <v>9.1499808710317581</v>
      </c>
      <c r="F65" s="151">
        <v>23.094415393643033</v>
      </c>
      <c r="G65" s="151">
        <v>20.310879082439993</v>
      </c>
      <c r="H65" s="151">
        <v>17.088769782572264</v>
      </c>
      <c r="I65" s="151">
        <v>17.024471454719695</v>
      </c>
      <c r="J65" s="151">
        <v>24.271916646853128</v>
      </c>
      <c r="K65" s="151">
        <v>23.041560401348072</v>
      </c>
      <c r="L65" s="151">
        <v>26.617788281164017</v>
      </c>
      <c r="M65" s="151">
        <v>27.409345103325041</v>
      </c>
      <c r="N65" s="151">
        <v>23.07639460713488</v>
      </c>
      <c r="O65" s="151">
        <v>23.048878549570524</v>
      </c>
      <c r="P65" s="151">
        <v>22.415462407895884</v>
      </c>
      <c r="Q65" s="151">
        <v>29.380101436609309</v>
      </c>
    </row>
    <row r="66" spans="1:17" x14ac:dyDescent="0.25">
      <c r="A66" s="263" t="s">
        <v>33</v>
      </c>
      <c r="B66" s="87">
        <v>6.7750552754521284E-2</v>
      </c>
      <c r="C66" s="87">
        <v>3.5215467770455624</v>
      </c>
      <c r="D66" s="87">
        <v>8.8796268369570353</v>
      </c>
      <c r="E66" s="87">
        <v>5.4007218796939567</v>
      </c>
      <c r="F66" s="87">
        <v>16.629022850441363</v>
      </c>
      <c r="G66" s="87">
        <v>15.086055646397758</v>
      </c>
      <c r="H66" s="87">
        <v>13.540303681330952</v>
      </c>
      <c r="I66" s="87">
        <v>4.6842510825371937</v>
      </c>
      <c r="J66" s="87">
        <v>6.4026838886555595</v>
      </c>
      <c r="K66" s="87">
        <v>6.7485467564972641</v>
      </c>
      <c r="L66" s="87">
        <v>7.5897600411327169</v>
      </c>
      <c r="M66" s="87">
        <v>7.9331512097861792</v>
      </c>
      <c r="N66" s="87">
        <v>4.2501005879352221</v>
      </c>
      <c r="O66" s="87">
        <v>7.3673131407904826</v>
      </c>
      <c r="P66" s="87">
        <v>6.1439544334583536</v>
      </c>
      <c r="Q66" s="87">
        <v>1.2376018260235802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1.043969236886629E-2</v>
      </c>
      <c r="C70" s="87">
        <v>0.4009588897790608</v>
      </c>
      <c r="D70" s="87">
        <v>1.2626141335142274</v>
      </c>
      <c r="E70" s="87">
        <v>0.77068569481835514</v>
      </c>
      <c r="F70" s="87">
        <v>2.3391509173218772</v>
      </c>
      <c r="G70" s="87">
        <v>1.9871151509635769</v>
      </c>
      <c r="H70" s="87">
        <v>2.003019500520677</v>
      </c>
      <c r="I70" s="87">
        <v>0.67155347819310807</v>
      </c>
      <c r="J70" s="87">
        <v>1.0733527581975686</v>
      </c>
      <c r="K70" s="87">
        <v>1.5282279005657404</v>
      </c>
      <c r="L70" s="87">
        <v>1.0475650215587358</v>
      </c>
      <c r="M70" s="87">
        <v>1.1886926525425388</v>
      </c>
      <c r="N70" s="87">
        <v>0.82780518349549048</v>
      </c>
      <c r="O70" s="87">
        <v>2.1292060195517042</v>
      </c>
      <c r="P70" s="87">
        <v>1.10679527396303</v>
      </c>
      <c r="Q70" s="87">
        <v>0.21885214542529141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3.5003438863268492</v>
      </c>
      <c r="C73" s="87">
        <v>4.1400219528763778</v>
      </c>
      <c r="D73" s="87">
        <v>5.3654463365320062</v>
      </c>
      <c r="E73" s="87">
        <v>2.9785732965194462</v>
      </c>
      <c r="F73" s="87">
        <v>4.1262416258797945</v>
      </c>
      <c r="G73" s="87">
        <v>3.2377082850786572</v>
      </c>
      <c r="H73" s="87">
        <v>1.5454466007206342</v>
      </c>
      <c r="I73" s="87">
        <v>0.96569689398939218</v>
      </c>
      <c r="J73" s="87">
        <v>0</v>
      </c>
      <c r="K73" s="87">
        <v>3.7668457442850674</v>
      </c>
      <c r="L73" s="87">
        <v>3.2687884720358227</v>
      </c>
      <c r="M73" s="87">
        <v>3.0013111761493061</v>
      </c>
      <c r="N73" s="87">
        <v>2.8543546580622898</v>
      </c>
      <c r="O73" s="87">
        <v>1.4188303537794358</v>
      </c>
      <c r="P73" s="87">
        <v>3.9858014400947255</v>
      </c>
      <c r="Q73" s="87">
        <v>15.622094058771431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10.702970000000001</v>
      </c>
      <c r="J75" s="87">
        <v>16.79588</v>
      </c>
      <c r="K75" s="87">
        <v>10.99794</v>
      </c>
      <c r="L75" s="87">
        <v>14.711674746436742</v>
      </c>
      <c r="M75" s="87">
        <v>15.286190064847018</v>
      </c>
      <c r="N75" s="87">
        <v>15.144134177641876</v>
      </c>
      <c r="O75" s="87">
        <v>12.133529035448904</v>
      </c>
      <c r="P75" s="87">
        <v>11.178911260379774</v>
      </c>
      <c r="Q75" s="87">
        <v>12.301553406389006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1</v>
      </c>
    </row>
    <row r="77" spans="1:17" x14ac:dyDescent="0.25">
      <c r="A77" s="156" t="s">
        <v>208</v>
      </c>
      <c r="B77" s="204">
        <v>7.0898751642663775</v>
      </c>
      <c r="C77" s="204">
        <v>15.998357197042235</v>
      </c>
      <c r="D77" s="204">
        <v>30.877393226097158</v>
      </c>
      <c r="E77" s="204">
        <v>18.214527870811789</v>
      </c>
      <c r="F77" s="204">
        <v>46.16832779545372</v>
      </c>
      <c r="G77" s="204">
        <v>40.729683052125459</v>
      </c>
      <c r="H77" s="204">
        <v>34.344235603543027</v>
      </c>
      <c r="I77" s="204">
        <v>34.118583526679551</v>
      </c>
      <c r="J77" s="204">
        <v>48.861422849296325</v>
      </c>
      <c r="K77" s="204">
        <v>46.892199351913817</v>
      </c>
      <c r="L77" s="204">
        <v>54.527217488924961</v>
      </c>
      <c r="M77" s="204">
        <v>56.524726765667651</v>
      </c>
      <c r="N77" s="204">
        <v>47.546182772036701</v>
      </c>
      <c r="O77" s="204">
        <v>47.635628514780215</v>
      </c>
      <c r="P77" s="204">
        <v>46.26326439556798</v>
      </c>
      <c r="Q77" s="204">
        <v>45.936316207541594</v>
      </c>
    </row>
    <row r="78" spans="1:17" x14ac:dyDescent="0.25">
      <c r="A78" s="152" t="s">
        <v>222</v>
      </c>
      <c r="B78" s="261">
        <v>6.8215806880770176</v>
      </c>
      <c r="C78" s="261">
        <v>15.369193275055032</v>
      </c>
      <c r="D78" s="261">
        <v>29.56152892897498</v>
      </c>
      <c r="E78" s="261">
        <v>17.44215103540429</v>
      </c>
      <c r="F78" s="261">
        <v>44.023729344132043</v>
      </c>
      <c r="G78" s="261">
        <v>38.717613250901223</v>
      </c>
      <c r="H78" s="261">
        <v>32.575467398028387</v>
      </c>
      <c r="I78" s="261">
        <v>32.452898710559424</v>
      </c>
      <c r="J78" s="261">
        <v>46.268341108063765</v>
      </c>
      <c r="K78" s="261">
        <v>43.922974515069768</v>
      </c>
      <c r="L78" s="261">
        <v>50.740158910968916</v>
      </c>
      <c r="M78" s="261">
        <v>52.249064103213342</v>
      </c>
      <c r="N78" s="261">
        <v>43.989377219850866</v>
      </c>
      <c r="O78" s="261">
        <v>43.936924735118822</v>
      </c>
      <c r="P78" s="261">
        <v>42.729475215051529</v>
      </c>
      <c r="Q78" s="261">
        <v>44.568318363536498</v>
      </c>
    </row>
    <row r="79" spans="1:17" x14ac:dyDescent="0.25">
      <c r="A79" s="154" t="s">
        <v>33</v>
      </c>
      <c r="B79" s="83">
        <v>6.8215806880770176</v>
      </c>
      <c r="C79" s="83">
        <v>15.369193275055025</v>
      </c>
      <c r="D79" s="83">
        <v>29.56152892897498</v>
      </c>
      <c r="E79" s="83">
        <v>17.44215103540429</v>
      </c>
      <c r="F79" s="83">
        <v>44.023729344132036</v>
      </c>
      <c r="G79" s="83">
        <v>38.004312528811582</v>
      </c>
      <c r="H79" s="83">
        <v>19.911655259222258</v>
      </c>
      <c r="I79" s="83">
        <v>20.472829157212587</v>
      </c>
      <c r="J79" s="83">
        <v>28.449548834238485</v>
      </c>
      <c r="K79" s="83">
        <v>16.395135671700558</v>
      </c>
      <c r="L79" s="83">
        <v>29.92287401091302</v>
      </c>
      <c r="M79" s="83">
        <v>24.062777448390307</v>
      </c>
      <c r="N79" s="83">
        <v>23.203776335635187</v>
      </c>
      <c r="O79" s="83">
        <v>22.075501126728973</v>
      </c>
      <c r="P79" s="83">
        <v>30.034892719664491</v>
      </c>
      <c r="Q79" s="83">
        <v>33.088453791543124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7.1054273576010019E-15</v>
      </c>
      <c r="D82" s="208">
        <v>0</v>
      </c>
      <c r="E82" s="208">
        <v>0</v>
      </c>
      <c r="F82" s="208">
        <v>7.1054273576010019E-15</v>
      </c>
      <c r="G82" s="208">
        <v>0.71330072208964346</v>
      </c>
      <c r="H82" s="208">
        <v>12.663812138806129</v>
      </c>
      <c r="I82" s="208">
        <v>11.980069553346841</v>
      </c>
      <c r="J82" s="208">
        <v>15.120587241802429</v>
      </c>
      <c r="K82" s="208">
        <v>13.751912099434257</v>
      </c>
      <c r="L82" s="208">
        <v>10.413240204723035</v>
      </c>
      <c r="M82" s="208">
        <v>10.275290871228385</v>
      </c>
      <c r="N82" s="208">
        <v>9.6818736117369255</v>
      </c>
      <c r="O82" s="208">
        <v>11.246340154875849</v>
      </c>
      <c r="P82" s="208">
        <v>7.4898874706285099</v>
      </c>
      <c r="Q82" s="208">
        <v>6.4689483646103918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0</v>
      </c>
      <c r="C84" s="208">
        <v>0</v>
      </c>
      <c r="D84" s="208">
        <v>0</v>
      </c>
      <c r="E84" s="208">
        <v>0</v>
      </c>
      <c r="F84" s="208">
        <v>0</v>
      </c>
      <c r="G84" s="208">
        <v>1.7763568394002505E-15</v>
      </c>
      <c r="H84" s="208">
        <v>0</v>
      </c>
      <c r="I84" s="208">
        <v>3.1086244689504383E-15</v>
      </c>
      <c r="J84" s="208">
        <v>2.6982050320228588</v>
      </c>
      <c r="K84" s="208">
        <v>13.775926743934949</v>
      </c>
      <c r="L84" s="208">
        <v>10.40404469533286</v>
      </c>
      <c r="M84" s="208">
        <v>17.910995783594654</v>
      </c>
      <c r="N84" s="208">
        <v>11.103727272478753</v>
      </c>
      <c r="O84" s="208">
        <v>10.615083453514</v>
      </c>
      <c r="P84" s="208">
        <v>5.2046950247585286</v>
      </c>
      <c r="Q84" s="208">
        <v>5.0109162073829827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0.2682944761893602</v>
      </c>
      <c r="C86" s="261">
        <v>0.6291639219872025</v>
      </c>
      <c r="D86" s="261">
        <v>1.3158642971221779</v>
      </c>
      <c r="E86" s="261">
        <v>0.7723768354074978</v>
      </c>
      <c r="F86" s="261">
        <v>2.1445984513216754</v>
      </c>
      <c r="G86" s="261">
        <v>2.0120698012242366</v>
      </c>
      <c r="H86" s="261">
        <v>1.768768205514637</v>
      </c>
      <c r="I86" s="261">
        <v>1.6656848161201276</v>
      </c>
      <c r="J86" s="261">
        <v>2.5930817412325613</v>
      </c>
      <c r="K86" s="261">
        <v>2.9692248368440488</v>
      </c>
      <c r="L86" s="261">
        <v>3.7870585779560439</v>
      </c>
      <c r="M86" s="261">
        <v>4.2756626624543115</v>
      </c>
      <c r="N86" s="261">
        <v>3.5568055521858355</v>
      </c>
      <c r="O86" s="261">
        <v>3.6987037796613942</v>
      </c>
      <c r="P86" s="261">
        <v>3.5337891805164512</v>
      </c>
      <c r="Q86" s="261">
        <v>1.3679978440050977</v>
      </c>
    </row>
    <row r="87" spans="1:17" x14ac:dyDescent="0.25">
      <c r="A87" s="156" t="s">
        <v>207</v>
      </c>
      <c r="B87" s="204">
        <v>1.2785583669447147</v>
      </c>
      <c r="C87" s="204">
        <v>2.8816554659202183</v>
      </c>
      <c r="D87" s="204">
        <v>5.5470707416659195</v>
      </c>
      <c r="E87" s="204">
        <v>3.2727630989561134</v>
      </c>
      <c r="F87" s="204">
        <v>8.2685554530261296</v>
      </c>
      <c r="G87" s="204">
        <v>7.2772193976249007</v>
      </c>
      <c r="H87" s="204">
        <v>6.1259342203793334</v>
      </c>
      <c r="I87" s="204">
        <v>6.0988571586608167</v>
      </c>
      <c r="J87" s="204">
        <v>8.7043043700329985</v>
      </c>
      <c r="K87" s="204">
        <v>8.2842793323062587</v>
      </c>
      <c r="L87" s="204">
        <v>9.5849738828679207</v>
      </c>
      <c r="M87" s="204">
        <v>9.8857147683785556</v>
      </c>
      <c r="N87" s="204">
        <v>8.3211578603803247</v>
      </c>
      <c r="O87" s="204">
        <v>8.317339689728831</v>
      </c>
      <c r="P87" s="204">
        <v>8.0861247083487342</v>
      </c>
      <c r="Q87" s="204">
        <v>5.9677247430926386</v>
      </c>
    </row>
    <row r="88" spans="1:17" x14ac:dyDescent="0.25">
      <c r="A88" s="152" t="s">
        <v>220</v>
      </c>
      <c r="B88" s="261">
        <v>0.97672708123168439</v>
      </c>
      <c r="C88" s="261">
        <v>2.1738460536846156</v>
      </c>
      <c r="D88" s="261">
        <v>4.0667234074034688</v>
      </c>
      <c r="E88" s="261">
        <v>2.4038391591226782</v>
      </c>
      <c r="F88" s="261">
        <v>5.8558821952892446</v>
      </c>
      <c r="G88" s="261">
        <v>5.0136408712476346</v>
      </c>
      <c r="H88" s="261">
        <v>4.1360699891753665</v>
      </c>
      <c r="I88" s="261">
        <v>4.2249617405256723</v>
      </c>
      <c r="J88" s="261">
        <v>5.7870874111463664</v>
      </c>
      <c r="K88" s="261">
        <v>4.9439013908567038</v>
      </c>
      <c r="L88" s="261">
        <v>5.3245329826673711</v>
      </c>
      <c r="M88" s="261">
        <v>5.0755942731174555</v>
      </c>
      <c r="N88" s="261">
        <v>4.3197516141712597</v>
      </c>
      <c r="O88" s="261">
        <v>4.1562979376097617</v>
      </c>
      <c r="P88" s="261">
        <v>4.1106118802677249</v>
      </c>
      <c r="Q88" s="261">
        <v>4.4287271685869039</v>
      </c>
    </row>
    <row r="89" spans="1:17" x14ac:dyDescent="0.25">
      <c r="A89" s="154" t="s">
        <v>33</v>
      </c>
      <c r="B89" s="83">
        <v>0.97672708123168439</v>
      </c>
      <c r="C89" s="83">
        <v>2.1738460536846156</v>
      </c>
      <c r="D89" s="83">
        <v>4.0667234074034688</v>
      </c>
      <c r="E89" s="83">
        <v>2.4038391591226782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0.13161618827097588</v>
      </c>
      <c r="P90" s="208">
        <v>0</v>
      </c>
      <c r="Q90" s="208">
        <v>0.92263704529884283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1.4993338798356115</v>
      </c>
      <c r="G91" s="208">
        <v>2.2281290653440333</v>
      </c>
      <c r="H91" s="208">
        <v>4.1360699891753665</v>
      </c>
      <c r="I91" s="208">
        <v>4.2249617405256723</v>
      </c>
      <c r="J91" s="208">
        <v>5.7870874111463664</v>
      </c>
      <c r="K91" s="208">
        <v>4.9439013908567038</v>
      </c>
      <c r="L91" s="208">
        <v>5.3245329826673711</v>
      </c>
      <c r="M91" s="208">
        <v>5.0755942731174555</v>
      </c>
      <c r="N91" s="208">
        <v>4.3197516141712597</v>
      </c>
      <c r="O91" s="208">
        <v>4.0246817493387859</v>
      </c>
      <c r="P91" s="208">
        <v>4.1106118802677249</v>
      </c>
      <c r="Q91" s="208">
        <v>3.506090123288061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4.3565483154536331</v>
      </c>
      <c r="G92" s="208">
        <v>2.7855118059036013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0</v>
      </c>
      <c r="C93" s="208">
        <v>0</v>
      </c>
      <c r="D93" s="208">
        <v>0</v>
      </c>
      <c r="E93" s="208">
        <v>0</v>
      </c>
      <c r="F93" s="208">
        <v>0</v>
      </c>
      <c r="G93" s="208">
        <v>0</v>
      </c>
      <c r="H93" s="208">
        <v>0</v>
      </c>
      <c r="I93" s="208">
        <v>0</v>
      </c>
      <c r="J93" s="208">
        <v>0</v>
      </c>
      <c r="K93" s="208">
        <v>0</v>
      </c>
      <c r="L93" s="208">
        <v>0</v>
      </c>
      <c r="M93" s="208">
        <v>0</v>
      </c>
      <c r="N93" s="208">
        <v>0</v>
      </c>
      <c r="O93" s="208">
        <v>0</v>
      </c>
      <c r="P93" s="208">
        <v>0</v>
      </c>
      <c r="Q93" s="208">
        <v>0</v>
      </c>
    </row>
    <row r="94" spans="1:17" x14ac:dyDescent="0.25">
      <c r="A94" s="149" t="s">
        <v>219</v>
      </c>
      <c r="B94" s="262">
        <v>0.30183128571303025</v>
      </c>
      <c r="C94" s="262">
        <v>0.7078094122356029</v>
      </c>
      <c r="D94" s="262">
        <v>1.4803473342624505</v>
      </c>
      <c r="E94" s="262">
        <v>0.86892393983343519</v>
      </c>
      <c r="F94" s="262">
        <v>2.412673257736885</v>
      </c>
      <c r="G94" s="262">
        <v>2.2635785263772665</v>
      </c>
      <c r="H94" s="262">
        <v>1.9898642312039669</v>
      </c>
      <c r="I94" s="262">
        <v>1.8738954181351439</v>
      </c>
      <c r="J94" s="262">
        <v>2.9172169588866321</v>
      </c>
      <c r="K94" s="262">
        <v>3.3403779414495554</v>
      </c>
      <c r="L94" s="262">
        <v>4.2604409002005506</v>
      </c>
      <c r="M94" s="262">
        <v>4.810120495261101</v>
      </c>
      <c r="N94" s="262">
        <v>4.0014062462090658</v>
      </c>
      <c r="O94" s="262">
        <v>4.1610417521190692</v>
      </c>
      <c r="P94" s="262">
        <v>3.9755128280810084</v>
      </c>
      <c r="Q94" s="262">
        <v>1.5389975745057352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217.06182939907234</v>
      </c>
      <c r="C97" s="96">
        <v>216.74859222127552</v>
      </c>
      <c r="D97" s="96">
        <v>203.80173662388839</v>
      </c>
      <c r="E97" s="96">
        <v>210.00625041372123</v>
      </c>
      <c r="F97" s="96">
        <v>192.22778027199487</v>
      </c>
      <c r="G97" s="96">
        <v>183.62899096926535</v>
      </c>
      <c r="H97" s="96">
        <v>189.9977177181587</v>
      </c>
      <c r="I97" s="96">
        <v>193.78633252062033</v>
      </c>
      <c r="J97" s="96">
        <v>163.5971928138386</v>
      </c>
      <c r="K97" s="96">
        <v>100.01276980346935</v>
      </c>
      <c r="L97" s="96">
        <v>92.195345571890101</v>
      </c>
      <c r="M97" s="96">
        <v>92.507017953835657</v>
      </c>
      <c r="N97" s="96">
        <v>87.516545906216592</v>
      </c>
      <c r="O97" s="96">
        <v>81.100125062643443</v>
      </c>
      <c r="P97" s="96">
        <v>81.441931547877275</v>
      </c>
      <c r="Q97" s="96">
        <v>78.786450588228504</v>
      </c>
    </row>
    <row r="98" spans="1:17" x14ac:dyDescent="0.25">
      <c r="A98" s="132" t="s">
        <v>83</v>
      </c>
      <c r="B98" s="160">
        <v>1.5633627248782183</v>
      </c>
      <c r="C98" s="160">
        <v>1.5611066703283729</v>
      </c>
      <c r="D98" s="160">
        <v>1.4678584400827719</v>
      </c>
      <c r="E98" s="160">
        <v>1.5125457331543886</v>
      </c>
      <c r="F98" s="160">
        <v>1.3844983578886287</v>
      </c>
      <c r="G98" s="160">
        <v>1.3225665723131299</v>
      </c>
      <c r="H98" s="160">
        <v>1.3684365902325366</v>
      </c>
      <c r="I98" s="160">
        <v>1.3957236502259396</v>
      </c>
      <c r="J98" s="160">
        <v>1.1782898626070597</v>
      </c>
      <c r="K98" s="160">
        <v>0.72033040887675337</v>
      </c>
      <c r="L98" s="160">
        <v>0.66402631486793806</v>
      </c>
      <c r="M98" s="160">
        <v>0.66627109915662042</v>
      </c>
      <c r="N98" s="160">
        <v>0.63032780133961774</v>
      </c>
      <c r="O98" s="160">
        <v>0.58411427221869894</v>
      </c>
      <c r="P98" s="160">
        <v>0.5865760939015604</v>
      </c>
      <c r="Q98" s="160">
        <v>0.56745029937365132</v>
      </c>
    </row>
    <row r="99" spans="1:17" x14ac:dyDescent="0.25">
      <c r="A99" s="76" t="s">
        <v>82</v>
      </c>
      <c r="B99" s="159">
        <v>1.6066108337923355</v>
      </c>
      <c r="C99" s="159">
        <v>1.6042923688425648</v>
      </c>
      <c r="D99" s="159">
        <v>1.5084645647376571</v>
      </c>
      <c r="E99" s="159">
        <v>1.5543880654321649</v>
      </c>
      <c r="F99" s="159">
        <v>1.4227984496207302</v>
      </c>
      <c r="G99" s="159">
        <v>1.3591534131373055</v>
      </c>
      <c r="H99" s="159">
        <v>1.4062923570067187</v>
      </c>
      <c r="I99" s="159">
        <v>1.4343342730061921</v>
      </c>
      <c r="J99" s="159">
        <v>1.2108855024413148</v>
      </c>
      <c r="K99" s="159">
        <v>0.74025728028126325</v>
      </c>
      <c r="L99" s="159">
        <v>0.68239561709719876</v>
      </c>
      <c r="M99" s="159">
        <v>0.68470250001076238</v>
      </c>
      <c r="N99" s="159">
        <v>0.64776488421880385</v>
      </c>
      <c r="O99" s="159">
        <v>0.60027292642044361</v>
      </c>
      <c r="P99" s="159">
        <v>0.60280285074549633</v>
      </c>
      <c r="Q99" s="159">
        <v>0.58314796950492032</v>
      </c>
    </row>
    <row r="100" spans="1:17" x14ac:dyDescent="0.25">
      <c r="A100" s="76" t="s">
        <v>81</v>
      </c>
      <c r="B100" s="159">
        <v>3.1444753532840974</v>
      </c>
      <c r="C100" s="159">
        <v>3.1399376296869033</v>
      </c>
      <c r="D100" s="159">
        <v>2.9523824596175303</v>
      </c>
      <c r="E100" s="159">
        <v>3.0422644105125971</v>
      </c>
      <c r="F100" s="159">
        <v>2.7847158524150086</v>
      </c>
      <c r="G100" s="159">
        <v>2.6601491282453495</v>
      </c>
      <c r="H100" s="159">
        <v>2.7524099571029073</v>
      </c>
      <c r="I100" s="159">
        <v>2.8072938853477258</v>
      </c>
      <c r="J100" s="159">
        <v>2.3699576387693533</v>
      </c>
      <c r="K100" s="159">
        <v>1.4488392110733288</v>
      </c>
      <c r="L100" s="159">
        <v>1.3355917649865596</v>
      </c>
      <c r="M100" s="159">
        <v>1.3401068201026083</v>
      </c>
      <c r="N100" s="159">
        <v>1.2678121361481092</v>
      </c>
      <c r="O100" s="159">
        <v>1.1748603847749108</v>
      </c>
      <c r="P100" s="159">
        <v>1.1798119788501382</v>
      </c>
      <c r="Q100" s="159">
        <v>1.1413432418462732</v>
      </c>
    </row>
    <row r="101" spans="1:17" x14ac:dyDescent="0.25">
      <c r="A101" s="76" t="s">
        <v>80</v>
      </c>
      <c r="B101" s="159">
        <v>1.2474442096850022</v>
      </c>
      <c r="C101" s="159">
        <v>1.2456440502337416</v>
      </c>
      <c r="D101" s="159">
        <v>1.171239074963329</v>
      </c>
      <c r="E101" s="159">
        <v>1.2068961263318956</v>
      </c>
      <c r="F101" s="159">
        <v>1.1047240876240663</v>
      </c>
      <c r="G101" s="159">
        <v>1.0553072465530813</v>
      </c>
      <c r="H101" s="159">
        <v>1.0919080221383943</v>
      </c>
      <c r="I101" s="159">
        <v>1.113681014705266</v>
      </c>
      <c r="J101" s="159">
        <v>0.94018543684685263</v>
      </c>
      <c r="K101" s="159">
        <v>0.57476872341531138</v>
      </c>
      <c r="L101" s="159">
        <v>0.52984235096497179</v>
      </c>
      <c r="M101" s="159">
        <v>0.53163351760745825</v>
      </c>
      <c r="N101" s="159">
        <v>0.50295350750788503</v>
      </c>
      <c r="O101" s="159">
        <v>0.46607863618492312</v>
      </c>
      <c r="P101" s="159">
        <v>0.46804298211353784</v>
      </c>
      <c r="Q101" s="159">
        <v>0.45278205689138651</v>
      </c>
    </row>
    <row r="102" spans="1:17" x14ac:dyDescent="0.25">
      <c r="A102" s="129" t="s">
        <v>79</v>
      </c>
      <c r="B102" s="158">
        <v>1.4112254557487249</v>
      </c>
      <c r="C102" s="158">
        <v>1.4091889471639705</v>
      </c>
      <c r="D102" s="158">
        <v>1.3250150864648416</v>
      </c>
      <c r="E102" s="158">
        <v>1.3653536748983615</v>
      </c>
      <c r="F102" s="158">
        <v>1.2497671173827816</v>
      </c>
      <c r="G102" s="158">
        <v>1.19386216907277</v>
      </c>
      <c r="H102" s="158">
        <v>1.2352683865253189</v>
      </c>
      <c r="I102" s="158">
        <v>1.2599000302650867</v>
      </c>
      <c r="J102" s="158">
        <v>1.0636256205297978</v>
      </c>
      <c r="K102" s="158">
        <v>0.65023208842077773</v>
      </c>
      <c r="L102" s="158">
        <v>0.59940717782026498</v>
      </c>
      <c r="M102" s="158">
        <v>0.60143351289941316</v>
      </c>
      <c r="N102" s="158">
        <v>0.56898800550965301</v>
      </c>
      <c r="O102" s="158">
        <v>0.52727170534616663</v>
      </c>
      <c r="P102" s="158">
        <v>0.52949395701628943</v>
      </c>
      <c r="Q102" s="158">
        <v>0.51222937236827859</v>
      </c>
    </row>
    <row r="103" spans="1:17" x14ac:dyDescent="0.25">
      <c r="A103" s="92" t="s">
        <v>125</v>
      </c>
      <c r="B103" s="91">
        <v>0.282245091149745</v>
      </c>
      <c r="C103" s="91">
        <v>0.28183778943279408</v>
      </c>
      <c r="D103" s="91">
        <v>0.26500301729296832</v>
      </c>
      <c r="E103" s="91">
        <v>0.27307073497967232</v>
      </c>
      <c r="F103" s="91">
        <v>0.24995342347655633</v>
      </c>
      <c r="G103" s="91">
        <v>0.23877243381455399</v>
      </c>
      <c r="H103" s="91">
        <v>0.24705367730506378</v>
      </c>
      <c r="I103" s="91">
        <v>0.25198000605301735</v>
      </c>
      <c r="J103" s="91">
        <v>0.21272512410595953</v>
      </c>
      <c r="K103" s="91">
        <v>0.13004641768415554</v>
      </c>
      <c r="L103" s="91">
        <v>0.11988143556405301</v>
      </c>
      <c r="M103" s="91">
        <v>0.12028670257988262</v>
      </c>
      <c r="N103" s="91">
        <v>0.1137976011019306</v>
      </c>
      <c r="O103" s="91">
        <v>0.10545434106923333</v>
      </c>
      <c r="P103" s="91">
        <v>0.10589879140325789</v>
      </c>
      <c r="Q103" s="91">
        <v>0.10244587447365573</v>
      </c>
    </row>
    <row r="104" spans="1:17" x14ac:dyDescent="0.25">
      <c r="A104" s="92" t="s">
        <v>26</v>
      </c>
      <c r="B104" s="91">
        <v>0.42336763672461752</v>
      </c>
      <c r="C104" s="91">
        <v>0.4227566841491911</v>
      </c>
      <c r="D104" s="91">
        <v>0.3975045259394524</v>
      </c>
      <c r="E104" s="91">
        <v>0.4096061024695084</v>
      </c>
      <c r="F104" s="91">
        <v>0.37493013521483443</v>
      </c>
      <c r="G104" s="91">
        <v>0.35815865072183101</v>
      </c>
      <c r="H104" s="91">
        <v>0.37058051595759567</v>
      </c>
      <c r="I104" s="91">
        <v>0.37797000907952594</v>
      </c>
      <c r="J104" s="91">
        <v>0.31908768615893923</v>
      </c>
      <c r="K104" s="91">
        <v>0.19506962652623333</v>
      </c>
      <c r="L104" s="91">
        <v>0.17982215334607951</v>
      </c>
      <c r="M104" s="91">
        <v>0.18043005386982394</v>
      </c>
      <c r="N104" s="91">
        <v>0.1706964016528959</v>
      </c>
      <c r="O104" s="91">
        <v>0.15818151160384999</v>
      </c>
      <c r="P104" s="91">
        <v>0.1588481871048868</v>
      </c>
      <c r="Q104" s="91">
        <v>0.15366881171048355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0.70561272787436236</v>
      </c>
      <c r="C106" s="157">
        <v>0.70459447358198535</v>
      </c>
      <c r="D106" s="157">
        <v>0.66250754323242067</v>
      </c>
      <c r="E106" s="157">
        <v>0.68267683744918073</v>
      </c>
      <c r="F106" s="157">
        <v>0.62488355869139078</v>
      </c>
      <c r="G106" s="157">
        <v>0.59693108453638499</v>
      </c>
      <c r="H106" s="157">
        <v>0.61763419326265945</v>
      </c>
      <c r="I106" s="157">
        <v>0.62995001513254345</v>
      </c>
      <c r="J106" s="157">
        <v>0.53181281026489891</v>
      </c>
      <c r="K106" s="157">
        <v>0.32511604421038887</v>
      </c>
      <c r="L106" s="157">
        <v>0.29970358891013249</v>
      </c>
      <c r="M106" s="157">
        <v>0.30071675644970658</v>
      </c>
      <c r="N106" s="157">
        <v>0.2844940027548265</v>
      </c>
      <c r="O106" s="157">
        <v>0.26363585267308326</v>
      </c>
      <c r="P106" s="157">
        <v>0.26474697850814477</v>
      </c>
      <c r="Q106" s="157">
        <v>0.2561146861841393</v>
      </c>
    </row>
    <row r="107" spans="1:17" x14ac:dyDescent="0.25">
      <c r="A107" s="156" t="s">
        <v>206</v>
      </c>
      <c r="B107" s="204">
        <v>161.8172252807839</v>
      </c>
      <c r="C107" s="204">
        <v>160.52994881834579</v>
      </c>
      <c r="D107" s="204">
        <v>148.73553051419572</v>
      </c>
      <c r="E107" s="204">
        <v>153.41012864298759</v>
      </c>
      <c r="F107" s="204">
        <v>137.84435308165843</v>
      </c>
      <c r="G107" s="204">
        <v>129.87035599872326</v>
      </c>
      <c r="H107" s="204">
        <v>133.03498966512257</v>
      </c>
      <c r="I107" s="204">
        <v>137.43033882774751</v>
      </c>
      <c r="J107" s="204">
        <v>113.68466315954326</v>
      </c>
      <c r="K107" s="204">
        <v>66.001659688431729</v>
      </c>
      <c r="L107" s="204">
        <v>58.87964024377716</v>
      </c>
      <c r="M107" s="204">
        <v>57.064090963250266</v>
      </c>
      <c r="N107" s="204">
        <v>54.244241991966192</v>
      </c>
      <c r="O107" s="204">
        <v>49.450878111509098</v>
      </c>
      <c r="P107" s="204">
        <v>50.024244020265904</v>
      </c>
      <c r="Q107" s="204">
        <v>49.090610717601095</v>
      </c>
    </row>
    <row r="108" spans="1:17" x14ac:dyDescent="0.25">
      <c r="A108" s="152" t="s">
        <v>218</v>
      </c>
      <c r="B108" s="151">
        <v>141.88475065620617</v>
      </c>
      <c r="C108" s="151">
        <v>139.95810449442422</v>
      </c>
      <c r="D108" s="151">
        <v>127.99401934024844</v>
      </c>
      <c r="E108" s="151">
        <v>132.13006151432256</v>
      </c>
      <c r="F108" s="151">
        <v>116.73086561193594</v>
      </c>
      <c r="G108" s="151">
        <v>108.55502858391219</v>
      </c>
      <c r="H108" s="151">
        <v>110.13101987718434</v>
      </c>
      <c r="I108" s="151">
        <v>115.1745391963069</v>
      </c>
      <c r="J108" s="151">
        <v>93.414870118625771</v>
      </c>
      <c r="K108" s="151">
        <v>51.392242088316451</v>
      </c>
      <c r="L108" s="151">
        <v>44.167492969951283</v>
      </c>
      <c r="M108" s="151">
        <v>41.024860960768834</v>
      </c>
      <c r="N108" s="151">
        <v>39.234234567883803</v>
      </c>
      <c r="O108" s="151">
        <v>35.023745864511007</v>
      </c>
      <c r="P108" s="151">
        <v>35.767701526242135</v>
      </c>
      <c r="Q108" s="151">
        <v>35.741129058049211</v>
      </c>
    </row>
    <row r="109" spans="1:17" x14ac:dyDescent="0.25">
      <c r="A109" s="154" t="s">
        <v>33</v>
      </c>
      <c r="B109" s="83">
        <v>20.577200977390742</v>
      </c>
      <c r="C109" s="83">
        <v>17.518894532726858</v>
      </c>
      <c r="D109" s="83">
        <v>8.328920457064946</v>
      </c>
      <c r="E109" s="83">
        <v>7.7664510448665398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26.484180211974042</v>
      </c>
      <c r="C110" s="208">
        <v>27.59188</v>
      </c>
      <c r="D110" s="208">
        <v>27.584489999999999</v>
      </c>
      <c r="E110" s="208">
        <v>27.609390000000001</v>
      </c>
      <c r="F110" s="208">
        <v>36.434220000000003</v>
      </c>
      <c r="G110" s="208">
        <v>30.90006233578244</v>
      </c>
      <c r="H110" s="208">
        <v>32.00855</v>
      </c>
      <c r="I110" s="208">
        <v>34.226430000000001</v>
      </c>
      <c r="J110" s="208">
        <v>28.697410000000001</v>
      </c>
      <c r="K110" s="208">
        <v>16.580269999999999</v>
      </c>
      <c r="L110" s="208">
        <v>15.447718255494758</v>
      </c>
      <c r="M110" s="208">
        <v>15.452107598389732</v>
      </c>
      <c r="N110" s="208">
        <v>19.871494280885901</v>
      </c>
      <c r="O110" s="208">
        <v>16.446212006423774</v>
      </c>
      <c r="P110" s="208">
        <v>14.375485849733888</v>
      </c>
      <c r="Q110" s="208">
        <v>14.555288001593176</v>
      </c>
    </row>
    <row r="111" spans="1:17" x14ac:dyDescent="0.25">
      <c r="A111" s="154" t="s">
        <v>125</v>
      </c>
      <c r="B111" s="208">
        <v>21.160054273523425</v>
      </c>
      <c r="C111" s="208">
        <v>20.125689565275945</v>
      </c>
      <c r="D111" s="208">
        <v>19.138016866707151</v>
      </c>
      <c r="E111" s="208">
        <v>21.13218230851929</v>
      </c>
      <c r="F111" s="208">
        <v>18.539727143532129</v>
      </c>
      <c r="G111" s="208">
        <v>16.826339958178337</v>
      </c>
      <c r="H111" s="208">
        <v>10.340377631669657</v>
      </c>
      <c r="I111" s="208">
        <v>14.23089035637026</v>
      </c>
      <c r="J111" s="208">
        <v>0.94546575277504807</v>
      </c>
      <c r="K111" s="208">
        <v>3.5390828653965585</v>
      </c>
      <c r="L111" s="208">
        <v>0.37969522701774672</v>
      </c>
      <c r="M111" s="208">
        <v>2.1143967593234807</v>
      </c>
      <c r="N111" s="208">
        <v>3.3429659353012848</v>
      </c>
      <c r="O111" s="208">
        <v>0</v>
      </c>
      <c r="P111" s="208">
        <v>1.0337711155945817</v>
      </c>
      <c r="Q111" s="208">
        <v>0</v>
      </c>
    </row>
    <row r="112" spans="1:17" x14ac:dyDescent="0.25">
      <c r="A112" s="154" t="s">
        <v>29</v>
      </c>
      <c r="B112" s="208">
        <v>18.141898597290364</v>
      </c>
      <c r="C112" s="208">
        <v>14.894141110220932</v>
      </c>
      <c r="D112" s="208">
        <v>15.933325866485774</v>
      </c>
      <c r="E112" s="208">
        <v>15.42930430518164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55.521416596027585</v>
      </c>
      <c r="C113" s="208">
        <v>59.827499286200506</v>
      </c>
      <c r="D113" s="208">
        <v>57.00926614999058</v>
      </c>
      <c r="E113" s="208">
        <v>60.192733855755108</v>
      </c>
      <c r="F113" s="208">
        <v>61.756918468403818</v>
      </c>
      <c r="G113" s="208">
        <v>60.828626289951416</v>
      </c>
      <c r="H113" s="208">
        <v>67.78209224551469</v>
      </c>
      <c r="I113" s="208">
        <v>66.717218839936635</v>
      </c>
      <c r="J113" s="208">
        <v>63.77199436585073</v>
      </c>
      <c r="K113" s="208">
        <v>31.272889222919893</v>
      </c>
      <c r="L113" s="208">
        <v>28.340079487438778</v>
      </c>
      <c r="M113" s="208">
        <v>23.45835660305562</v>
      </c>
      <c r="N113" s="208">
        <v>16.019774351696622</v>
      </c>
      <c r="O113" s="208">
        <v>18.577533858087232</v>
      </c>
      <c r="P113" s="208">
        <v>20.358444560913664</v>
      </c>
      <c r="Q113" s="208">
        <v>21.185841056456034</v>
      </c>
    </row>
    <row r="114" spans="1:17" x14ac:dyDescent="0.25">
      <c r="A114" s="152" t="s">
        <v>217</v>
      </c>
      <c r="B114" s="151">
        <v>19.93247462457774</v>
      </c>
      <c r="C114" s="151">
        <v>20.571844323921574</v>
      </c>
      <c r="D114" s="151">
        <v>20.741511173947266</v>
      </c>
      <c r="E114" s="151">
        <v>21.280067128665024</v>
      </c>
      <c r="F114" s="151">
        <v>21.113487469722489</v>
      </c>
      <c r="G114" s="151">
        <v>21.31532741481108</v>
      </c>
      <c r="H114" s="151">
        <v>22.90396978793823</v>
      </c>
      <c r="I114" s="151">
        <v>22.255799631440595</v>
      </c>
      <c r="J114" s="151">
        <v>20.269793040917495</v>
      </c>
      <c r="K114" s="151">
        <v>14.609417600115282</v>
      </c>
      <c r="L114" s="151">
        <v>14.712147273825881</v>
      </c>
      <c r="M114" s="151">
        <v>16.039230002481435</v>
      </c>
      <c r="N114" s="151">
        <v>15.01000742408239</v>
      </c>
      <c r="O114" s="151">
        <v>14.427132246998092</v>
      </c>
      <c r="P114" s="151">
        <v>14.256542494023767</v>
      </c>
      <c r="Q114" s="151">
        <v>13.349481659551881</v>
      </c>
    </row>
    <row r="115" spans="1:17" x14ac:dyDescent="0.25">
      <c r="A115" s="156" t="s">
        <v>205</v>
      </c>
      <c r="B115" s="204">
        <v>16.195135632469416</v>
      </c>
      <c r="C115" s="204">
        <v>16.714623513186282</v>
      </c>
      <c r="D115" s="204">
        <v>16.852477828832157</v>
      </c>
      <c r="E115" s="204">
        <v>17.290054542040338</v>
      </c>
      <c r="F115" s="204">
        <v>17.154708569149527</v>
      </c>
      <c r="G115" s="204">
        <v>17.318703524534005</v>
      </c>
      <c r="H115" s="204">
        <v>18.609475452699815</v>
      </c>
      <c r="I115" s="204">
        <v>18.082837200545491</v>
      </c>
      <c r="J115" s="204">
        <v>16.469206845745468</v>
      </c>
      <c r="K115" s="204">
        <v>11.870151800093669</v>
      </c>
      <c r="L115" s="204">
        <v>11.953619659983531</v>
      </c>
      <c r="M115" s="204">
        <v>13.031874377016168</v>
      </c>
      <c r="N115" s="204">
        <v>12.195631032066945</v>
      </c>
      <c r="O115" s="204">
        <v>11.722044950685952</v>
      </c>
      <c r="P115" s="204">
        <v>11.583440776394314</v>
      </c>
      <c r="Q115" s="204">
        <v>10.846453848385906</v>
      </c>
    </row>
    <row r="116" spans="1:17" x14ac:dyDescent="0.25">
      <c r="A116" s="156" t="s">
        <v>204</v>
      </c>
      <c r="B116" s="204">
        <v>15.625305805611777</v>
      </c>
      <c r="C116" s="204">
        <v>15.629263088644773</v>
      </c>
      <c r="D116" s="204">
        <v>14.751173053882617</v>
      </c>
      <c r="E116" s="204">
        <v>15.196570550081766</v>
      </c>
      <c r="F116" s="204">
        <v>13.974936340706881</v>
      </c>
      <c r="G116" s="204">
        <v>13.395280540948425</v>
      </c>
      <c r="H116" s="204">
        <v>13.893559191075212</v>
      </c>
      <c r="I116" s="204">
        <v>14.126768905982679</v>
      </c>
      <c r="J116" s="204">
        <v>11.984778792690287</v>
      </c>
      <c r="K116" s="204">
        <v>7.4147028427929538</v>
      </c>
      <c r="L116" s="204">
        <v>6.8845156688686977</v>
      </c>
      <c r="M116" s="204">
        <v>6.958463411993316</v>
      </c>
      <c r="N116" s="204">
        <v>6.5765711649996437</v>
      </c>
      <c r="O116" s="204">
        <v>6.114933196429627</v>
      </c>
      <c r="P116" s="204">
        <v>6.1315255804228022</v>
      </c>
      <c r="Q116" s="204">
        <v>5.9140588790818835</v>
      </c>
    </row>
    <row r="117" spans="1:17" x14ac:dyDescent="0.25">
      <c r="A117" s="152" t="s">
        <v>216</v>
      </c>
      <c r="B117" s="151">
        <v>10.891343082274565</v>
      </c>
      <c r="C117" s="151">
        <v>10.7434500617134</v>
      </c>
      <c r="D117" s="151">
        <v>9.8250641500701406</v>
      </c>
      <c r="E117" s="151">
        <v>10.142554607023822</v>
      </c>
      <c r="F117" s="151">
        <v>8.9604830666477895</v>
      </c>
      <c r="G117" s="151">
        <v>8.332890279930794</v>
      </c>
      <c r="H117" s="151">
        <v>8.4538663664398825</v>
      </c>
      <c r="I117" s="151">
        <v>8.8410164935155375</v>
      </c>
      <c r="J117" s="151">
        <v>7.1707029454723816</v>
      </c>
      <c r="K117" s="151">
        <v>3.9449661627655743</v>
      </c>
      <c r="L117" s="151">
        <v>3.3903806913350505</v>
      </c>
      <c r="M117" s="151">
        <v>3.1491462864039748</v>
      </c>
      <c r="N117" s="151">
        <v>3.0116944017800762</v>
      </c>
      <c r="O117" s="151">
        <v>2.6884892877675801</v>
      </c>
      <c r="P117" s="151">
        <v>2.7455967380921571</v>
      </c>
      <c r="Q117" s="151">
        <v>2.7435569849383121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10.891343082274565</v>
      </c>
      <c r="C122" s="208">
        <v>10.7434500617134</v>
      </c>
      <c r="D122" s="208">
        <v>9.8250641500701406</v>
      </c>
      <c r="E122" s="208">
        <v>10.142554607023822</v>
      </c>
      <c r="F122" s="208">
        <v>8.9604830666477895</v>
      </c>
      <c r="G122" s="208">
        <v>8.332890279930794</v>
      </c>
      <c r="H122" s="208">
        <v>8.4538663664398825</v>
      </c>
      <c r="I122" s="208">
        <v>8.8410164935155375</v>
      </c>
      <c r="J122" s="208">
        <v>7.1707029454723816</v>
      </c>
      <c r="K122" s="208">
        <v>3.9449661627655743</v>
      </c>
      <c r="L122" s="208">
        <v>3.3903806913350505</v>
      </c>
      <c r="M122" s="208">
        <v>3.1491462864039748</v>
      </c>
      <c r="N122" s="208">
        <v>3.0116944017800762</v>
      </c>
      <c r="O122" s="208">
        <v>2.6884892877675801</v>
      </c>
      <c r="P122" s="208">
        <v>2.7455967380921571</v>
      </c>
      <c r="Q122" s="208">
        <v>2.7435569849383121</v>
      </c>
    </row>
    <row r="123" spans="1:17" x14ac:dyDescent="0.25">
      <c r="A123" s="152" t="s">
        <v>215</v>
      </c>
      <c r="B123" s="261">
        <v>4.7339627233372132</v>
      </c>
      <c r="C123" s="261">
        <v>4.8858130269313742</v>
      </c>
      <c r="D123" s="261">
        <v>4.9261089038124757</v>
      </c>
      <c r="E123" s="261">
        <v>5.0540159430579434</v>
      </c>
      <c r="F123" s="261">
        <v>5.0144532740590915</v>
      </c>
      <c r="G123" s="261">
        <v>5.0623902610176312</v>
      </c>
      <c r="H123" s="261">
        <v>5.4396928246353298</v>
      </c>
      <c r="I123" s="261">
        <v>5.2857524124671418</v>
      </c>
      <c r="J123" s="261">
        <v>4.8140758472179055</v>
      </c>
      <c r="K123" s="261">
        <v>3.4697366800273794</v>
      </c>
      <c r="L123" s="261">
        <v>3.4941349775336468</v>
      </c>
      <c r="M123" s="261">
        <v>3.8093171255893408</v>
      </c>
      <c r="N123" s="261">
        <v>3.5648767632195679</v>
      </c>
      <c r="O123" s="261">
        <v>3.4264439086620468</v>
      </c>
      <c r="P123" s="261">
        <v>3.3859288423306451</v>
      </c>
      <c r="Q123" s="261">
        <v>3.1705018941435719</v>
      </c>
    </row>
    <row r="124" spans="1:17" x14ac:dyDescent="0.25">
      <c r="A124" s="243" t="s">
        <v>203</v>
      </c>
      <c r="B124" s="242">
        <v>14.451044102818862</v>
      </c>
      <c r="C124" s="242">
        <v>14.914587134843146</v>
      </c>
      <c r="D124" s="242">
        <v>15.037595601111772</v>
      </c>
      <c r="E124" s="242">
        <v>15.428048668282145</v>
      </c>
      <c r="F124" s="242">
        <v>15.307278415548808</v>
      </c>
      <c r="G124" s="242">
        <v>15.453612375738034</v>
      </c>
      <c r="H124" s="242">
        <v>16.605378096255219</v>
      </c>
      <c r="I124" s="242">
        <v>16.135454732794436</v>
      </c>
      <c r="J124" s="242">
        <v>14.695599954665186</v>
      </c>
      <c r="K124" s="242">
        <v>10.591827760083582</v>
      </c>
      <c r="L124" s="242">
        <v>10.666306773523766</v>
      </c>
      <c r="M124" s="242">
        <v>11.628441751799041</v>
      </c>
      <c r="N124" s="242">
        <v>10.882255382459736</v>
      </c>
      <c r="O124" s="242">
        <v>10.459670879073618</v>
      </c>
      <c r="P124" s="242">
        <v>10.335993308167234</v>
      </c>
      <c r="Q124" s="242">
        <v>9.6783742031751157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1</v>
      </c>
      <c r="D129" s="77">
        <f t="shared" si="0"/>
        <v>1</v>
      </c>
      <c r="E129" s="77">
        <f t="shared" si="0"/>
        <v>1</v>
      </c>
      <c r="F129" s="77">
        <f t="shared" si="0"/>
        <v>0.99999999999999989</v>
      </c>
      <c r="G129" s="77">
        <f t="shared" si="0"/>
        <v>0.99999999999999989</v>
      </c>
      <c r="H129" s="77">
        <f t="shared" si="0"/>
        <v>1</v>
      </c>
      <c r="I129" s="77">
        <f t="shared" si="0"/>
        <v>0.99999999999999989</v>
      </c>
      <c r="J129" s="77">
        <f t="shared" si="0"/>
        <v>1</v>
      </c>
      <c r="K129" s="77">
        <f t="shared" si="0"/>
        <v>0.99999999999999989</v>
      </c>
      <c r="L129" s="77">
        <f t="shared" si="0"/>
        <v>1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3.6059961882558859E-3</v>
      </c>
      <c r="C130" s="240">
        <f t="shared" si="1"/>
        <v>3.6059961882558859E-3</v>
      </c>
      <c r="D130" s="240">
        <f t="shared" si="1"/>
        <v>3.6059961882558859E-3</v>
      </c>
      <c r="E130" s="240">
        <f t="shared" si="1"/>
        <v>3.6059961882558859E-3</v>
      </c>
      <c r="F130" s="240">
        <f t="shared" si="1"/>
        <v>3.605996188255885E-3</v>
      </c>
      <c r="G130" s="240">
        <f t="shared" si="1"/>
        <v>3.6059961882558855E-3</v>
      </c>
      <c r="H130" s="240">
        <f t="shared" si="1"/>
        <v>3.6059961882558859E-3</v>
      </c>
      <c r="I130" s="240">
        <f t="shared" si="1"/>
        <v>3.605996188255885E-3</v>
      </c>
      <c r="J130" s="240">
        <f t="shared" si="1"/>
        <v>3.6059961882558859E-3</v>
      </c>
      <c r="K130" s="240">
        <f t="shared" si="1"/>
        <v>3.6059961882558855E-3</v>
      </c>
      <c r="L130" s="240">
        <f t="shared" si="1"/>
        <v>3.6059961882558855E-3</v>
      </c>
      <c r="M130" s="240">
        <f t="shared" si="1"/>
        <v>3.6059961882558859E-3</v>
      </c>
      <c r="N130" s="240">
        <f t="shared" si="1"/>
        <v>3.6059961882558859E-3</v>
      </c>
      <c r="O130" s="240">
        <f t="shared" si="1"/>
        <v>3.6059961882558859E-3</v>
      </c>
      <c r="P130" s="240">
        <f t="shared" si="1"/>
        <v>3.6059961882558859E-3</v>
      </c>
      <c r="Q130" s="240">
        <f t="shared" si="1"/>
        <v>3.6059961882558859E-3</v>
      </c>
    </row>
    <row r="131" spans="1:17" x14ac:dyDescent="0.25">
      <c r="A131" s="76" t="s">
        <v>82</v>
      </c>
      <c r="B131" s="239">
        <f t="shared" ref="B131:Q131" si="2">IF(B$7=0,0,B$7/B$5)</f>
        <v>1.4423984753023544E-3</v>
      </c>
      <c r="C131" s="239">
        <f t="shared" si="2"/>
        <v>1.4423984753023544E-3</v>
      </c>
      <c r="D131" s="239">
        <f t="shared" si="2"/>
        <v>1.4423984753023544E-3</v>
      </c>
      <c r="E131" s="239">
        <f t="shared" si="2"/>
        <v>1.4423984753023544E-3</v>
      </c>
      <c r="F131" s="239">
        <f t="shared" si="2"/>
        <v>1.442398475302354E-3</v>
      </c>
      <c r="G131" s="239">
        <f t="shared" si="2"/>
        <v>1.4423984753023544E-3</v>
      </c>
      <c r="H131" s="239">
        <f t="shared" si="2"/>
        <v>1.4423984753023544E-3</v>
      </c>
      <c r="I131" s="239">
        <f t="shared" si="2"/>
        <v>1.4423984753023544E-3</v>
      </c>
      <c r="J131" s="239">
        <f t="shared" si="2"/>
        <v>1.4423984753023544E-3</v>
      </c>
      <c r="K131" s="239">
        <f t="shared" si="2"/>
        <v>1.4423984753023542E-3</v>
      </c>
      <c r="L131" s="239">
        <f t="shared" si="2"/>
        <v>1.4423984753023542E-3</v>
      </c>
      <c r="M131" s="239">
        <f t="shared" si="2"/>
        <v>1.4423984753023544E-3</v>
      </c>
      <c r="N131" s="239">
        <f t="shared" si="2"/>
        <v>1.4423984753023544E-3</v>
      </c>
      <c r="O131" s="239">
        <f t="shared" si="2"/>
        <v>1.4423984753023544E-3</v>
      </c>
      <c r="P131" s="239">
        <f t="shared" si="2"/>
        <v>1.4423984753023544E-3</v>
      </c>
      <c r="Q131" s="239">
        <f t="shared" si="2"/>
        <v>1.4423984753023544E-3</v>
      </c>
    </row>
    <row r="132" spans="1:17" x14ac:dyDescent="0.25">
      <c r="A132" s="76" t="s">
        <v>81</v>
      </c>
      <c r="B132" s="239">
        <f t="shared" ref="B132:Q132" si="3">IF(B$8=0,0,B$8/B$5)</f>
        <v>6.1301935200350063E-3</v>
      </c>
      <c r="C132" s="239">
        <f t="shared" si="3"/>
        <v>6.1301935200350063E-3</v>
      </c>
      <c r="D132" s="239">
        <f t="shared" si="3"/>
        <v>6.1301935200350063E-3</v>
      </c>
      <c r="E132" s="239">
        <f t="shared" si="3"/>
        <v>6.1301935200350063E-3</v>
      </c>
      <c r="F132" s="239">
        <f t="shared" si="3"/>
        <v>6.1301935200350054E-3</v>
      </c>
      <c r="G132" s="239">
        <f t="shared" si="3"/>
        <v>6.1301935200350063E-3</v>
      </c>
      <c r="H132" s="239">
        <f t="shared" si="3"/>
        <v>6.1301935200350072E-3</v>
      </c>
      <c r="I132" s="239">
        <f t="shared" si="3"/>
        <v>6.1301935200350054E-3</v>
      </c>
      <c r="J132" s="239">
        <f t="shared" si="3"/>
        <v>6.1301935200350072E-3</v>
      </c>
      <c r="K132" s="239">
        <f t="shared" si="3"/>
        <v>6.1301935200350054E-3</v>
      </c>
      <c r="L132" s="239">
        <f t="shared" si="3"/>
        <v>6.1301935200350054E-3</v>
      </c>
      <c r="M132" s="239">
        <f t="shared" si="3"/>
        <v>6.1301935200350063E-3</v>
      </c>
      <c r="N132" s="239">
        <f t="shared" si="3"/>
        <v>6.1301935200350063E-3</v>
      </c>
      <c r="O132" s="239">
        <f t="shared" si="3"/>
        <v>6.1301935200350063E-3</v>
      </c>
      <c r="P132" s="239">
        <f t="shared" si="3"/>
        <v>6.1301935200350063E-3</v>
      </c>
      <c r="Q132" s="239">
        <f t="shared" si="3"/>
        <v>6.1301935200350072E-3</v>
      </c>
    </row>
    <row r="133" spans="1:17" x14ac:dyDescent="0.25">
      <c r="A133" s="76" t="s">
        <v>80</v>
      </c>
      <c r="B133" s="239">
        <f t="shared" ref="B133:Q133" si="4">IF(B$9=0,0,B$9/B$5)</f>
        <v>7.2119923765117722E-4</v>
      </c>
      <c r="C133" s="239">
        <f t="shared" si="4"/>
        <v>7.2119923765117722E-4</v>
      </c>
      <c r="D133" s="239">
        <f t="shared" si="4"/>
        <v>7.2119923765117722E-4</v>
      </c>
      <c r="E133" s="239">
        <f t="shared" si="4"/>
        <v>7.2119923765117722E-4</v>
      </c>
      <c r="F133" s="239">
        <f t="shared" si="4"/>
        <v>7.2119923765117701E-4</v>
      </c>
      <c r="G133" s="239">
        <f t="shared" si="4"/>
        <v>7.2119923765117722E-4</v>
      </c>
      <c r="H133" s="239">
        <f t="shared" si="4"/>
        <v>7.2119923765117722E-4</v>
      </c>
      <c r="I133" s="239">
        <f t="shared" si="4"/>
        <v>7.2119923765117722E-4</v>
      </c>
      <c r="J133" s="239">
        <f t="shared" si="4"/>
        <v>7.2119923765117722E-4</v>
      </c>
      <c r="K133" s="239">
        <f t="shared" si="4"/>
        <v>7.2119923765117712E-4</v>
      </c>
      <c r="L133" s="239">
        <f t="shared" si="4"/>
        <v>7.2119923765117712E-4</v>
      </c>
      <c r="M133" s="239">
        <f t="shared" si="4"/>
        <v>7.2119923765117722E-4</v>
      </c>
      <c r="N133" s="239">
        <f t="shared" si="4"/>
        <v>7.2119923765117722E-4</v>
      </c>
      <c r="O133" s="239">
        <f t="shared" si="4"/>
        <v>7.2119923765117722E-4</v>
      </c>
      <c r="P133" s="239">
        <f t="shared" si="4"/>
        <v>7.2119923765117722E-4</v>
      </c>
      <c r="Q133" s="239">
        <f t="shared" si="4"/>
        <v>7.2119923765117722E-4</v>
      </c>
    </row>
    <row r="134" spans="1:17" x14ac:dyDescent="0.25">
      <c r="A134" s="129" t="s">
        <v>79</v>
      </c>
      <c r="B134" s="238">
        <f t="shared" ref="B134:Q134" si="5">IF(B$10=0,0,B$10/B$5)</f>
        <v>2.1635977129535315E-3</v>
      </c>
      <c r="C134" s="238">
        <f t="shared" si="5"/>
        <v>2.1635977129535315E-3</v>
      </c>
      <c r="D134" s="238">
        <f t="shared" si="5"/>
        <v>2.1635977129535315E-3</v>
      </c>
      <c r="E134" s="238">
        <f t="shared" si="5"/>
        <v>2.1635977129535319E-3</v>
      </c>
      <c r="F134" s="238">
        <f t="shared" si="5"/>
        <v>2.163597712953531E-3</v>
      </c>
      <c r="G134" s="238">
        <f t="shared" si="5"/>
        <v>2.1635977129535315E-3</v>
      </c>
      <c r="H134" s="238">
        <f t="shared" si="5"/>
        <v>2.1635977129535319E-3</v>
      </c>
      <c r="I134" s="238">
        <f t="shared" si="5"/>
        <v>2.163597712953531E-3</v>
      </c>
      <c r="J134" s="238">
        <f t="shared" si="5"/>
        <v>2.1635977129535315E-3</v>
      </c>
      <c r="K134" s="238">
        <f t="shared" si="5"/>
        <v>2.163597712953531E-3</v>
      </c>
      <c r="L134" s="238">
        <f t="shared" si="5"/>
        <v>2.163597712953531E-3</v>
      </c>
      <c r="M134" s="238">
        <f t="shared" si="5"/>
        <v>2.1635977129535315E-3</v>
      </c>
      <c r="N134" s="238">
        <f t="shared" si="5"/>
        <v>2.1635977129535315E-3</v>
      </c>
      <c r="O134" s="238">
        <f t="shared" si="5"/>
        <v>2.1635977129535315E-3</v>
      </c>
      <c r="P134" s="238">
        <f t="shared" si="5"/>
        <v>2.1635977129535319E-3</v>
      </c>
      <c r="Q134" s="238">
        <f t="shared" si="5"/>
        <v>2.1635977129535319E-3</v>
      </c>
    </row>
    <row r="135" spans="1:17" x14ac:dyDescent="0.25">
      <c r="A135" s="127" t="s">
        <v>214</v>
      </c>
      <c r="B135" s="236">
        <f t="shared" ref="B135:Q135" si="6">IF(B$15=0,0,B$15/B$5)</f>
        <v>2.828693665973148E-2</v>
      </c>
      <c r="C135" s="236">
        <f t="shared" si="6"/>
        <v>2.8286936659731483E-2</v>
      </c>
      <c r="D135" s="236">
        <f t="shared" si="6"/>
        <v>2.8286936659731483E-2</v>
      </c>
      <c r="E135" s="236">
        <f t="shared" si="6"/>
        <v>2.8286936659731483E-2</v>
      </c>
      <c r="F135" s="236">
        <f t="shared" si="6"/>
        <v>2.828693665973148E-2</v>
      </c>
      <c r="G135" s="236">
        <f t="shared" si="6"/>
        <v>2.8286936659731487E-2</v>
      </c>
      <c r="H135" s="236">
        <f t="shared" si="6"/>
        <v>2.8286936659731487E-2</v>
      </c>
      <c r="I135" s="236">
        <f t="shared" si="6"/>
        <v>2.828693665973148E-2</v>
      </c>
      <c r="J135" s="236">
        <f t="shared" si="6"/>
        <v>2.8286936659731487E-2</v>
      </c>
      <c r="K135" s="236">
        <f t="shared" si="6"/>
        <v>2.828693665973148E-2</v>
      </c>
      <c r="L135" s="236">
        <f t="shared" si="6"/>
        <v>2.828693665973148E-2</v>
      </c>
      <c r="M135" s="236">
        <f t="shared" si="6"/>
        <v>2.8286936659731483E-2</v>
      </c>
      <c r="N135" s="236">
        <f t="shared" si="6"/>
        <v>2.8286936659731483E-2</v>
      </c>
      <c r="O135" s="236">
        <f t="shared" si="6"/>
        <v>2.8286936659731483E-2</v>
      </c>
      <c r="P135" s="236">
        <f t="shared" si="6"/>
        <v>2.8286936659731483E-2</v>
      </c>
      <c r="Q135" s="236">
        <f t="shared" si="6"/>
        <v>2.8286936659731483E-2</v>
      </c>
    </row>
    <row r="136" spans="1:17" x14ac:dyDescent="0.25">
      <c r="A136" s="127" t="s">
        <v>213</v>
      </c>
      <c r="B136" s="237">
        <f t="shared" ref="B136:Q136" si="7">IF(B$16=0,0,B$16/B$5)</f>
        <v>0.4110730633938397</v>
      </c>
      <c r="C136" s="237">
        <f t="shared" si="7"/>
        <v>0.41107306339383975</v>
      </c>
      <c r="D136" s="237">
        <f t="shared" si="7"/>
        <v>0.4110730633938397</v>
      </c>
      <c r="E136" s="237">
        <f t="shared" si="7"/>
        <v>0.4110730633938397</v>
      </c>
      <c r="F136" s="237">
        <f t="shared" si="7"/>
        <v>0.41107306339383964</v>
      </c>
      <c r="G136" s="237">
        <f t="shared" si="7"/>
        <v>0.4110730633938397</v>
      </c>
      <c r="H136" s="237">
        <f t="shared" si="7"/>
        <v>0.4110730633938397</v>
      </c>
      <c r="I136" s="237">
        <f t="shared" si="7"/>
        <v>0.41107306339383959</v>
      </c>
      <c r="J136" s="237">
        <f t="shared" si="7"/>
        <v>0.41107306339383975</v>
      </c>
      <c r="K136" s="237">
        <f t="shared" si="7"/>
        <v>0.41107306339383964</v>
      </c>
      <c r="L136" s="237">
        <f t="shared" si="7"/>
        <v>0.4110730633938397</v>
      </c>
      <c r="M136" s="237">
        <f t="shared" si="7"/>
        <v>0.4110730633938397</v>
      </c>
      <c r="N136" s="237">
        <f t="shared" si="7"/>
        <v>0.4110730633938397</v>
      </c>
      <c r="O136" s="237">
        <f t="shared" si="7"/>
        <v>0.4110730633938397</v>
      </c>
      <c r="P136" s="237">
        <f t="shared" si="7"/>
        <v>0.41107306339383975</v>
      </c>
      <c r="Q136" s="237">
        <f t="shared" si="7"/>
        <v>0.4110730633938397</v>
      </c>
    </row>
    <row r="137" spans="1:17" x14ac:dyDescent="0.25">
      <c r="A137" s="142" t="s">
        <v>227</v>
      </c>
      <c r="B137" s="235">
        <f t="shared" ref="B137:Q137" si="8">IF(B$17=0,0,B$17/B$5)</f>
        <v>0.29975028041038032</v>
      </c>
      <c r="C137" s="235">
        <f t="shared" si="8"/>
        <v>0.29975028041038032</v>
      </c>
      <c r="D137" s="235">
        <f t="shared" si="8"/>
        <v>0.29975028041038032</v>
      </c>
      <c r="E137" s="235">
        <f t="shared" si="8"/>
        <v>0.29975028041038032</v>
      </c>
      <c r="F137" s="235">
        <f t="shared" si="8"/>
        <v>0.29975028041038027</v>
      </c>
      <c r="G137" s="235">
        <f t="shared" si="8"/>
        <v>0.29975028041038032</v>
      </c>
      <c r="H137" s="235">
        <f t="shared" si="8"/>
        <v>0.29975028041038032</v>
      </c>
      <c r="I137" s="235">
        <f t="shared" si="8"/>
        <v>0.29975028041038027</v>
      </c>
      <c r="J137" s="235">
        <f t="shared" si="8"/>
        <v>0.29975028041038032</v>
      </c>
      <c r="K137" s="235">
        <f t="shared" si="8"/>
        <v>0.29975028041038027</v>
      </c>
      <c r="L137" s="235">
        <f t="shared" si="8"/>
        <v>0.29975028041038032</v>
      </c>
      <c r="M137" s="235">
        <f t="shared" si="8"/>
        <v>0.29975028041038032</v>
      </c>
      <c r="N137" s="235">
        <f t="shared" si="8"/>
        <v>0.29975028041038032</v>
      </c>
      <c r="O137" s="235">
        <f t="shared" si="8"/>
        <v>0.29975028041038032</v>
      </c>
      <c r="P137" s="235">
        <f t="shared" si="8"/>
        <v>0.29975028041038032</v>
      </c>
      <c r="Q137" s="235">
        <f t="shared" si="8"/>
        <v>0.29975028041038032</v>
      </c>
    </row>
    <row r="138" spans="1:17" x14ac:dyDescent="0.25">
      <c r="A138" s="142" t="s">
        <v>226</v>
      </c>
      <c r="B138" s="235">
        <f t="shared" ref="B138:Q138" si="9">IF(B$25=0,0,B$25/B$5)</f>
        <v>0.11132278298345941</v>
      </c>
      <c r="C138" s="235">
        <f t="shared" si="9"/>
        <v>0.11132278298345941</v>
      </c>
      <c r="D138" s="235">
        <f t="shared" si="9"/>
        <v>0.11132278298345939</v>
      </c>
      <c r="E138" s="235">
        <f t="shared" si="9"/>
        <v>0.11132278298345939</v>
      </c>
      <c r="F138" s="235">
        <f t="shared" si="9"/>
        <v>0.11132278298345936</v>
      </c>
      <c r="G138" s="235">
        <f t="shared" si="9"/>
        <v>0.11132278298345939</v>
      </c>
      <c r="H138" s="235">
        <f t="shared" si="9"/>
        <v>0.11132278298345939</v>
      </c>
      <c r="I138" s="235">
        <f t="shared" si="9"/>
        <v>0.11132278298345938</v>
      </c>
      <c r="J138" s="235">
        <f t="shared" si="9"/>
        <v>0.11132278298345941</v>
      </c>
      <c r="K138" s="235">
        <f t="shared" si="9"/>
        <v>0.11132278298345938</v>
      </c>
      <c r="L138" s="235">
        <f t="shared" si="9"/>
        <v>0.11132278298345938</v>
      </c>
      <c r="M138" s="235">
        <f t="shared" si="9"/>
        <v>0.11132278298345939</v>
      </c>
      <c r="N138" s="235">
        <f t="shared" si="9"/>
        <v>0.11132278298345939</v>
      </c>
      <c r="O138" s="235">
        <f t="shared" si="9"/>
        <v>0.11132278298345939</v>
      </c>
      <c r="P138" s="235">
        <f t="shared" si="9"/>
        <v>0.11132278298345939</v>
      </c>
      <c r="Q138" s="235">
        <f t="shared" si="9"/>
        <v>0.11132278298345939</v>
      </c>
    </row>
    <row r="139" spans="1:17" x14ac:dyDescent="0.25">
      <c r="A139" s="127" t="s">
        <v>212</v>
      </c>
      <c r="B139" s="237">
        <f t="shared" ref="B139:Q139" si="10">IF(B$36=0,0,B$36/B$5)</f>
        <v>0.52011464180796596</v>
      </c>
      <c r="C139" s="237">
        <f t="shared" si="10"/>
        <v>0.52011464180796596</v>
      </c>
      <c r="D139" s="237">
        <f t="shared" si="10"/>
        <v>0.52011464180796596</v>
      </c>
      <c r="E139" s="237">
        <f t="shared" si="10"/>
        <v>0.52011464180796596</v>
      </c>
      <c r="F139" s="237">
        <f t="shared" si="10"/>
        <v>0.52011464180796596</v>
      </c>
      <c r="G139" s="237">
        <f t="shared" si="10"/>
        <v>0.52011464180796585</v>
      </c>
      <c r="H139" s="237">
        <f t="shared" si="10"/>
        <v>0.52011464180796596</v>
      </c>
      <c r="I139" s="237">
        <f t="shared" si="10"/>
        <v>0.52011464180796596</v>
      </c>
      <c r="J139" s="237">
        <f t="shared" si="10"/>
        <v>0.52011464180796596</v>
      </c>
      <c r="K139" s="237">
        <f t="shared" si="10"/>
        <v>0.52011464180796596</v>
      </c>
      <c r="L139" s="237">
        <f t="shared" si="10"/>
        <v>0.52011464180796596</v>
      </c>
      <c r="M139" s="237">
        <f t="shared" si="10"/>
        <v>0.52011464180796596</v>
      </c>
      <c r="N139" s="237">
        <f t="shared" si="10"/>
        <v>0.52011464180796596</v>
      </c>
      <c r="O139" s="237">
        <f t="shared" si="10"/>
        <v>0.52011464180796596</v>
      </c>
      <c r="P139" s="237">
        <f t="shared" si="10"/>
        <v>0.52011464180796596</v>
      </c>
      <c r="Q139" s="237">
        <f t="shared" si="10"/>
        <v>0.52011464180796596</v>
      </c>
    </row>
    <row r="140" spans="1:17" x14ac:dyDescent="0.25">
      <c r="A140" s="72" t="s">
        <v>211</v>
      </c>
      <c r="B140" s="234">
        <f t="shared" ref="B140:Q140" si="11">IF(B$44=0,0,B$44/B$5)</f>
        <v>2.6461973004264939E-2</v>
      </c>
      <c r="C140" s="234">
        <f t="shared" si="11"/>
        <v>2.6461973004264939E-2</v>
      </c>
      <c r="D140" s="234">
        <f t="shared" si="11"/>
        <v>2.6461973004264939E-2</v>
      </c>
      <c r="E140" s="234">
        <f t="shared" si="11"/>
        <v>2.6461973004264939E-2</v>
      </c>
      <c r="F140" s="234">
        <f t="shared" si="11"/>
        <v>2.6461973004264935E-2</v>
      </c>
      <c r="G140" s="234">
        <f t="shared" si="11"/>
        <v>2.6461973004264939E-2</v>
      </c>
      <c r="H140" s="234">
        <f t="shared" si="11"/>
        <v>2.6461973004264939E-2</v>
      </c>
      <c r="I140" s="234">
        <f t="shared" si="11"/>
        <v>2.6461973004264935E-2</v>
      </c>
      <c r="J140" s="234">
        <f t="shared" si="11"/>
        <v>2.6461973004264939E-2</v>
      </c>
      <c r="K140" s="234">
        <f t="shared" si="11"/>
        <v>2.6461973004264935E-2</v>
      </c>
      <c r="L140" s="234">
        <f t="shared" si="11"/>
        <v>2.6461973004264935E-2</v>
      </c>
      <c r="M140" s="234">
        <f t="shared" si="11"/>
        <v>2.6461973004264939E-2</v>
      </c>
      <c r="N140" s="234">
        <f t="shared" si="11"/>
        <v>2.6461973004264939E-2</v>
      </c>
      <c r="O140" s="234">
        <f t="shared" si="11"/>
        <v>2.6461973004264939E-2</v>
      </c>
      <c r="P140" s="234">
        <f t="shared" si="11"/>
        <v>2.6461973004264939E-2</v>
      </c>
      <c r="Q140" s="234">
        <f t="shared" si="11"/>
        <v>2.6461973004264939E-2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</v>
      </c>
      <c r="C143" s="77">
        <f t="shared" si="12"/>
        <v>1</v>
      </c>
      <c r="D143" s="77">
        <f t="shared" si="12"/>
        <v>1</v>
      </c>
      <c r="E143" s="77">
        <f t="shared" si="12"/>
        <v>0.99999999999999989</v>
      </c>
      <c r="F143" s="77">
        <f t="shared" si="12"/>
        <v>1</v>
      </c>
      <c r="G143" s="77">
        <f t="shared" si="12"/>
        <v>0.99999999999999989</v>
      </c>
      <c r="H143" s="77">
        <f t="shared" si="12"/>
        <v>1</v>
      </c>
      <c r="I143" s="77">
        <f t="shared" si="12"/>
        <v>1</v>
      </c>
      <c r="J143" s="77">
        <f t="shared" si="12"/>
        <v>1</v>
      </c>
      <c r="K143" s="77">
        <f t="shared" si="12"/>
        <v>1</v>
      </c>
      <c r="L143" s="77">
        <f t="shared" si="12"/>
        <v>0.99999999999999978</v>
      </c>
      <c r="M143" s="77">
        <f t="shared" si="12"/>
        <v>0.99999999999999989</v>
      </c>
      <c r="N143" s="77">
        <f t="shared" si="12"/>
        <v>1</v>
      </c>
      <c r="O143" s="77">
        <f t="shared" si="12"/>
        <v>1.0000000000000002</v>
      </c>
      <c r="P143" s="77">
        <f t="shared" si="12"/>
        <v>1</v>
      </c>
      <c r="Q143" s="77">
        <f t="shared" si="12"/>
        <v>0.99999999999999989</v>
      </c>
    </row>
    <row r="144" spans="1:17" x14ac:dyDescent="0.25">
      <c r="A144" s="132" t="s">
        <v>83</v>
      </c>
      <c r="B144" s="240">
        <f t="shared" ref="B144:Q144" si="13">IF(B$48=0,0,B$48/B$47)</f>
        <v>4.4257456823163163E-3</v>
      </c>
      <c r="C144" s="240">
        <f t="shared" si="13"/>
        <v>4.4257456823163163E-3</v>
      </c>
      <c r="D144" s="240">
        <f t="shared" si="13"/>
        <v>4.4257456823163163E-3</v>
      </c>
      <c r="E144" s="240">
        <f t="shared" si="13"/>
        <v>4.4257456823163155E-3</v>
      </c>
      <c r="F144" s="240">
        <f t="shared" si="13"/>
        <v>4.4257456823163163E-3</v>
      </c>
      <c r="G144" s="240">
        <f t="shared" si="13"/>
        <v>4.4257456823163163E-3</v>
      </c>
      <c r="H144" s="240">
        <f t="shared" si="13"/>
        <v>4.4257456823163163E-3</v>
      </c>
      <c r="I144" s="240">
        <f t="shared" si="13"/>
        <v>4.4257456823163172E-3</v>
      </c>
      <c r="J144" s="240">
        <f t="shared" si="13"/>
        <v>4.4257456823163163E-3</v>
      </c>
      <c r="K144" s="240">
        <f t="shared" si="13"/>
        <v>4.4257456823163163E-3</v>
      </c>
      <c r="L144" s="240">
        <f t="shared" si="13"/>
        <v>4.4257456823163155E-3</v>
      </c>
      <c r="M144" s="240">
        <f t="shared" si="13"/>
        <v>4.4257456823163172E-3</v>
      </c>
      <c r="N144" s="240">
        <f t="shared" si="13"/>
        <v>4.4257456823163155E-3</v>
      </c>
      <c r="O144" s="240">
        <f t="shared" si="13"/>
        <v>4.4257456823163172E-3</v>
      </c>
      <c r="P144" s="240">
        <f t="shared" si="13"/>
        <v>4.4257456823163163E-3</v>
      </c>
      <c r="Q144" s="240">
        <f t="shared" si="13"/>
        <v>4.4257456823163163E-3</v>
      </c>
    </row>
    <row r="145" spans="1:17" x14ac:dyDescent="0.25">
      <c r="A145" s="76" t="s">
        <v>82</v>
      </c>
      <c r="B145" s="239">
        <f t="shared" ref="B145:Q145" si="14">IF(B$49=0,0,B$49/B$47)</f>
        <v>4.5481773664348621E-3</v>
      </c>
      <c r="C145" s="239">
        <f t="shared" si="14"/>
        <v>4.5481773664348612E-3</v>
      </c>
      <c r="D145" s="239">
        <f t="shared" si="14"/>
        <v>4.5481773664348621E-3</v>
      </c>
      <c r="E145" s="239">
        <f t="shared" si="14"/>
        <v>4.5481773664348604E-3</v>
      </c>
      <c r="F145" s="239">
        <f t="shared" si="14"/>
        <v>4.5481773664348612E-3</v>
      </c>
      <c r="G145" s="239">
        <f t="shared" si="14"/>
        <v>4.5481773664348612E-3</v>
      </c>
      <c r="H145" s="239">
        <f t="shared" si="14"/>
        <v>4.5481773664348612E-3</v>
      </c>
      <c r="I145" s="239">
        <f t="shared" si="14"/>
        <v>4.5481773664348621E-3</v>
      </c>
      <c r="J145" s="239">
        <f t="shared" si="14"/>
        <v>4.5481773664348604E-3</v>
      </c>
      <c r="K145" s="239">
        <f t="shared" si="14"/>
        <v>4.5481773664348612E-3</v>
      </c>
      <c r="L145" s="239">
        <f t="shared" si="14"/>
        <v>4.5481773664348604E-3</v>
      </c>
      <c r="M145" s="239">
        <f t="shared" si="14"/>
        <v>4.5481773664348621E-3</v>
      </c>
      <c r="N145" s="239">
        <f t="shared" si="14"/>
        <v>4.5481773664348604E-3</v>
      </c>
      <c r="O145" s="239">
        <f t="shared" si="14"/>
        <v>4.548177366434863E-3</v>
      </c>
      <c r="P145" s="239">
        <f t="shared" si="14"/>
        <v>4.5481773664348612E-3</v>
      </c>
      <c r="Q145" s="239">
        <f t="shared" si="14"/>
        <v>4.5481773664348612E-3</v>
      </c>
    </row>
    <row r="146" spans="1:17" x14ac:dyDescent="0.25">
      <c r="A146" s="76" t="s">
        <v>81</v>
      </c>
      <c r="B146" s="239">
        <f t="shared" ref="B146:Q146" si="15">IF(B$50=0,0,B$50/B$47)</f>
        <v>6.3037585927603621E-3</v>
      </c>
      <c r="C146" s="239">
        <f t="shared" si="15"/>
        <v>6.3037585927603612E-3</v>
      </c>
      <c r="D146" s="239">
        <f t="shared" si="15"/>
        <v>6.3037585927603621E-3</v>
      </c>
      <c r="E146" s="239">
        <f t="shared" si="15"/>
        <v>6.3037585927603595E-3</v>
      </c>
      <c r="F146" s="239">
        <f t="shared" si="15"/>
        <v>6.3037585927603612E-3</v>
      </c>
      <c r="G146" s="239">
        <f t="shared" si="15"/>
        <v>6.3037585927603621E-3</v>
      </c>
      <c r="H146" s="239">
        <f t="shared" si="15"/>
        <v>6.3037585927603612E-3</v>
      </c>
      <c r="I146" s="239">
        <f t="shared" si="15"/>
        <v>6.3037585927603621E-3</v>
      </c>
      <c r="J146" s="239">
        <f t="shared" si="15"/>
        <v>6.3037585927603603E-3</v>
      </c>
      <c r="K146" s="239">
        <f t="shared" si="15"/>
        <v>6.3037585927603603E-3</v>
      </c>
      <c r="L146" s="239">
        <f t="shared" si="15"/>
        <v>6.3037585927603595E-3</v>
      </c>
      <c r="M146" s="239">
        <f t="shared" si="15"/>
        <v>6.3037585927603629E-3</v>
      </c>
      <c r="N146" s="239">
        <f t="shared" si="15"/>
        <v>6.3037585927603603E-3</v>
      </c>
      <c r="O146" s="239">
        <f t="shared" si="15"/>
        <v>6.3037585927603629E-3</v>
      </c>
      <c r="P146" s="239">
        <f t="shared" si="15"/>
        <v>6.3037585927603612E-3</v>
      </c>
      <c r="Q146" s="239">
        <f t="shared" si="15"/>
        <v>6.3037585927603612E-3</v>
      </c>
    </row>
    <row r="147" spans="1:17" x14ac:dyDescent="0.25">
      <c r="A147" s="76" t="s">
        <v>80</v>
      </c>
      <c r="B147" s="239">
        <f t="shared" ref="B147:Q147" si="16">IF(B$51=0,0,B$51/B$47)</f>
        <v>3.2395075920626372E-3</v>
      </c>
      <c r="C147" s="239">
        <f t="shared" si="16"/>
        <v>3.2395075920626367E-3</v>
      </c>
      <c r="D147" s="239">
        <f t="shared" si="16"/>
        <v>3.2395075920626372E-3</v>
      </c>
      <c r="E147" s="239">
        <f t="shared" si="16"/>
        <v>3.2395075920626363E-3</v>
      </c>
      <c r="F147" s="239">
        <f t="shared" si="16"/>
        <v>3.2395075920626367E-3</v>
      </c>
      <c r="G147" s="239">
        <f t="shared" si="16"/>
        <v>3.2395075920626363E-3</v>
      </c>
      <c r="H147" s="239">
        <f t="shared" si="16"/>
        <v>3.2395075920626367E-3</v>
      </c>
      <c r="I147" s="239">
        <f t="shared" si="16"/>
        <v>3.2395075920626372E-3</v>
      </c>
      <c r="J147" s="239">
        <f t="shared" si="16"/>
        <v>3.2395075920626359E-3</v>
      </c>
      <c r="K147" s="239">
        <f t="shared" si="16"/>
        <v>3.2395075920626367E-3</v>
      </c>
      <c r="L147" s="239">
        <f t="shared" si="16"/>
        <v>3.2395075920626359E-3</v>
      </c>
      <c r="M147" s="239">
        <f t="shared" si="16"/>
        <v>3.2395075920626376E-3</v>
      </c>
      <c r="N147" s="239">
        <f t="shared" si="16"/>
        <v>3.2395075920626363E-3</v>
      </c>
      <c r="O147" s="239">
        <f t="shared" si="16"/>
        <v>3.2395075920626376E-3</v>
      </c>
      <c r="P147" s="239">
        <f t="shared" si="16"/>
        <v>3.2395075920626367E-3</v>
      </c>
      <c r="Q147" s="239">
        <f t="shared" si="16"/>
        <v>3.2395075920626367E-3</v>
      </c>
    </row>
    <row r="148" spans="1:17" x14ac:dyDescent="0.25">
      <c r="A148" s="129" t="s">
        <v>79</v>
      </c>
      <c r="B148" s="238">
        <f t="shared" ref="B148:Q148" si="17">IF(B$52=0,0,B$52/B$47)</f>
        <v>3.3619050339942468E-3</v>
      </c>
      <c r="C148" s="238">
        <f t="shared" si="17"/>
        <v>3.3619050339942468E-3</v>
      </c>
      <c r="D148" s="238">
        <f t="shared" si="17"/>
        <v>3.3619050339942472E-3</v>
      </c>
      <c r="E148" s="238">
        <f t="shared" si="17"/>
        <v>3.3619050339942463E-3</v>
      </c>
      <c r="F148" s="238">
        <f t="shared" si="17"/>
        <v>3.3619050339942463E-3</v>
      </c>
      <c r="G148" s="238">
        <f t="shared" si="17"/>
        <v>3.3619050339942468E-3</v>
      </c>
      <c r="H148" s="238">
        <f t="shared" si="17"/>
        <v>3.3619050339942472E-3</v>
      </c>
      <c r="I148" s="238">
        <f t="shared" si="17"/>
        <v>3.3619050339942481E-3</v>
      </c>
      <c r="J148" s="238">
        <f t="shared" si="17"/>
        <v>3.3619050339942463E-3</v>
      </c>
      <c r="K148" s="238">
        <f t="shared" si="17"/>
        <v>3.3619050339942468E-3</v>
      </c>
      <c r="L148" s="238">
        <f t="shared" si="17"/>
        <v>3.3619050339942459E-3</v>
      </c>
      <c r="M148" s="238">
        <f t="shared" si="17"/>
        <v>3.3619050339942481E-3</v>
      </c>
      <c r="N148" s="238">
        <f t="shared" si="17"/>
        <v>3.3619050339942463E-3</v>
      </c>
      <c r="O148" s="238">
        <f t="shared" si="17"/>
        <v>3.3619050339942476E-3</v>
      </c>
      <c r="P148" s="238">
        <f t="shared" si="17"/>
        <v>3.3619050339942476E-3</v>
      </c>
      <c r="Q148" s="238">
        <f t="shared" si="17"/>
        <v>3.3619050339942472E-3</v>
      </c>
    </row>
    <row r="149" spans="1:17" x14ac:dyDescent="0.25">
      <c r="A149" s="127" t="s">
        <v>210</v>
      </c>
      <c r="B149" s="237">
        <f t="shared" ref="B149:Q149" si="18">IF(B$57=0,0,B$57/B$47)</f>
        <v>1.9945257259085167E-2</v>
      </c>
      <c r="C149" s="237">
        <f t="shared" si="18"/>
        <v>2.0759919755837589E-2</v>
      </c>
      <c r="D149" s="237">
        <f t="shared" si="18"/>
        <v>2.2573408609911739E-2</v>
      </c>
      <c r="E149" s="237">
        <f t="shared" si="18"/>
        <v>2.2456503080361137E-2</v>
      </c>
      <c r="F149" s="237">
        <f t="shared" si="18"/>
        <v>2.4704273675004055E-2</v>
      </c>
      <c r="G149" s="237">
        <f t="shared" si="18"/>
        <v>2.6354051912250102E-2</v>
      </c>
      <c r="H149" s="237">
        <f t="shared" si="18"/>
        <v>2.7535514698193184E-2</v>
      </c>
      <c r="I149" s="237">
        <f t="shared" si="18"/>
        <v>2.6028687190513419E-2</v>
      </c>
      <c r="J149" s="237">
        <f t="shared" si="18"/>
        <v>2.8421383190904335E-2</v>
      </c>
      <c r="K149" s="237">
        <f t="shared" si="18"/>
        <v>3.4281851778727841E-2</v>
      </c>
      <c r="L149" s="237">
        <f t="shared" si="18"/>
        <v>3.7849760112989045E-2</v>
      </c>
      <c r="M149" s="237">
        <f t="shared" si="18"/>
        <v>4.1499020786304221E-2</v>
      </c>
      <c r="N149" s="237">
        <f t="shared" si="18"/>
        <v>4.1003907144794335E-2</v>
      </c>
      <c r="O149" s="237">
        <f t="shared" si="18"/>
        <v>4.2690655812578131E-2</v>
      </c>
      <c r="P149" s="237">
        <f t="shared" si="18"/>
        <v>4.1939766602003221E-2</v>
      </c>
      <c r="Q149" s="237">
        <f t="shared" si="18"/>
        <v>1.556582332258429E-2</v>
      </c>
    </row>
    <row r="150" spans="1:17" x14ac:dyDescent="0.25">
      <c r="A150" s="127" t="s">
        <v>209</v>
      </c>
      <c r="B150" s="237">
        <f t="shared" ref="B150:Q150" si="19">IF(B$58=0,0,B$58/B$47)</f>
        <v>0.37946214279273444</v>
      </c>
      <c r="C150" s="237">
        <f t="shared" si="19"/>
        <v>0.37785800214024196</v>
      </c>
      <c r="D150" s="237">
        <f t="shared" si="19"/>
        <v>0.37428708632509244</v>
      </c>
      <c r="E150" s="237">
        <f t="shared" si="19"/>
        <v>0.37451728338608503</v>
      </c>
      <c r="F150" s="237">
        <f t="shared" si="19"/>
        <v>0.37009122940334011</v>
      </c>
      <c r="G150" s="237">
        <f t="shared" si="19"/>
        <v>0.36684267389905001</v>
      </c>
      <c r="H150" s="237">
        <f t="shared" si="19"/>
        <v>0.36451627187134694</v>
      </c>
      <c r="I150" s="237">
        <f t="shared" si="19"/>
        <v>0.36748334507159724</v>
      </c>
      <c r="J150" s="237">
        <f t="shared" si="19"/>
        <v>0.36277192047726037</v>
      </c>
      <c r="K150" s="237">
        <f t="shared" si="19"/>
        <v>0.35123215285341669</v>
      </c>
      <c r="L150" s="237">
        <f t="shared" si="19"/>
        <v>0.34420663391008594</v>
      </c>
      <c r="M150" s="237">
        <f t="shared" si="19"/>
        <v>0.33702092520133448</v>
      </c>
      <c r="N150" s="237">
        <f t="shared" si="19"/>
        <v>0.33799584662353782</v>
      </c>
      <c r="O150" s="237">
        <f t="shared" si="19"/>
        <v>0.33467449315591663</v>
      </c>
      <c r="P150" s="237">
        <f t="shared" si="19"/>
        <v>0.33615305871282269</v>
      </c>
      <c r="Q150" s="237">
        <f t="shared" si="19"/>
        <v>0.41316680246971521</v>
      </c>
    </row>
    <row r="151" spans="1:17" x14ac:dyDescent="0.25">
      <c r="A151" s="142" t="s">
        <v>225</v>
      </c>
      <c r="B151" s="235">
        <f t="shared" ref="B151:Q151" si="20">IF(B$59=0,0,B$59/B$47)</f>
        <v>0.13199097334561563</v>
      </c>
      <c r="C151" s="235">
        <f t="shared" si="20"/>
        <v>0.13038683269312309</v>
      </c>
      <c r="D151" s="235">
        <f t="shared" si="20"/>
        <v>0.12681591687797361</v>
      </c>
      <c r="E151" s="235">
        <f t="shared" si="20"/>
        <v>0.1270461139389662</v>
      </c>
      <c r="F151" s="235">
        <f t="shared" si="20"/>
        <v>0.12262005995622127</v>
      </c>
      <c r="G151" s="235">
        <f t="shared" si="20"/>
        <v>0.11937150445193119</v>
      </c>
      <c r="H151" s="235">
        <f t="shared" si="20"/>
        <v>0.11704510242422819</v>
      </c>
      <c r="I151" s="235">
        <f t="shared" si="20"/>
        <v>0.12001217562447843</v>
      </c>
      <c r="J151" s="235">
        <f t="shared" si="20"/>
        <v>0.11530075103014154</v>
      </c>
      <c r="K151" s="235">
        <f t="shared" si="20"/>
        <v>0.10376098340629789</v>
      </c>
      <c r="L151" s="235">
        <f t="shared" si="20"/>
        <v>9.6735464462967144E-2</v>
      </c>
      <c r="M151" s="235">
        <f t="shared" si="20"/>
        <v>8.9549755754215643E-2</v>
      </c>
      <c r="N151" s="235">
        <f t="shared" si="20"/>
        <v>9.0524677176419086E-2</v>
      </c>
      <c r="O151" s="235">
        <f t="shared" si="20"/>
        <v>8.7203323708797756E-2</v>
      </c>
      <c r="P151" s="235">
        <f t="shared" si="20"/>
        <v>8.8681889265703875E-2</v>
      </c>
      <c r="Q151" s="235">
        <f t="shared" si="20"/>
        <v>9.160278997712766E-2</v>
      </c>
    </row>
    <row r="152" spans="1:17" x14ac:dyDescent="0.25">
      <c r="A152" s="142" t="s">
        <v>224</v>
      </c>
      <c r="B152" s="235">
        <f t="shared" ref="B152:Q152" si="21">IF(B$65=0,0,B$65/B$47)</f>
        <v>0.24747116944711875</v>
      </c>
      <c r="C152" s="235">
        <f t="shared" si="21"/>
        <v>0.24747116944711883</v>
      </c>
      <c r="D152" s="235">
        <f t="shared" si="21"/>
        <v>0.24747116944711883</v>
      </c>
      <c r="E152" s="235">
        <f t="shared" si="21"/>
        <v>0.24747116944711881</v>
      </c>
      <c r="F152" s="235">
        <f t="shared" si="21"/>
        <v>0.24747116944711881</v>
      </c>
      <c r="G152" s="235">
        <f t="shared" si="21"/>
        <v>0.24747116944711881</v>
      </c>
      <c r="H152" s="235">
        <f t="shared" si="21"/>
        <v>0.24747116944711878</v>
      </c>
      <c r="I152" s="235">
        <f t="shared" si="21"/>
        <v>0.24747116944711883</v>
      </c>
      <c r="J152" s="235">
        <f t="shared" si="21"/>
        <v>0.24747116944711881</v>
      </c>
      <c r="K152" s="235">
        <f t="shared" si="21"/>
        <v>0.24747116944711881</v>
      </c>
      <c r="L152" s="235">
        <f t="shared" si="21"/>
        <v>0.24747116944711875</v>
      </c>
      <c r="M152" s="235">
        <f t="shared" si="21"/>
        <v>0.24747116944711889</v>
      </c>
      <c r="N152" s="235">
        <f t="shared" si="21"/>
        <v>0.24747116944711878</v>
      </c>
      <c r="O152" s="235">
        <f t="shared" si="21"/>
        <v>0.24747116944711889</v>
      </c>
      <c r="P152" s="235">
        <f t="shared" si="21"/>
        <v>0.24747116944711883</v>
      </c>
      <c r="Q152" s="235">
        <f t="shared" si="21"/>
        <v>0.31097932062894917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1.0584691863638392E-2</v>
      </c>
    </row>
    <row r="154" spans="1:17" x14ac:dyDescent="0.25">
      <c r="A154" s="127" t="s">
        <v>208</v>
      </c>
      <c r="B154" s="237">
        <f t="shared" ref="B154:Q154" si="23">IF(B$77=0,0,B$77/B$47)</f>
        <v>0.4902956444414403</v>
      </c>
      <c r="C154" s="237">
        <f t="shared" si="23"/>
        <v>0.49105347001981453</v>
      </c>
      <c r="D154" s="237">
        <f t="shared" si="23"/>
        <v>0.49274043639569742</v>
      </c>
      <c r="E154" s="237">
        <f t="shared" si="23"/>
        <v>0.49263168706588295</v>
      </c>
      <c r="F154" s="237">
        <f t="shared" si="23"/>
        <v>0.49472263645624853</v>
      </c>
      <c r="G154" s="237">
        <f t="shared" si="23"/>
        <v>0.49625731388624461</v>
      </c>
      <c r="H154" s="237">
        <f t="shared" si="23"/>
        <v>0.49735634903595932</v>
      </c>
      <c r="I154" s="237">
        <f t="shared" si="23"/>
        <v>0.49595464902881536</v>
      </c>
      <c r="J154" s="237">
        <f t="shared" si="23"/>
        <v>0.49818041275010905</v>
      </c>
      <c r="K154" s="237">
        <f t="shared" si="23"/>
        <v>0.50363201143645664</v>
      </c>
      <c r="L154" s="237">
        <f t="shared" si="23"/>
        <v>0.50695099593344373</v>
      </c>
      <c r="M154" s="237">
        <f t="shared" si="23"/>
        <v>0.51034565702489965</v>
      </c>
      <c r="N154" s="237">
        <f t="shared" si="23"/>
        <v>0.50988508619558814</v>
      </c>
      <c r="O154" s="237">
        <f t="shared" si="23"/>
        <v>0.51145415472375944</v>
      </c>
      <c r="P154" s="237">
        <f t="shared" si="23"/>
        <v>0.5107556531325268</v>
      </c>
      <c r="Q154" s="237">
        <f t="shared" si="23"/>
        <v>0.48622175240748589</v>
      </c>
    </row>
    <row r="155" spans="1:17" x14ac:dyDescent="0.25">
      <c r="A155" s="142" t="s">
        <v>222</v>
      </c>
      <c r="B155" s="259">
        <f t="shared" ref="B155:Q155" si="24">IF(B$78=0,0,B$78/B$47)</f>
        <v>0.47174191675857041</v>
      </c>
      <c r="C155" s="259">
        <f t="shared" si="24"/>
        <v>0.47174191675857025</v>
      </c>
      <c r="D155" s="259">
        <f t="shared" si="24"/>
        <v>0.47174191675857025</v>
      </c>
      <c r="E155" s="259">
        <f t="shared" si="24"/>
        <v>0.47174191675857025</v>
      </c>
      <c r="F155" s="259">
        <f t="shared" si="24"/>
        <v>0.47174191675857036</v>
      </c>
      <c r="G155" s="259">
        <f t="shared" si="24"/>
        <v>0.47174191675857008</v>
      </c>
      <c r="H155" s="259">
        <f t="shared" si="24"/>
        <v>0.47174191675857025</v>
      </c>
      <c r="I155" s="259">
        <f t="shared" si="24"/>
        <v>0.47174191675857036</v>
      </c>
      <c r="J155" s="259">
        <f t="shared" si="24"/>
        <v>0.47174191675857013</v>
      </c>
      <c r="K155" s="259">
        <f t="shared" si="24"/>
        <v>0.4717419167585703</v>
      </c>
      <c r="L155" s="259">
        <f t="shared" si="24"/>
        <v>0.47174191675857019</v>
      </c>
      <c r="M155" s="259">
        <f t="shared" si="24"/>
        <v>0.47174191675857019</v>
      </c>
      <c r="N155" s="259">
        <f t="shared" si="24"/>
        <v>0.47174191675857019</v>
      </c>
      <c r="O155" s="259">
        <f t="shared" si="24"/>
        <v>0.47174191675857047</v>
      </c>
      <c r="P155" s="259">
        <f t="shared" si="24"/>
        <v>0.4717419167585703</v>
      </c>
      <c r="Q155" s="259">
        <f t="shared" si="24"/>
        <v>0.4717419167585703</v>
      </c>
    </row>
    <row r="156" spans="1:17" x14ac:dyDescent="0.25">
      <c r="A156" s="142" t="s">
        <v>221</v>
      </c>
      <c r="B156" s="259">
        <f t="shared" ref="B156:Q156" si="25">IF(B$86=0,0,B$86/B$47)</f>
        <v>1.8553727682869919E-2</v>
      </c>
      <c r="C156" s="259">
        <f t="shared" si="25"/>
        <v>1.9311553261244268E-2</v>
      </c>
      <c r="D156" s="259">
        <f t="shared" si="25"/>
        <v>2.0998519637127202E-2</v>
      </c>
      <c r="E156" s="259">
        <f t="shared" si="25"/>
        <v>2.0889770307312684E-2</v>
      </c>
      <c r="F156" s="259">
        <f t="shared" si="25"/>
        <v>2.298071969767819E-2</v>
      </c>
      <c r="G156" s="259">
        <f t="shared" si="25"/>
        <v>2.4515397127674511E-2</v>
      </c>
      <c r="H156" s="259">
        <f t="shared" si="25"/>
        <v>2.5614432277389007E-2</v>
      </c>
      <c r="I156" s="259">
        <f t="shared" si="25"/>
        <v>2.4212732270245039E-2</v>
      </c>
      <c r="J156" s="259">
        <f t="shared" si="25"/>
        <v>2.6438495991538913E-2</v>
      </c>
      <c r="K156" s="259">
        <f t="shared" si="25"/>
        <v>3.1890094677886366E-2</v>
      </c>
      <c r="L156" s="259">
        <f t="shared" si="25"/>
        <v>3.520907917487353E-2</v>
      </c>
      <c r="M156" s="259">
        <f t="shared" si="25"/>
        <v>3.8603740266329505E-2</v>
      </c>
      <c r="N156" s="259">
        <f t="shared" si="25"/>
        <v>3.8143169437017982E-2</v>
      </c>
      <c r="O156" s="259">
        <f t="shared" si="25"/>
        <v>3.9712237965188954E-2</v>
      </c>
      <c r="P156" s="259">
        <f t="shared" si="25"/>
        <v>3.9013736373956484E-2</v>
      </c>
      <c r="Q156" s="259">
        <f t="shared" si="25"/>
        <v>1.4479835648915619E-2</v>
      </c>
    </row>
    <row r="157" spans="1:17" x14ac:dyDescent="0.25">
      <c r="A157" s="127" t="s">
        <v>207</v>
      </c>
      <c r="B157" s="237">
        <f t="shared" ref="B157:Q157" si="26">IF(B$87=0,0,B$87/B$47)</f>
        <v>8.8417861239171724E-2</v>
      </c>
      <c r="C157" s="237">
        <f t="shared" si="26"/>
        <v>8.8449513816537456E-2</v>
      </c>
      <c r="D157" s="237">
        <f t="shared" si="26"/>
        <v>8.8519974401729956E-2</v>
      </c>
      <c r="E157" s="237">
        <f t="shared" si="26"/>
        <v>8.8515432200102453E-2</v>
      </c>
      <c r="F157" s="237">
        <f t="shared" si="26"/>
        <v>8.8602766197838995E-2</v>
      </c>
      <c r="G157" s="237">
        <f t="shared" si="26"/>
        <v>8.8666866034886813E-2</v>
      </c>
      <c r="H157" s="237">
        <f t="shared" si="26"/>
        <v>8.8712770126932142E-2</v>
      </c>
      <c r="I157" s="237">
        <f t="shared" si="26"/>
        <v>8.8654224441505572E-2</v>
      </c>
      <c r="J157" s="237">
        <f t="shared" si="26"/>
        <v>8.8747189314157801E-2</v>
      </c>
      <c r="K157" s="237">
        <f t="shared" si="26"/>
        <v>8.8974889663830312E-2</v>
      </c>
      <c r="L157" s="237">
        <f t="shared" si="26"/>
        <v>8.9113515775912741E-2</v>
      </c>
      <c r="M157" s="237">
        <f t="shared" si="26"/>
        <v>8.9255302719893057E-2</v>
      </c>
      <c r="N157" s="237">
        <f t="shared" si="26"/>
        <v>8.9236065768511133E-2</v>
      </c>
      <c r="O157" s="237">
        <f t="shared" si="26"/>
        <v>8.9301602040177508E-2</v>
      </c>
      <c r="P157" s="237">
        <f t="shared" si="26"/>
        <v>8.9272427285078865E-2</v>
      </c>
      <c r="Q157" s="237">
        <f t="shared" si="26"/>
        <v>6.3166527532646163E-2</v>
      </c>
    </row>
    <row r="158" spans="1:17" x14ac:dyDescent="0.25">
      <c r="A158" s="142" t="s">
        <v>220</v>
      </c>
      <c r="B158" s="259">
        <f t="shared" ref="B158:Q158" si="27">IF(B$88=0,0,B$88/B$47)</f>
        <v>6.7544917595943055E-2</v>
      </c>
      <c r="C158" s="259">
        <f t="shared" si="27"/>
        <v>6.6724016397637656E-2</v>
      </c>
      <c r="D158" s="259">
        <f t="shared" si="27"/>
        <v>6.489663980996184E-2</v>
      </c>
      <c r="E158" s="259">
        <f t="shared" si="27"/>
        <v>6.5014440604375681E-2</v>
      </c>
      <c r="F158" s="259">
        <f t="shared" si="27"/>
        <v>6.2749456537951026E-2</v>
      </c>
      <c r="G158" s="259">
        <f t="shared" si="27"/>
        <v>6.1087044266252992E-2</v>
      </c>
      <c r="H158" s="259">
        <f t="shared" si="27"/>
        <v>5.9896533814869507E-2</v>
      </c>
      <c r="I158" s="259">
        <f t="shared" si="27"/>
        <v>6.1414900637479883E-2</v>
      </c>
      <c r="J158" s="259">
        <f t="shared" si="27"/>
        <v>5.9003881323676524E-2</v>
      </c>
      <c r="K158" s="259">
        <f t="shared" si="27"/>
        <v>5.309853315120816E-2</v>
      </c>
      <c r="L158" s="259">
        <f t="shared" si="27"/>
        <v>4.9503301704180019E-2</v>
      </c>
      <c r="M158" s="259">
        <f t="shared" si="27"/>
        <v>4.582609492027237E-2</v>
      </c>
      <c r="N158" s="259">
        <f t="shared" si="27"/>
        <v>4.63250001518659E-2</v>
      </c>
      <c r="O158" s="259">
        <f t="shared" si="27"/>
        <v>4.4625334329339926E-2</v>
      </c>
      <c r="P158" s="259">
        <f t="shared" si="27"/>
        <v>4.5381973864377791E-2</v>
      </c>
      <c r="Q158" s="259">
        <f t="shared" si="27"/>
        <v>4.6876712427616089E-2</v>
      </c>
    </row>
    <row r="159" spans="1:17" x14ac:dyDescent="0.25">
      <c r="A159" s="140" t="s">
        <v>219</v>
      </c>
      <c r="B159" s="260">
        <f t="shared" ref="B159:Q159" si="28">IF(B$94=0,0,B$94/B$47)</f>
        <v>2.0872943643228663E-2</v>
      </c>
      <c r="C159" s="260">
        <f t="shared" si="28"/>
        <v>2.1725497418899804E-2</v>
      </c>
      <c r="D159" s="260">
        <f t="shared" si="28"/>
        <v>2.3623334591768106E-2</v>
      </c>
      <c r="E159" s="260">
        <f t="shared" si="28"/>
        <v>2.3500991595726776E-2</v>
      </c>
      <c r="F159" s="260">
        <f t="shared" si="28"/>
        <v>2.5853309659887969E-2</v>
      </c>
      <c r="G159" s="260">
        <f t="shared" si="28"/>
        <v>2.7579821768633831E-2</v>
      </c>
      <c r="H159" s="260">
        <f t="shared" si="28"/>
        <v>2.8816236312062638E-2</v>
      </c>
      <c r="I159" s="260">
        <f t="shared" si="28"/>
        <v>2.7239323804025675E-2</v>
      </c>
      <c r="J159" s="260">
        <f t="shared" si="28"/>
        <v>2.9743307990481284E-2</v>
      </c>
      <c r="K159" s="260">
        <f t="shared" si="28"/>
        <v>3.5876356512622165E-2</v>
      </c>
      <c r="L159" s="260">
        <f t="shared" si="28"/>
        <v>3.9610214071732736E-2</v>
      </c>
      <c r="M159" s="260">
        <f t="shared" si="28"/>
        <v>4.34292077996207E-2</v>
      </c>
      <c r="N159" s="260">
        <f t="shared" si="28"/>
        <v>4.291106561664524E-2</v>
      </c>
      <c r="O159" s="260">
        <f t="shared" si="28"/>
        <v>4.4676267710837582E-2</v>
      </c>
      <c r="P159" s="260">
        <f t="shared" si="28"/>
        <v>4.3890453420701053E-2</v>
      </c>
      <c r="Q159" s="260">
        <f t="shared" si="28"/>
        <v>1.6289815105030074E-2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0.99999999999999989</v>
      </c>
      <c r="C162" s="77">
        <f t="shared" si="29"/>
        <v>1.0000000000000002</v>
      </c>
      <c r="D162" s="77">
        <f t="shared" si="29"/>
        <v>1</v>
      </c>
      <c r="E162" s="77">
        <f t="shared" si="29"/>
        <v>1</v>
      </c>
      <c r="F162" s="77">
        <f t="shared" si="29"/>
        <v>0.99999999999999989</v>
      </c>
      <c r="G162" s="77">
        <f t="shared" si="29"/>
        <v>1.0000000000000002</v>
      </c>
      <c r="H162" s="77">
        <f t="shared" si="29"/>
        <v>1</v>
      </c>
      <c r="I162" s="77">
        <f t="shared" si="29"/>
        <v>0.99999999999999989</v>
      </c>
      <c r="J162" s="77">
        <f t="shared" si="29"/>
        <v>1</v>
      </c>
      <c r="K162" s="77">
        <f t="shared" si="29"/>
        <v>1.0000000000000002</v>
      </c>
      <c r="L162" s="77">
        <f t="shared" si="29"/>
        <v>0.99999999999999989</v>
      </c>
      <c r="M162" s="77">
        <f t="shared" si="29"/>
        <v>1</v>
      </c>
      <c r="N162" s="77">
        <f t="shared" si="29"/>
        <v>0.99999999999999978</v>
      </c>
      <c r="O162" s="77">
        <f t="shared" si="29"/>
        <v>1</v>
      </c>
      <c r="P162" s="77">
        <f t="shared" si="29"/>
        <v>1</v>
      </c>
      <c r="Q162" s="77">
        <f t="shared" si="29"/>
        <v>1</v>
      </c>
    </row>
    <row r="163" spans="1:17" x14ac:dyDescent="0.25">
      <c r="A163" s="132" t="s">
        <v>83</v>
      </c>
      <c r="B163" s="240">
        <f t="shared" ref="B163:Q163" si="30">IF(B$98=0,0,B$98/B$97)</f>
        <v>7.2023843584398525E-3</v>
      </c>
      <c r="C163" s="240">
        <f t="shared" si="30"/>
        <v>7.2023843584398534E-3</v>
      </c>
      <c r="D163" s="240">
        <f t="shared" si="30"/>
        <v>7.2023843584398508E-3</v>
      </c>
      <c r="E163" s="240">
        <f t="shared" si="30"/>
        <v>7.2023843584398525E-3</v>
      </c>
      <c r="F163" s="240">
        <f t="shared" si="30"/>
        <v>7.2023843584398525E-3</v>
      </c>
      <c r="G163" s="240">
        <f t="shared" si="30"/>
        <v>7.2023843584398542E-3</v>
      </c>
      <c r="H163" s="240">
        <f t="shared" si="30"/>
        <v>7.2023843584398525E-3</v>
      </c>
      <c r="I163" s="240">
        <f t="shared" si="30"/>
        <v>7.2023843584398499E-3</v>
      </c>
      <c r="J163" s="240">
        <f t="shared" si="30"/>
        <v>7.2023843584398516E-3</v>
      </c>
      <c r="K163" s="240">
        <f t="shared" si="30"/>
        <v>7.2023843584398534E-3</v>
      </c>
      <c r="L163" s="240">
        <f t="shared" si="30"/>
        <v>7.2023843584398508E-3</v>
      </c>
      <c r="M163" s="240">
        <f t="shared" si="30"/>
        <v>7.2023843584398508E-3</v>
      </c>
      <c r="N163" s="240">
        <f t="shared" si="30"/>
        <v>7.2023843584398534E-3</v>
      </c>
      <c r="O163" s="240">
        <f t="shared" si="30"/>
        <v>7.2023843584398516E-3</v>
      </c>
      <c r="P163" s="240">
        <f t="shared" si="30"/>
        <v>7.2023843584398516E-3</v>
      </c>
      <c r="Q163" s="240">
        <f t="shared" si="30"/>
        <v>7.2023843584398525E-3</v>
      </c>
    </row>
    <row r="164" spans="1:17" x14ac:dyDescent="0.25">
      <c r="A164" s="76" t="s">
        <v>82</v>
      </c>
      <c r="B164" s="239">
        <f t="shared" ref="B164:Q164" si="31">IF(B$99=0,0,B$99/B$97)</f>
        <v>7.401627629510809E-3</v>
      </c>
      <c r="C164" s="239">
        <f t="shared" si="31"/>
        <v>7.4016276295108107E-3</v>
      </c>
      <c r="D164" s="239">
        <f t="shared" si="31"/>
        <v>7.4016276295108081E-3</v>
      </c>
      <c r="E164" s="239">
        <f t="shared" si="31"/>
        <v>7.401627629510809E-3</v>
      </c>
      <c r="F164" s="239">
        <f t="shared" si="31"/>
        <v>7.4016276295108098E-3</v>
      </c>
      <c r="G164" s="239">
        <f t="shared" si="31"/>
        <v>7.4016276295108107E-3</v>
      </c>
      <c r="H164" s="239">
        <f t="shared" si="31"/>
        <v>7.401627629510809E-3</v>
      </c>
      <c r="I164" s="239">
        <f t="shared" si="31"/>
        <v>7.4016276295108072E-3</v>
      </c>
      <c r="J164" s="239">
        <f t="shared" si="31"/>
        <v>7.4016276295108081E-3</v>
      </c>
      <c r="K164" s="239">
        <f t="shared" si="31"/>
        <v>7.4016276295108107E-3</v>
      </c>
      <c r="L164" s="239">
        <f t="shared" si="31"/>
        <v>7.401627629510809E-3</v>
      </c>
      <c r="M164" s="239">
        <f t="shared" si="31"/>
        <v>7.4016276295108081E-3</v>
      </c>
      <c r="N164" s="239">
        <f t="shared" si="31"/>
        <v>7.4016276295108098E-3</v>
      </c>
      <c r="O164" s="239">
        <f t="shared" si="31"/>
        <v>7.4016276295108072E-3</v>
      </c>
      <c r="P164" s="239">
        <f t="shared" si="31"/>
        <v>7.4016276295108072E-3</v>
      </c>
      <c r="Q164" s="239">
        <f t="shared" si="31"/>
        <v>7.4016276295108098E-3</v>
      </c>
    </row>
    <row r="165" spans="1:17" x14ac:dyDescent="0.25">
      <c r="A165" s="76" t="s">
        <v>81</v>
      </c>
      <c r="B165" s="239">
        <f t="shared" ref="B165:Q165" si="32">IF(B$100=0,0,B$100/B$97)</f>
        <v>1.4486542207763849E-2</v>
      </c>
      <c r="C165" s="239">
        <f t="shared" si="32"/>
        <v>1.4486542207763851E-2</v>
      </c>
      <c r="D165" s="239">
        <f t="shared" si="32"/>
        <v>1.4486542207763848E-2</v>
      </c>
      <c r="E165" s="239">
        <f t="shared" si="32"/>
        <v>1.4486542207763849E-2</v>
      </c>
      <c r="F165" s="239">
        <f t="shared" si="32"/>
        <v>1.4486542207763849E-2</v>
      </c>
      <c r="G165" s="239">
        <f t="shared" si="32"/>
        <v>1.4486542207763851E-2</v>
      </c>
      <c r="H165" s="239">
        <f t="shared" si="32"/>
        <v>1.4486542207763849E-2</v>
      </c>
      <c r="I165" s="239">
        <f t="shared" si="32"/>
        <v>1.4486542207763844E-2</v>
      </c>
      <c r="J165" s="239">
        <f t="shared" si="32"/>
        <v>1.4486542207763848E-2</v>
      </c>
      <c r="K165" s="239">
        <f t="shared" si="32"/>
        <v>1.4486542207763851E-2</v>
      </c>
      <c r="L165" s="239">
        <f t="shared" si="32"/>
        <v>1.4486542207763848E-2</v>
      </c>
      <c r="M165" s="239">
        <f t="shared" si="32"/>
        <v>1.4486542207763848E-2</v>
      </c>
      <c r="N165" s="239">
        <f t="shared" si="32"/>
        <v>1.4486542207763849E-2</v>
      </c>
      <c r="O165" s="239">
        <f t="shared" si="32"/>
        <v>1.4486542207763848E-2</v>
      </c>
      <c r="P165" s="239">
        <f t="shared" si="32"/>
        <v>1.4486542207763848E-2</v>
      </c>
      <c r="Q165" s="239">
        <f t="shared" si="32"/>
        <v>1.4486542207763849E-2</v>
      </c>
    </row>
    <row r="166" spans="1:17" x14ac:dyDescent="0.25">
      <c r="A166" s="76" t="s">
        <v>80</v>
      </c>
      <c r="B166" s="239">
        <f t="shared" ref="B166:Q166" si="33">IF(B$101=0,0,B$101/B$97)</f>
        <v>5.7469533595036282E-3</v>
      </c>
      <c r="C166" s="239">
        <f t="shared" si="33"/>
        <v>5.7469533595036299E-3</v>
      </c>
      <c r="D166" s="239">
        <f t="shared" si="33"/>
        <v>5.7469533595036282E-3</v>
      </c>
      <c r="E166" s="239">
        <f t="shared" si="33"/>
        <v>5.7469533595036291E-3</v>
      </c>
      <c r="F166" s="239">
        <f t="shared" si="33"/>
        <v>5.7469533595036282E-3</v>
      </c>
      <c r="G166" s="239">
        <f t="shared" si="33"/>
        <v>5.7469533595036299E-3</v>
      </c>
      <c r="H166" s="239">
        <f t="shared" si="33"/>
        <v>5.7469533595036291E-3</v>
      </c>
      <c r="I166" s="239">
        <f t="shared" si="33"/>
        <v>5.7469533595036273E-3</v>
      </c>
      <c r="J166" s="239">
        <f t="shared" si="33"/>
        <v>5.7469533595036282E-3</v>
      </c>
      <c r="K166" s="239">
        <f t="shared" si="33"/>
        <v>5.7469533595036299E-3</v>
      </c>
      <c r="L166" s="239">
        <f t="shared" si="33"/>
        <v>5.7469533595036282E-3</v>
      </c>
      <c r="M166" s="239">
        <f t="shared" si="33"/>
        <v>5.7469533595036282E-3</v>
      </c>
      <c r="N166" s="239">
        <f t="shared" si="33"/>
        <v>5.7469533595036291E-3</v>
      </c>
      <c r="O166" s="239">
        <f t="shared" si="33"/>
        <v>5.7469533595036282E-3</v>
      </c>
      <c r="P166" s="239">
        <f t="shared" si="33"/>
        <v>5.7469533595036282E-3</v>
      </c>
      <c r="Q166" s="239">
        <f t="shared" si="33"/>
        <v>5.7469533595036291E-3</v>
      </c>
    </row>
    <row r="167" spans="1:17" x14ac:dyDescent="0.25">
      <c r="A167" s="129" t="s">
        <v>79</v>
      </c>
      <c r="B167" s="238">
        <f t="shared" ref="B167:Q167" si="34">IF(B$102=0,0,B$102/B$97)</f>
        <v>6.5014906566283467E-3</v>
      </c>
      <c r="C167" s="238">
        <f t="shared" si="34"/>
        <v>6.5014906566283476E-3</v>
      </c>
      <c r="D167" s="238">
        <f t="shared" si="34"/>
        <v>6.5014906566283467E-3</v>
      </c>
      <c r="E167" s="238">
        <f t="shared" si="34"/>
        <v>6.5014906566283467E-3</v>
      </c>
      <c r="F167" s="238">
        <f t="shared" si="34"/>
        <v>6.5014906566283467E-3</v>
      </c>
      <c r="G167" s="238">
        <f t="shared" si="34"/>
        <v>6.5014906566283484E-3</v>
      </c>
      <c r="H167" s="238">
        <f t="shared" si="34"/>
        <v>6.5014906566283467E-3</v>
      </c>
      <c r="I167" s="238">
        <f t="shared" si="34"/>
        <v>6.501490656628345E-3</v>
      </c>
      <c r="J167" s="238">
        <f t="shared" si="34"/>
        <v>6.5014906566283467E-3</v>
      </c>
      <c r="K167" s="238">
        <f t="shared" si="34"/>
        <v>6.5014906566283476E-3</v>
      </c>
      <c r="L167" s="238">
        <f t="shared" si="34"/>
        <v>6.501490656628345E-3</v>
      </c>
      <c r="M167" s="238">
        <f t="shared" si="34"/>
        <v>6.5014906566283458E-3</v>
      </c>
      <c r="N167" s="238">
        <f t="shared" si="34"/>
        <v>6.5014906566283476E-3</v>
      </c>
      <c r="O167" s="238">
        <f t="shared" si="34"/>
        <v>6.501490656628345E-3</v>
      </c>
      <c r="P167" s="238">
        <f t="shared" si="34"/>
        <v>6.5014906566283458E-3</v>
      </c>
      <c r="Q167" s="238">
        <f t="shared" si="34"/>
        <v>6.5014906566283476E-3</v>
      </c>
    </row>
    <row r="168" spans="1:17" x14ac:dyDescent="0.25">
      <c r="A168" s="127" t="s">
        <v>206</v>
      </c>
      <c r="B168" s="237">
        <f t="shared" ref="B168:Q168" si="35">IF(B$107=0,0,B$107/B$97)</f>
        <v>0.74548908819560267</v>
      </c>
      <c r="C168" s="237">
        <f t="shared" si="35"/>
        <v>0.74062741157028178</v>
      </c>
      <c r="D168" s="237">
        <f t="shared" si="35"/>
        <v>0.72980502020296256</v>
      </c>
      <c r="E168" s="237">
        <f t="shared" si="35"/>
        <v>0.7305026795191244</v>
      </c>
      <c r="F168" s="237">
        <f t="shared" si="35"/>
        <v>0.71708861688260661</v>
      </c>
      <c r="G168" s="237">
        <f t="shared" si="35"/>
        <v>0.70724320442658284</v>
      </c>
      <c r="H168" s="237">
        <f t="shared" si="35"/>
        <v>0.70019256685212272</v>
      </c>
      <c r="I168" s="237">
        <f t="shared" si="35"/>
        <v>0.70918488956450976</v>
      </c>
      <c r="J168" s="237">
        <f t="shared" si="35"/>
        <v>0.69490595287235724</v>
      </c>
      <c r="K168" s="237">
        <f t="shared" si="35"/>
        <v>0.65993232482340658</v>
      </c>
      <c r="L168" s="237">
        <f t="shared" si="35"/>
        <v>0.63864005149658298</v>
      </c>
      <c r="M168" s="237">
        <f t="shared" si="35"/>
        <v>0.61686229029377326</v>
      </c>
      <c r="N168" s="237">
        <f t="shared" si="35"/>
        <v>0.61981698923646666</v>
      </c>
      <c r="O168" s="237">
        <f t="shared" si="35"/>
        <v>0.60975094765035442</v>
      </c>
      <c r="P168" s="237">
        <f t="shared" si="35"/>
        <v>0.61423204324246838</v>
      </c>
      <c r="Q168" s="237">
        <f t="shared" si="35"/>
        <v>0.62308443077566089</v>
      </c>
    </row>
    <row r="169" spans="1:17" x14ac:dyDescent="0.25">
      <c r="A169" s="142" t="s">
        <v>218</v>
      </c>
      <c r="B169" s="235">
        <f t="shared" ref="B169:Q169" si="36">IF(B$108=0,0,B$108/B$97)</f>
        <v>0.65366053096027454</v>
      </c>
      <c r="C169" s="235">
        <f t="shared" si="36"/>
        <v>0.64571632535238344</v>
      </c>
      <c r="D169" s="235">
        <f t="shared" si="36"/>
        <v>0.62803203476356328</v>
      </c>
      <c r="E169" s="235">
        <f t="shared" si="36"/>
        <v>0.62917204251788095</v>
      </c>
      <c r="F169" s="235">
        <f t="shared" si="36"/>
        <v>0.60725284059757789</v>
      </c>
      <c r="G169" s="235">
        <f t="shared" si="36"/>
        <v>0.59116497896610154</v>
      </c>
      <c r="H169" s="235">
        <f t="shared" si="36"/>
        <v>0.5796439094102801</v>
      </c>
      <c r="I169" s="235">
        <f t="shared" si="36"/>
        <v>0.5943377827435351</v>
      </c>
      <c r="J169" s="235">
        <f t="shared" si="36"/>
        <v>0.57100533641139506</v>
      </c>
      <c r="K169" s="235">
        <f t="shared" si="36"/>
        <v>0.5138568023793868</v>
      </c>
      <c r="L169" s="235">
        <f t="shared" si="36"/>
        <v>0.47906423796102926</v>
      </c>
      <c r="M169" s="235">
        <f t="shared" si="36"/>
        <v>0.44347836378469924</v>
      </c>
      <c r="N169" s="235">
        <f t="shared" si="36"/>
        <v>0.44830647921054279</v>
      </c>
      <c r="O169" s="235">
        <f t="shared" si="36"/>
        <v>0.43185809932423569</v>
      </c>
      <c r="P169" s="235">
        <f t="shared" si="36"/>
        <v>0.43918041783200307</v>
      </c>
      <c r="Q169" s="235">
        <f t="shared" si="36"/>
        <v>0.45364563057736351</v>
      </c>
    </row>
    <row r="170" spans="1:17" x14ac:dyDescent="0.25">
      <c r="A170" s="142" t="s">
        <v>217</v>
      </c>
      <c r="B170" s="235">
        <f t="shared" ref="B170:Q170" si="37">IF(B$114=0,0,B$114/B$97)</f>
        <v>9.1828557235328109E-2</v>
      </c>
      <c r="C170" s="235">
        <f t="shared" si="37"/>
        <v>9.4911086217898358E-2</v>
      </c>
      <c r="D170" s="235">
        <f t="shared" si="37"/>
        <v>0.10177298543939921</v>
      </c>
      <c r="E170" s="235">
        <f t="shared" si="37"/>
        <v>0.10133063700124348</v>
      </c>
      <c r="F170" s="235">
        <f t="shared" si="37"/>
        <v>0.10983577628502873</v>
      </c>
      <c r="G170" s="235">
        <f t="shared" si="37"/>
        <v>0.11607822546048137</v>
      </c>
      <c r="H170" s="235">
        <f t="shared" si="37"/>
        <v>0.12054865744184265</v>
      </c>
      <c r="I170" s="235">
        <f t="shared" si="37"/>
        <v>0.11484710682097464</v>
      </c>
      <c r="J170" s="235">
        <f t="shared" si="37"/>
        <v>0.12390061646096218</v>
      </c>
      <c r="K170" s="235">
        <f t="shared" si="37"/>
        <v>0.14607552244401989</v>
      </c>
      <c r="L170" s="235">
        <f t="shared" si="37"/>
        <v>0.15957581353555381</v>
      </c>
      <c r="M170" s="235">
        <f t="shared" si="37"/>
        <v>0.17338392650907405</v>
      </c>
      <c r="N170" s="235">
        <f t="shared" si="37"/>
        <v>0.17151051002592391</v>
      </c>
      <c r="O170" s="235">
        <f t="shared" si="37"/>
        <v>0.17789284832611874</v>
      </c>
      <c r="P170" s="235">
        <f t="shared" si="37"/>
        <v>0.17505162541046529</v>
      </c>
      <c r="Q170" s="235">
        <f t="shared" si="37"/>
        <v>0.16943880019829741</v>
      </c>
    </row>
    <row r="171" spans="1:17" x14ac:dyDescent="0.25">
      <c r="A171" s="127" t="s">
        <v>205</v>
      </c>
      <c r="B171" s="237">
        <f t="shared" ref="B171:Q171" si="38">IF(B$115=0,0,B$115/B$97)</f>
        <v>7.46107027537041E-2</v>
      </c>
      <c r="C171" s="237">
        <f t="shared" si="38"/>
        <v>7.7115257552042432E-2</v>
      </c>
      <c r="D171" s="237">
        <f t="shared" si="38"/>
        <v>8.2690550669511878E-2</v>
      </c>
      <c r="E171" s="237">
        <f t="shared" si="38"/>
        <v>8.2331142563510346E-2</v>
      </c>
      <c r="F171" s="237">
        <f t="shared" si="38"/>
        <v>8.9241568231585869E-2</v>
      </c>
      <c r="G171" s="237">
        <f t="shared" si="38"/>
        <v>9.4313558186641125E-2</v>
      </c>
      <c r="H171" s="237">
        <f t="shared" si="38"/>
        <v>9.7945784171497172E-2</v>
      </c>
      <c r="I171" s="237">
        <f t="shared" si="38"/>
        <v>9.3313274292041934E-2</v>
      </c>
      <c r="J171" s="237">
        <f t="shared" si="38"/>
        <v>0.1006692508745318</v>
      </c>
      <c r="K171" s="237">
        <f t="shared" si="38"/>
        <v>0.11868636198576618</v>
      </c>
      <c r="L171" s="237">
        <f t="shared" si="38"/>
        <v>0.12965534849763749</v>
      </c>
      <c r="M171" s="237">
        <f t="shared" si="38"/>
        <v>0.14087444028862267</v>
      </c>
      <c r="N171" s="237">
        <f t="shared" si="38"/>
        <v>0.1393522893960632</v>
      </c>
      <c r="O171" s="237">
        <f t="shared" si="38"/>
        <v>0.14453793926497152</v>
      </c>
      <c r="P171" s="237">
        <f t="shared" si="38"/>
        <v>0.14222944564600307</v>
      </c>
      <c r="Q171" s="237">
        <f t="shared" si="38"/>
        <v>0.13766902516111668</v>
      </c>
    </row>
    <row r="172" spans="1:17" x14ac:dyDescent="0.25">
      <c r="A172" s="127" t="s">
        <v>204</v>
      </c>
      <c r="B172" s="237">
        <f t="shared" ref="B172:Q172" si="39">IF(B$116=0,0,B$116/B$97)</f>
        <v>7.1985506843233835E-2</v>
      </c>
      <c r="C172" s="237">
        <f t="shared" si="39"/>
        <v>7.2107795157853136E-2</v>
      </c>
      <c r="D172" s="237">
        <f t="shared" si="39"/>
        <v>7.2380016472114672E-2</v>
      </c>
      <c r="E172" s="237">
        <f t="shared" si="39"/>
        <v>7.2362467879617282E-2</v>
      </c>
      <c r="F172" s="237">
        <f t="shared" si="39"/>
        <v>7.2699878867315049E-2</v>
      </c>
      <c r="G172" s="237">
        <f t="shared" si="39"/>
        <v>7.2947525716080652E-2</v>
      </c>
      <c r="H172" s="237">
        <f t="shared" si="39"/>
        <v>7.31248741191977E-2</v>
      </c>
      <c r="I172" s="237">
        <f t="shared" si="39"/>
        <v>7.2898685486395096E-2</v>
      </c>
      <c r="J172" s="237">
        <f t="shared" si="39"/>
        <v>7.3257851107066799E-2</v>
      </c>
      <c r="K172" s="237">
        <f t="shared" si="39"/>
        <v>7.4137561207066424E-2</v>
      </c>
      <c r="L172" s="237">
        <f t="shared" si="39"/>
        <v>7.4673136980656349E-2</v>
      </c>
      <c r="M172" s="237">
        <f t="shared" si="39"/>
        <v>7.5220924486678845E-2</v>
      </c>
      <c r="N172" s="237">
        <f t="shared" si="39"/>
        <v>7.5146603386828686E-2</v>
      </c>
      <c r="O172" s="237">
        <f t="shared" si="39"/>
        <v>7.5399799836391418E-2</v>
      </c>
      <c r="P172" s="237">
        <f t="shared" si="39"/>
        <v>7.5287084477094729E-2</v>
      </c>
      <c r="Q172" s="237">
        <f t="shared" si="39"/>
        <v>7.5064415707610313E-2</v>
      </c>
    </row>
    <row r="173" spans="1:17" x14ac:dyDescent="0.25">
      <c r="A173" s="142" t="s">
        <v>216</v>
      </c>
      <c r="B173" s="235">
        <f t="shared" ref="B173:Q173" si="40">IF(B$117=0,0,B$117/B$97)</f>
        <v>5.0176224499843415E-2</v>
      </c>
      <c r="C173" s="235">
        <f t="shared" si="40"/>
        <v>4.9566412181102269E-2</v>
      </c>
      <c r="D173" s="235">
        <f t="shared" si="40"/>
        <v>4.8208932430257354E-2</v>
      </c>
      <c r="E173" s="235">
        <f t="shared" si="40"/>
        <v>4.8296441591821948E-2</v>
      </c>
      <c r="F173" s="235">
        <f t="shared" si="40"/>
        <v>4.6613881999620722E-2</v>
      </c>
      <c r="G173" s="235">
        <f t="shared" si="40"/>
        <v>4.5378947169216324E-2</v>
      </c>
      <c r="H173" s="235">
        <f t="shared" si="40"/>
        <v>4.4494567976760067E-2</v>
      </c>
      <c r="I173" s="235">
        <f t="shared" si="40"/>
        <v>4.5622497616413613E-2</v>
      </c>
      <c r="J173" s="235">
        <f t="shared" si="40"/>
        <v>4.3831454697588278E-2</v>
      </c>
      <c r="K173" s="235">
        <f t="shared" si="40"/>
        <v>3.9444624626611698E-2</v>
      </c>
      <c r="L173" s="235">
        <f t="shared" si="40"/>
        <v>3.6773881265962309E-2</v>
      </c>
      <c r="M173" s="235">
        <f t="shared" si="40"/>
        <v>3.4042241940773751E-2</v>
      </c>
      <c r="N173" s="235">
        <f t="shared" si="40"/>
        <v>3.441285725567176E-2</v>
      </c>
      <c r="O173" s="235">
        <f t="shared" si="40"/>
        <v>3.315024835893822E-2</v>
      </c>
      <c r="P173" s="235">
        <f t="shared" si="40"/>
        <v>3.3712323442109213E-2</v>
      </c>
      <c r="Q173" s="235">
        <f t="shared" si="40"/>
        <v>3.4822700660514683E-2</v>
      </c>
    </row>
    <row r="174" spans="1:17" x14ac:dyDescent="0.25">
      <c r="A174" s="142" t="s">
        <v>215</v>
      </c>
      <c r="B174" s="259">
        <f t="shared" ref="B174:Q174" si="41">IF(B$123=0,0,B$123/B$97)</f>
        <v>2.1809282343390426E-2</v>
      </c>
      <c r="C174" s="259">
        <f t="shared" si="41"/>
        <v>2.2541382976750863E-2</v>
      </c>
      <c r="D174" s="259">
        <f t="shared" si="41"/>
        <v>2.4171084041857312E-2</v>
      </c>
      <c r="E174" s="259">
        <f t="shared" si="41"/>
        <v>2.4066026287795327E-2</v>
      </c>
      <c r="F174" s="259">
        <f t="shared" si="41"/>
        <v>2.6085996867694326E-2</v>
      </c>
      <c r="G174" s="259">
        <f t="shared" si="41"/>
        <v>2.7568578546864324E-2</v>
      </c>
      <c r="H174" s="259">
        <f t="shared" si="41"/>
        <v>2.8630306142437629E-2</v>
      </c>
      <c r="I174" s="259">
        <f t="shared" si="41"/>
        <v>2.727618786998148E-2</v>
      </c>
      <c r="J174" s="259">
        <f t="shared" si="41"/>
        <v>2.9426396409478521E-2</v>
      </c>
      <c r="K174" s="259">
        <f t="shared" si="41"/>
        <v>3.469293658045472E-2</v>
      </c>
      <c r="L174" s="259">
        <f t="shared" si="41"/>
        <v>3.7899255714694026E-2</v>
      </c>
      <c r="M174" s="259">
        <f t="shared" si="41"/>
        <v>4.1178682545905086E-2</v>
      </c>
      <c r="N174" s="259">
        <f t="shared" si="41"/>
        <v>4.0733746131156927E-2</v>
      </c>
      <c r="O174" s="259">
        <f t="shared" si="41"/>
        <v>4.2249551477453205E-2</v>
      </c>
      <c r="P174" s="259">
        <f t="shared" si="41"/>
        <v>4.1574761034985509E-2</v>
      </c>
      <c r="Q174" s="259">
        <f t="shared" si="41"/>
        <v>4.0241715047095637E-2</v>
      </c>
    </row>
    <row r="175" spans="1:17" x14ac:dyDescent="0.25">
      <c r="A175" s="72" t="s">
        <v>203</v>
      </c>
      <c r="B175" s="234">
        <f t="shared" ref="B175:Q175" si="42">IF(B$124=0,0,B$124/B$97)</f>
        <v>6.6575703995612884E-2</v>
      </c>
      <c r="C175" s="234">
        <f t="shared" si="42"/>
        <v>6.8810537507976333E-2</v>
      </c>
      <c r="D175" s="234">
        <f t="shared" si="42"/>
        <v>7.3785414443564443E-2</v>
      </c>
      <c r="E175" s="234">
        <f t="shared" si="42"/>
        <v>7.346471182590153E-2</v>
      </c>
      <c r="F175" s="234">
        <f t="shared" si="42"/>
        <v>7.9630937806645846E-2</v>
      </c>
      <c r="G175" s="234">
        <f t="shared" si="42"/>
        <v>8.4156713458848995E-2</v>
      </c>
      <c r="H175" s="234">
        <f t="shared" si="42"/>
        <v>8.7397776645335934E-2</v>
      </c>
      <c r="I175" s="234">
        <f t="shared" si="42"/>
        <v>8.3264152445206643E-2</v>
      </c>
      <c r="J175" s="234">
        <f t="shared" si="42"/>
        <v>8.9827946934197586E-2</v>
      </c>
      <c r="K175" s="234">
        <f t="shared" si="42"/>
        <v>0.10590475377191444</v>
      </c>
      <c r="L175" s="234">
        <f t="shared" si="42"/>
        <v>0.11569246481327654</v>
      </c>
      <c r="M175" s="234">
        <f t="shared" si="42"/>
        <v>0.12570334671907871</v>
      </c>
      <c r="N175" s="234">
        <f t="shared" si="42"/>
        <v>0.12434511976879487</v>
      </c>
      <c r="O175" s="234">
        <f t="shared" si="42"/>
        <v>0.12897231503643611</v>
      </c>
      <c r="P175" s="234">
        <f t="shared" si="42"/>
        <v>0.12691242842258738</v>
      </c>
      <c r="Q175" s="234">
        <f t="shared" si="42"/>
        <v>0.12284313014376565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118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30">
        <f t="shared" ref="B180:Q180" si="43">SUM(B181:B187,B188:B189)</f>
        <v>108.1</v>
      </c>
      <c r="C180" s="230">
        <f t="shared" si="43"/>
        <v>109.94388188541842</v>
      </c>
      <c r="D180" s="230">
        <f t="shared" si="43"/>
        <v>111.95184583020173</v>
      </c>
      <c r="E180" s="230">
        <f t="shared" si="43"/>
        <v>106.15453649852515</v>
      </c>
      <c r="F180" s="230">
        <f t="shared" si="43"/>
        <v>110.81545150207965</v>
      </c>
      <c r="G180" s="230">
        <f t="shared" si="43"/>
        <v>110.11331874701176</v>
      </c>
      <c r="H180" s="230">
        <f t="shared" si="43"/>
        <v>103.69271481622631</v>
      </c>
      <c r="I180" s="230">
        <f t="shared" si="43"/>
        <v>99.652494955030662</v>
      </c>
      <c r="J180" s="230">
        <f t="shared" si="43"/>
        <v>103.26889287876629</v>
      </c>
      <c r="K180" s="230">
        <f t="shared" si="43"/>
        <v>103.38145491207305</v>
      </c>
      <c r="L180" s="230">
        <f t="shared" si="43"/>
        <v>102.48025561474503</v>
      </c>
      <c r="M180" s="230">
        <f t="shared" si="43"/>
        <v>101.83588898780894</v>
      </c>
      <c r="N180" s="230">
        <f t="shared" si="43"/>
        <v>104.55776815340309</v>
      </c>
      <c r="O180" s="230">
        <f t="shared" si="43"/>
        <v>103.39910350206202</v>
      </c>
      <c r="P180" s="230">
        <f t="shared" si="43"/>
        <v>99.561928990627848</v>
      </c>
      <c r="Q180" s="230">
        <f t="shared" si="43"/>
        <v>94.034711540337824</v>
      </c>
    </row>
    <row r="181" spans="1:17" x14ac:dyDescent="0.25">
      <c r="A181" s="132" t="s">
        <v>83</v>
      </c>
      <c r="B181" s="229">
        <f>IF(B$6=0,0,B$6/NMM!B$9*1000)</f>
        <v>0.38980818795046124</v>
      </c>
      <c r="C181" s="229">
        <f>IF(C$6=0,0,C$6/NMM!C$9*1000)</f>
        <v>0.39645721900087416</v>
      </c>
      <c r="D181" s="229">
        <f>IF(D$6=0,0,D$6/NMM!D$9*1000)</f>
        <v>0.40369792933191806</v>
      </c>
      <c r="E181" s="229">
        <f>IF(E$6=0,0,E$6/NMM!E$9*1000)</f>
        <v>0.38279285397975199</v>
      </c>
      <c r="F181" s="229">
        <f>IF(F$6=0,0,F$6/NMM!F$9*1000)</f>
        <v>0.39960009571635419</v>
      </c>
      <c r="G181" s="229">
        <f>IF(G$6=0,0,G$6/NMM!G$9*1000)</f>
        <v>0.39706820767792972</v>
      </c>
      <c r="H181" s="229">
        <f>IF(H$6=0,0,H$6/NMM!H$9*1000)</f>
        <v>0.3739155343772167</v>
      </c>
      <c r="I181" s="229">
        <f>IF(I$6=0,0,I$6/NMM!I$9*1000)</f>
        <v>0.35934651695802949</v>
      </c>
      <c r="J181" s="229">
        <f>IF(J$6=0,0,J$6/NMM!J$9*1000)</f>
        <v>0.37238723408623664</v>
      </c>
      <c r="K181" s="229">
        <f>IF(K$6=0,0,K$6/NMM!K$9*1000)</f>
        <v>0.37279313234928324</v>
      </c>
      <c r="L181" s="229">
        <f>IF(L$6=0,0,L$6/NMM!L$9*1000)</f>
        <v>0.36954341111825939</v>
      </c>
      <c r="M181" s="229">
        <f>IF(M$6=0,0,M$6/NMM!M$9*1000)</f>
        <v>0.36721982751768861</v>
      </c>
      <c r="N181" s="229">
        <f>IF(N$6=0,0,N$6/NMM!N$9*1000)</f>
        <v>0.37703491341371415</v>
      </c>
      <c r="O181" s="229">
        <f>IF(O$6=0,0,O$6/NMM!O$9*1000)</f>
        <v>0.37285677309751142</v>
      </c>
      <c r="P181" s="229">
        <f>IF(P$6=0,0,P$6/NMM!P$9*1000)</f>
        <v>0.3590199364356072</v>
      </c>
      <c r="Q181" s="229">
        <f>IF(Q$6=0,0,Q$6/NMM!Q$9*1000)</f>
        <v>0.33908881137819996</v>
      </c>
    </row>
    <row r="182" spans="1:17" x14ac:dyDescent="0.25">
      <c r="A182" s="76" t="s">
        <v>82</v>
      </c>
      <c r="B182" s="228">
        <f>IF(B$7=0,0,B$7/NMM!B$9*1000)</f>
        <v>0.15592327518018453</v>
      </c>
      <c r="C182" s="228">
        <f>IF(C$7=0,0,C$7/NMM!C$9*1000)</f>
        <v>0.15858288760034966</v>
      </c>
      <c r="D182" s="228">
        <f>IF(D$7=0,0,D$7/NMM!D$9*1000)</f>
        <v>0.16147917173276724</v>
      </c>
      <c r="E182" s="228">
        <f>IF(E$7=0,0,E$7/NMM!E$9*1000)</f>
        <v>0.15311714159190082</v>
      </c>
      <c r="F182" s="228">
        <f>IF(F$7=0,0,F$7/NMM!F$9*1000)</f>
        <v>0.15984003828654167</v>
      </c>
      <c r="G182" s="228">
        <f>IF(G$7=0,0,G$7/NMM!G$9*1000)</f>
        <v>0.15882728307117192</v>
      </c>
      <c r="H182" s="228">
        <f>IF(H$7=0,0,H$7/NMM!H$9*1000)</f>
        <v>0.14956621375088672</v>
      </c>
      <c r="I182" s="228">
        <f>IF(I$7=0,0,I$7/NMM!I$9*1000)</f>
        <v>0.14373860678321182</v>
      </c>
      <c r="J182" s="228">
        <f>IF(J$7=0,0,J$7/NMM!J$9*1000)</f>
        <v>0.14895489363449466</v>
      </c>
      <c r="K182" s="228">
        <f>IF(K$7=0,0,K$7/NMM!K$9*1000)</f>
        <v>0.14911725293971329</v>
      </c>
      <c r="L182" s="228">
        <f>IF(L$7=0,0,L$7/NMM!L$9*1000)</f>
        <v>0.14781736444730376</v>
      </c>
      <c r="M182" s="228">
        <f>IF(M$7=0,0,M$7/NMM!M$9*1000)</f>
        <v>0.14688793100707545</v>
      </c>
      <c r="N182" s="228">
        <f>IF(N$7=0,0,N$7/NMM!N$9*1000)</f>
        <v>0.15081396536548566</v>
      </c>
      <c r="O182" s="228">
        <f>IF(O$7=0,0,O$7/NMM!O$9*1000)</f>
        <v>0.14914270923900458</v>
      </c>
      <c r="P182" s="228">
        <f>IF(P$7=0,0,P$7/NMM!P$9*1000)</f>
        <v>0.1436079745742429</v>
      </c>
      <c r="Q182" s="228">
        <f>IF(Q$7=0,0,Q$7/NMM!Q$9*1000)</f>
        <v>0.13563552455128</v>
      </c>
    </row>
    <row r="183" spans="1:17" x14ac:dyDescent="0.25">
      <c r="A183" s="76" t="s">
        <v>81</v>
      </c>
      <c r="B183" s="228">
        <f>IF(B$8=0,0,B$8/NMM!B$9*1000)</f>
        <v>0.66267391951578414</v>
      </c>
      <c r="C183" s="228">
        <f>IF(C$8=0,0,C$8/NMM!C$9*1000)</f>
        <v>0.67397727230148607</v>
      </c>
      <c r="D183" s="228">
        <f>IF(D$8=0,0,D$8/NMM!D$9*1000)</f>
        <v>0.68628647986426072</v>
      </c>
      <c r="E183" s="228">
        <f>IF(E$8=0,0,E$8/NMM!E$9*1000)</f>
        <v>0.65074785176557848</v>
      </c>
      <c r="F183" s="228">
        <f>IF(F$8=0,0,F$8/NMM!F$9*1000)</f>
        <v>0.67932016271780216</v>
      </c>
      <c r="G183" s="228">
        <f>IF(G$8=0,0,G$8/NMM!G$9*1000)</f>
        <v>0.67501595305248063</v>
      </c>
      <c r="H183" s="228">
        <f>IF(H$8=0,0,H$8/NMM!H$9*1000)</f>
        <v>0.63565640844126847</v>
      </c>
      <c r="I183" s="228">
        <f>IF(I$8=0,0,I$8/NMM!I$9*1000)</f>
        <v>0.61088907882865007</v>
      </c>
      <c r="J183" s="228">
        <f>IF(J$8=0,0,J$8/NMM!J$9*1000)</f>
        <v>0.63305829794660229</v>
      </c>
      <c r="K183" s="228">
        <f>IF(K$8=0,0,K$8/NMM!K$9*1000)</f>
        <v>0.63374832499378142</v>
      </c>
      <c r="L183" s="228">
        <f>IF(L$8=0,0,L$8/NMM!L$9*1000)</f>
        <v>0.62822379890104108</v>
      </c>
      <c r="M183" s="228">
        <f>IF(M$8=0,0,M$8/NMM!M$9*1000)</f>
        <v>0.62427370678007077</v>
      </c>
      <c r="N183" s="228">
        <f>IF(N$8=0,0,N$8/NMM!N$9*1000)</f>
        <v>0.64095935280331406</v>
      </c>
      <c r="O183" s="228">
        <f>IF(O$8=0,0,O$8/NMM!O$9*1000)</f>
        <v>0.63385651426576939</v>
      </c>
      <c r="P183" s="228">
        <f>IF(P$8=0,0,P$8/NMM!P$9*1000)</f>
        <v>0.61033389194053234</v>
      </c>
      <c r="Q183" s="228">
        <f>IF(Q$8=0,0,Q$8/NMM!Q$9*1000)</f>
        <v>0.57645097934293987</v>
      </c>
    </row>
    <row r="184" spans="1:17" x14ac:dyDescent="0.25">
      <c r="A184" s="76" t="s">
        <v>80</v>
      </c>
      <c r="B184" s="228">
        <f>IF(B$9=0,0,B$9/NMM!B$9*1000)</f>
        <v>7.7961637590092267E-2</v>
      </c>
      <c r="C184" s="228">
        <f>IF(C$9=0,0,C$9/NMM!C$9*1000)</f>
        <v>7.9291443800174832E-2</v>
      </c>
      <c r="D184" s="228">
        <f>IF(D$9=0,0,D$9/NMM!D$9*1000)</f>
        <v>8.073958586638362E-2</v>
      </c>
      <c r="E184" s="228">
        <f>IF(E$9=0,0,E$9/NMM!E$9*1000)</f>
        <v>7.6558570795950409E-2</v>
      </c>
      <c r="F184" s="228">
        <f>IF(F$9=0,0,F$9/NMM!F$9*1000)</f>
        <v>7.9920019143270835E-2</v>
      </c>
      <c r="G184" s="228">
        <f>IF(G$9=0,0,G$9/NMM!G$9*1000)</f>
        <v>7.9413641535585958E-2</v>
      </c>
      <c r="H184" s="228">
        <f>IF(H$9=0,0,H$9/NMM!H$9*1000)</f>
        <v>7.4783106875443359E-2</v>
      </c>
      <c r="I184" s="228">
        <f>IF(I$9=0,0,I$9/NMM!I$9*1000)</f>
        <v>7.186930339160591E-2</v>
      </c>
      <c r="J184" s="228">
        <f>IF(J$9=0,0,J$9/NMM!J$9*1000)</f>
        <v>7.4477446817247328E-2</v>
      </c>
      <c r="K184" s="228">
        <f>IF(K$9=0,0,K$9/NMM!K$9*1000)</f>
        <v>7.4558626469856643E-2</v>
      </c>
      <c r="L184" s="228">
        <f>IF(L$9=0,0,L$9/NMM!L$9*1000)</f>
        <v>7.3908682223651878E-2</v>
      </c>
      <c r="M184" s="228">
        <f>IF(M$9=0,0,M$9/NMM!M$9*1000)</f>
        <v>7.3443965503537725E-2</v>
      </c>
      <c r="N184" s="228">
        <f>IF(N$9=0,0,N$9/NMM!N$9*1000)</f>
        <v>7.5406982682742832E-2</v>
      </c>
      <c r="O184" s="228">
        <f>IF(O$9=0,0,O$9/NMM!O$9*1000)</f>
        <v>7.4571354619502289E-2</v>
      </c>
      <c r="P184" s="228">
        <f>IF(P$9=0,0,P$9/NMM!P$9*1000)</f>
        <v>7.1803987287121451E-2</v>
      </c>
      <c r="Q184" s="228">
        <f>IF(Q$9=0,0,Q$9/NMM!Q$9*1000)</f>
        <v>6.7817762275640001E-2</v>
      </c>
    </row>
    <row r="185" spans="1:17" x14ac:dyDescent="0.25">
      <c r="A185" s="129" t="s">
        <v>79</v>
      </c>
      <c r="B185" s="227">
        <f>IF(B$10=0,0,B$10/NMM!B$9*1000)</f>
        <v>0.23388491277027673</v>
      </c>
      <c r="C185" s="227">
        <f>IF(C$10=0,0,C$10/NMM!C$9*1000)</f>
        <v>0.2378743314005245</v>
      </c>
      <c r="D185" s="227">
        <f>IF(D$10=0,0,D$10/NMM!D$9*1000)</f>
        <v>0.24221875759915079</v>
      </c>
      <c r="E185" s="227">
        <f>IF(E$10=0,0,E$10/NMM!E$9*1000)</f>
        <v>0.22967571238785123</v>
      </c>
      <c r="F185" s="227">
        <f>IF(F$10=0,0,F$10/NMM!F$9*1000)</f>
        <v>0.23976005742981249</v>
      </c>
      <c r="G185" s="227">
        <f>IF(G$10=0,0,G$10/NMM!G$9*1000)</f>
        <v>0.23824092460675789</v>
      </c>
      <c r="H185" s="227">
        <f>IF(H$10=0,0,H$10/NMM!H$9*1000)</f>
        <v>0.22434932062633006</v>
      </c>
      <c r="I185" s="227">
        <f>IF(I$10=0,0,I$10/NMM!I$9*1000)</f>
        <v>0.21560791017481765</v>
      </c>
      <c r="J185" s="227">
        <f>IF(J$10=0,0,J$10/NMM!J$9*1000)</f>
        <v>0.22343234045174196</v>
      </c>
      <c r="K185" s="227">
        <f>IF(K$10=0,0,K$10/NMM!K$9*1000)</f>
        <v>0.2236758794095699</v>
      </c>
      <c r="L185" s="227">
        <f>IF(L$10=0,0,L$10/NMM!L$9*1000)</f>
        <v>0.22172604667095561</v>
      </c>
      <c r="M185" s="227">
        <f>IF(M$10=0,0,M$10/NMM!M$9*1000)</f>
        <v>0.22033189651061316</v>
      </c>
      <c r="N185" s="227">
        <f>IF(N$10=0,0,N$10/NMM!N$9*1000)</f>
        <v>0.22622094804822851</v>
      </c>
      <c r="O185" s="227">
        <f>IF(O$10=0,0,O$10/NMM!O$9*1000)</f>
        <v>0.22371406385850687</v>
      </c>
      <c r="P185" s="227">
        <f>IF(P$10=0,0,P$10/NMM!P$9*1000)</f>
        <v>0.21541196186136435</v>
      </c>
      <c r="Q185" s="227">
        <f>IF(Q$10=0,0,Q$10/NMM!Q$9*1000)</f>
        <v>0.20345328682691999</v>
      </c>
    </row>
    <row r="186" spans="1:17" x14ac:dyDescent="0.25">
      <c r="A186" s="127" t="s">
        <v>214</v>
      </c>
      <c r="B186" s="225">
        <f>IF(B$15=0,0,B$15/NMM!B$9*1000)</f>
        <v>3.0578178529169731</v>
      </c>
      <c r="C186" s="225">
        <f>IF(C$15=0,0,C$15/NMM!C$9*1000)</f>
        <v>3.1099756230178306</v>
      </c>
      <c r="D186" s="225">
        <f>IF(D$15=0,0,D$15/NMM!D$9*1000)</f>
        <v>3.1667747719389405</v>
      </c>
      <c r="E186" s="225">
        <f>IF(E$15=0,0,E$15/NMM!E$9*1000)</f>
        <v>3.0027866500769349</v>
      </c>
      <c r="F186" s="225">
        <f>IF(F$15=0,0,F$15/NMM!F$9*1000)</f>
        <v>3.134629657558873</v>
      </c>
      <c r="G186" s="225">
        <f>IF(G$15=0,0,G$15/NMM!G$9*1000)</f>
        <v>3.1147684727895455</v>
      </c>
      <c r="H186" s="225">
        <f>IF(H$15=0,0,H$15/NMM!H$9*1000)</f>
        <v>2.9331492560821943</v>
      </c>
      <c r="I186" s="225">
        <f>IF(I$15=0,0,I$15/NMM!I$9*1000)</f>
        <v>2.8188638127771632</v>
      </c>
      <c r="J186" s="225">
        <f>IF(J$15=0,0,J$15/NMM!J$9*1000)</f>
        <v>2.921160631782258</v>
      </c>
      <c r="K186" s="225">
        <f>IF(K$15=0,0,K$15/NMM!K$9*1000)</f>
        <v>2.9243446668886968</v>
      </c>
      <c r="L186" s="225">
        <f>IF(L$15=0,0,L$15/NMM!L$9*1000)</f>
        <v>2.8988524994473845</v>
      </c>
      <c r="M186" s="225">
        <f>IF(M$15=0,0,M$15/NMM!M$9*1000)</f>
        <v>2.8806253414855982</v>
      </c>
      <c r="N186" s="225">
        <f>IF(N$15=0,0,N$15/NMM!N$9*1000)</f>
        <v>2.9576189650382019</v>
      </c>
      <c r="O186" s="225">
        <f>IF(O$15=0,0,O$15/NMM!O$9*1000)</f>
        <v>2.9248438914358479</v>
      </c>
      <c r="P186" s="225">
        <f>IF(P$15=0,0,P$15/NMM!P$9*1000)</f>
        <v>2.8163019790785735</v>
      </c>
      <c r="Q186" s="225">
        <f>IF(Q$15=0,0,Q$15/NMM!Q$9*1000)</f>
        <v>2.6599539291576573</v>
      </c>
    </row>
    <row r="187" spans="1:17" x14ac:dyDescent="0.25">
      <c r="A187" s="127" t="s">
        <v>213</v>
      </c>
      <c r="B187" s="226">
        <f>IF(B$16=0,0,B$16/NMM!B$9*1000)</f>
        <v>44.436998152874075</v>
      </c>
      <c r="C187" s="226">
        <f>IF(C$16=0,0,C$16/NMM!C$9*1000)</f>
        <v>45.194968328049427</v>
      </c>
      <c r="D187" s="226">
        <f>IF(D$16=0,0,D$16/NMM!D$9*1000)</f>
        <v>46.020388218015889</v>
      </c>
      <c r="E187" s="226">
        <f>IF(E$16=0,0,E$16/NMM!E$9*1000)</f>
        <v>43.637270511601898</v>
      </c>
      <c r="F187" s="226">
        <f>IF(F$16=0,0,F$16/NMM!F$9*1000)</f>
        <v>45.553247120331356</v>
      </c>
      <c r="G187" s="226">
        <f>IF(G$16=0,0,G$16/NMM!G$9*1000)</f>
        <v>45.26461925779644</v>
      </c>
      <c r="H187" s="226">
        <f>IF(H$16=0,0,H$16/NMM!H$9*1000)</f>
        <v>42.625281931129948</v>
      </c>
      <c r="I187" s="226">
        <f>IF(I$16=0,0,I$16/NMM!I$9*1000)</f>
        <v>40.964456376003604</v>
      </c>
      <c r="J187" s="226">
        <f>IF(J$16=0,0,J$16/NMM!J$9*1000)</f>
        <v>42.451060148964743</v>
      </c>
      <c r="K187" s="226">
        <f>IF(K$16=0,0,K$16/NMM!K$9*1000)</f>
        <v>42.497331368817989</v>
      </c>
      <c r="L187" s="226">
        <f>IF(L$16=0,0,L$16/NMM!L$9*1000)</f>
        <v>42.126872612936978</v>
      </c>
      <c r="M187" s="226">
        <f>IF(M$16=0,0,M$16/NMM!M$9*1000)</f>
        <v>41.861990849653608</v>
      </c>
      <c r="N187" s="226">
        <f>IF(N$16=0,0,N$16/NMM!N$9*1000)</f>
        <v>42.980882056442262</v>
      </c>
      <c r="O187" s="226">
        <f>IF(O$16=0,0,O$16/NMM!O$9*1000)</f>
        <v>42.504586228769327</v>
      </c>
      <c r="P187" s="226">
        <f>IF(P$16=0,0,P$16/NMM!P$9*1000)</f>
        <v>40.927227147577327</v>
      </c>
      <c r="Q187" s="226">
        <f>IF(Q$16=0,0,Q$16/NMM!Q$9*1000)</f>
        <v>38.65513693824272</v>
      </c>
    </row>
    <row r="188" spans="1:17" x14ac:dyDescent="0.25">
      <c r="A188" s="127" t="s">
        <v>212</v>
      </c>
      <c r="B188" s="226">
        <f>IF(B$36=0,0,B$36/NMM!B$9*1000)</f>
        <v>56.224392779441111</v>
      </c>
      <c r="C188" s="226">
        <f>IF(C$36=0,0,C$36/NMM!C$9*1000)</f>
        <v>57.183422745811711</v>
      </c>
      <c r="D188" s="226">
        <f>IF(D$36=0,0,D$36/NMM!D$9*1000)</f>
        <v>58.227794193716001</v>
      </c>
      <c r="E188" s="226">
        <f>IF(E$36=0,0,E$36/NMM!E$9*1000)</f>
        <v>55.212528727221056</v>
      </c>
      <c r="F188" s="226">
        <f>IF(F$36=0,0,F$36/NMM!F$9*1000)</f>
        <v>57.636738864792193</v>
      </c>
      <c r="G188" s="226">
        <f>IF(G$36=0,0,G$36/NMM!G$9*1000)</f>
        <v>57.271549338388397</v>
      </c>
      <c r="H188" s="226">
        <f>IF(H$36=0,0,H$36/NMM!H$9*1000)</f>
        <v>53.932099224737108</v>
      </c>
      <c r="I188" s="226">
        <f>IF(I$36=0,0,I$36/NMM!I$9*1000)</f>
        <v>51.830721718805911</v>
      </c>
      <c r="J188" s="226">
        <f>IF(J$36=0,0,J$36/NMM!J$9*1000)</f>
        <v>53.711663229544733</v>
      </c>
      <c r="K188" s="226">
        <f>IF(K$36=0,0,K$36/NMM!K$9*1000)</f>
        <v>53.770208391179267</v>
      </c>
      <c r="L188" s="226">
        <f>IF(L$36=0,0,L$36/NMM!L$9*1000)</f>
        <v>53.301481441451905</v>
      </c>
      <c r="M188" s="226">
        <f>IF(M$36=0,0,M$36/NMM!M$9*1000)</f>
        <v>52.966336924090029</v>
      </c>
      <c r="N188" s="226">
        <f>IF(N$36=0,0,N$36/NMM!N$9*1000)</f>
        <v>54.382026131347587</v>
      </c>
      <c r="O188" s="226">
        <f>IF(O$36=0,0,O$36/NMM!O$9*1000)</f>
        <v>53.779387681239783</v>
      </c>
      <c r="P188" s="226">
        <f>IF(P$36=0,0,P$36/NMM!P$9*1000)</f>
        <v>51.783617034670542</v>
      </c>
      <c r="Q188" s="226">
        <f>IF(Q$36=0,0,Q$36/NMM!Q$9*1000)</f>
        <v>48.908830310318208</v>
      </c>
    </row>
    <row r="189" spans="1:17" x14ac:dyDescent="0.25">
      <c r="A189" s="72" t="s">
        <v>211</v>
      </c>
      <c r="B189" s="224">
        <f>IF(B$44=0,0,B$44/NMM!B$9*1000)</f>
        <v>2.86053928176104</v>
      </c>
      <c r="C189" s="224">
        <f>IF(C$44=0,0,C$44/NMM!C$9*1000)</f>
        <v>2.9093320344360349</v>
      </c>
      <c r="D189" s="224">
        <f>IF(D$44=0,0,D$44/NMM!D$9*1000)</f>
        <v>2.9624667221364289</v>
      </c>
      <c r="E189" s="224">
        <f>IF(E$44=0,0,E$44/NMM!E$9*1000)</f>
        <v>2.8090584791042295</v>
      </c>
      <c r="F189" s="224">
        <f>IF(F$44=0,0,F$44/NMM!F$9*1000)</f>
        <v>2.932395486103462</v>
      </c>
      <c r="G189" s="224">
        <f>IF(G$44=0,0,G$44/NMM!G$9*1000)</f>
        <v>2.9138156680934459</v>
      </c>
      <c r="H189" s="224">
        <f>IF(H$44=0,0,H$44/NMM!H$9*1000)</f>
        <v>2.7439138202059237</v>
      </c>
      <c r="I189" s="224">
        <f>IF(I$44=0,0,I$44/NMM!I$9*1000)</f>
        <v>2.6370016313076698</v>
      </c>
      <c r="J189" s="224">
        <f>IF(J$44=0,0,J$44/NMM!J$9*1000)</f>
        <v>2.7326986555382411</v>
      </c>
      <c r="K189" s="224">
        <f>IF(K$44=0,0,K$44/NMM!K$9*1000)</f>
        <v>2.7356772690249107</v>
      </c>
      <c r="L189" s="224">
        <f>IF(L$44=0,0,L$44/NMM!L$9*1000)</f>
        <v>2.711829757547553</v>
      </c>
      <c r="M189" s="224">
        <f>IF(M$44=0,0,M$44/NMM!M$9*1000)</f>
        <v>2.6947785452607218</v>
      </c>
      <c r="N189" s="224">
        <f>IF(N$44=0,0,N$44/NMM!N$9*1000)</f>
        <v>2.7668048382615447</v>
      </c>
      <c r="O189" s="224">
        <f>IF(O$44=0,0,O$44/NMM!O$9*1000)</f>
        <v>2.7361442855367613</v>
      </c>
      <c r="P189" s="224">
        <f>IF(P$44=0,0,P$44/NMM!P$9*1000)</f>
        <v>2.6346050772025369</v>
      </c>
      <c r="Q189" s="224">
        <f>IF(Q$44=0,0,Q$44/NMM!Q$9*1000)</f>
        <v>2.4883439982442601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30">
        <f t="shared" ref="B191:Q191" si="44">SUM(B192:B198,B199,B200)</f>
        <v>70.538576654623128</v>
      </c>
      <c r="C191" s="230">
        <f t="shared" si="44"/>
        <v>62.174931833101184</v>
      </c>
      <c r="D191" s="230">
        <f t="shared" si="44"/>
        <v>59.229321428667319</v>
      </c>
      <c r="E191" s="230">
        <f t="shared" si="44"/>
        <v>59.158282665242645</v>
      </c>
      <c r="F191" s="230">
        <f t="shared" si="44"/>
        <v>59.251834941467919</v>
      </c>
      <c r="G191" s="230">
        <f t="shared" si="44"/>
        <v>58.876412078082232</v>
      </c>
      <c r="H191" s="230">
        <f t="shared" si="44"/>
        <v>59.942342295923815</v>
      </c>
      <c r="I191" s="230">
        <f t="shared" si="44"/>
        <v>58.898764413878624</v>
      </c>
      <c r="J191" s="230">
        <f t="shared" si="44"/>
        <v>60.393950194049253</v>
      </c>
      <c r="K191" s="230">
        <f t="shared" si="44"/>
        <v>60.459778979889464</v>
      </c>
      <c r="L191" s="230">
        <f t="shared" si="44"/>
        <v>57.98336850093321</v>
      </c>
      <c r="M191" s="230">
        <f t="shared" si="44"/>
        <v>56.864449002788795</v>
      </c>
      <c r="N191" s="230">
        <f t="shared" si="44"/>
        <v>58.384327314276931</v>
      </c>
      <c r="O191" s="230">
        <f t="shared" si="44"/>
        <v>57.737337067200009</v>
      </c>
      <c r="P191" s="230">
        <f t="shared" si="44"/>
        <v>55.594685625856322</v>
      </c>
      <c r="Q191" s="230">
        <f t="shared" si="44"/>
        <v>54.839042458973381</v>
      </c>
    </row>
    <row r="192" spans="1:17" x14ac:dyDescent="0.25">
      <c r="A192" s="132" t="s">
        <v>83</v>
      </c>
      <c r="B192" s="229">
        <f>IF(B$48=0,0,B$48/NMM!B$10*1000)</f>
        <v>0.3121858010659368</v>
      </c>
      <c r="C192" s="229">
        <f>IF(C$48=0,0,C$48/NMM!C$10*1000)</f>
        <v>0.27517043610865882</v>
      </c>
      <c r="D192" s="229">
        <f>IF(D$48=0,0,D$48/NMM!D$10*1000)</f>
        <v>0.26213391357944965</v>
      </c>
      <c r="E192" s="229">
        <f>IF(E$48=0,0,E$48/NMM!E$10*1000)</f>
        <v>0.26181951407894577</v>
      </c>
      <c r="F192" s="229">
        <f>IF(F$48=0,0,F$48/NMM!F$10*1000)</f>
        <v>0.26223355266152065</v>
      </c>
      <c r="G192" s="229">
        <f>IF(G$48=0,0,G$48/NMM!G$10*1000)</f>
        <v>0.26057202654484868</v>
      </c>
      <c r="H192" s="229">
        <f>IF(H$48=0,0,H$48/NMM!H$10*1000)</f>
        <v>0.26528956260411157</v>
      </c>
      <c r="I192" s="229">
        <f>IF(I$48=0,0,I$48/NMM!I$10*1000)</f>
        <v>0.2606709522984893</v>
      </c>
      <c r="J192" s="229">
        <f>IF(J$48=0,0,J$48/NMM!J$10*1000)</f>
        <v>0.26728826430934016</v>
      </c>
      <c r="K192" s="229">
        <f>IF(K$48=0,0,K$48/NMM!K$10*1000)</f>
        <v>0.2675796057740446</v>
      </c>
      <c r="L192" s="229">
        <f>IF(L$48=0,0,L$48/NMM!L$10*1000)</f>
        <v>0.25661964278916105</v>
      </c>
      <c r="M192" s="229">
        <f>IF(M$48=0,0,M$48/NMM!M$10*1000)</f>
        <v>0.25166758965138891</v>
      </c>
      <c r="N192" s="229">
        <f>IF(N$48=0,0,N$48/NMM!N$10*1000)</f>
        <v>0.25839418452610363</v>
      </c>
      <c r="O192" s="229">
        <f>IF(O$48=0,0,O$48/NMM!O$10*1000)</f>
        <v>0.25553077023360227</v>
      </c>
      <c r="P192" s="229">
        <f>IF(P$48=0,0,P$48/NMM!P$10*1000)</f>
        <v>0.24604793986836657</v>
      </c>
      <c r="Q192" s="229">
        <f>IF(Q$48=0,0,Q$48/NMM!Q$10*1000)</f>
        <v>0.24270365538516259</v>
      </c>
    </row>
    <row r="193" spans="1:17" x14ac:dyDescent="0.25">
      <c r="A193" s="76" t="s">
        <v>82</v>
      </c>
      <c r="B193" s="228">
        <f>IF(B$49=0,0,B$49/NMM!B$10*1000)</f>
        <v>0.32082195780108741</v>
      </c>
      <c r="C193" s="228">
        <f>IF(C$49=0,0,C$49/NMM!C$10*1000)</f>
        <v>0.28278261772294111</v>
      </c>
      <c r="D193" s="228">
        <f>IF(D$49=0,0,D$49/NMM!D$10*1000)</f>
        <v>0.26938545915116008</v>
      </c>
      <c r="E193" s="228">
        <f>IF(E$49=0,0,E$49/NMM!E$10*1000)</f>
        <v>0.2690623622552123</v>
      </c>
      <c r="F193" s="228">
        <f>IF(F$49=0,0,F$49/NMM!F$10*1000)</f>
        <v>0.26948785460051861</v>
      </c>
      <c r="G193" s="228">
        <f>IF(G$49=0,0,G$49/NMM!G$10*1000)</f>
        <v>0.26778036483042572</v>
      </c>
      <c r="H193" s="228">
        <f>IF(H$49=0,0,H$49/NMM!H$10*1000)</f>
        <v>0.27262840452141179</v>
      </c>
      <c r="I193" s="228">
        <f>IF(I$49=0,0,I$49/NMM!I$10*1000)</f>
        <v>0.26788202721818188</v>
      </c>
      <c r="J193" s="228">
        <f>IF(J$49=0,0,J$49/NMM!J$10*1000)</f>
        <v>0.27468239734216909</v>
      </c>
      <c r="K193" s="228">
        <f>IF(K$49=0,0,K$49/NMM!K$10*1000)</f>
        <v>0.27498179833598746</v>
      </c>
      <c r="L193" s="228">
        <f>IF(L$49=0,0,L$49/NMM!L$10*1000)</f>
        <v>0.26371864424559649</v>
      </c>
      <c r="M193" s="228">
        <f>IF(M$49=0,0,M$49/NMM!M$10*1000)</f>
        <v>0.25862959990927348</v>
      </c>
      <c r="N193" s="228">
        <f>IF(N$49=0,0,N$49/NMM!N$10*1000)</f>
        <v>0.26554227604531894</v>
      </c>
      <c r="O193" s="228">
        <f>IF(O$49=0,0,O$49/NMM!O$10*1000)</f>
        <v>0.26259964964725968</v>
      </c>
      <c r="P193" s="228">
        <f>IF(P$49=0,0,P$49/NMM!P$10*1000)</f>
        <v>0.25285449085758122</v>
      </c>
      <c r="Q193" s="228">
        <f>IF(Q$49=0,0,Q$49/NMM!Q$10*1000)</f>
        <v>0.24941769170886308</v>
      </c>
    </row>
    <row r="194" spans="1:17" x14ac:dyDescent="0.25">
      <c r="A194" s="76" t="s">
        <v>81</v>
      </c>
      <c r="B194" s="228">
        <f>IF(B$50=0,0,B$50/NMM!B$10*1000)</f>
        <v>0.44465815870766601</v>
      </c>
      <c r="C194" s="228">
        <f>IF(C$50=0,0,C$50/NMM!C$10*1000)</f>
        <v>0.39193576079720127</v>
      </c>
      <c r="D194" s="228">
        <f>IF(D$50=0,0,D$50/NMM!D$10*1000)</f>
        <v>0.37336734389932702</v>
      </c>
      <c r="E194" s="228">
        <f>IF(E$50=0,0,E$50/NMM!E$10*1000)</f>
        <v>0.37291953268396955</v>
      </c>
      <c r="F194" s="228">
        <f>IF(F$50=0,0,F$50/NMM!F$10*1000)</f>
        <v>0.37350926364909692</v>
      </c>
      <c r="G194" s="228">
        <f>IF(G$50=0,0,G$50/NMM!G$10*1000)</f>
        <v>0.37114268854811083</v>
      </c>
      <c r="H194" s="228">
        <f>IF(H$50=0,0,H$50/NMM!H$10*1000)</f>
        <v>0.37786205531811257</v>
      </c>
      <c r="I194" s="228">
        <f>IF(I$50=0,0,I$50/NMM!I$10*1000)</f>
        <v>0.37128359227695562</v>
      </c>
      <c r="J194" s="228">
        <f>IF(J$50=0,0,J$50/NMM!J$10*1000)</f>
        <v>0.38070888248647927</v>
      </c>
      <c r="K194" s="228">
        <f>IF(K$50=0,0,K$50/NMM!K$10*1000)</f>
        <v>0.38112385126087045</v>
      </c>
      <c r="L194" s="228">
        <f>IF(L$50=0,0,L$50/NMM!L$10*1000)</f>
        <v>0.36551315742494817</v>
      </c>
      <c r="M194" s="228">
        <f>IF(M$50=0,0,M$50/NMM!M$10*1000)</f>
        <v>0.3584597590239133</v>
      </c>
      <c r="N194" s="228">
        <f>IF(N$50=0,0,N$50/NMM!N$10*1000)</f>
        <v>0.3680407049899066</v>
      </c>
      <c r="O194" s="228">
        <f>IF(O$50=0,0,O$50/NMM!O$10*1000)</f>
        <v>0.36396223466046346</v>
      </c>
      <c r="P194" s="228">
        <f>IF(P$50=0,0,P$50/NMM!P$10*1000)</f>
        <v>0.35045547722580267</v>
      </c>
      <c r="Q194" s="228">
        <f>IF(Q$50=0,0,Q$50/NMM!Q$10*1000)</f>
        <v>0.34569208511950372</v>
      </c>
    </row>
    <row r="195" spans="1:17" x14ac:dyDescent="0.25">
      <c r="A195" s="76" t="s">
        <v>80</v>
      </c>
      <c r="B195" s="228">
        <f>IF(B$51=0,0,B$51/NMM!B$10*1000)</f>
        <v>0.2285102546059439</v>
      </c>
      <c r="C195" s="228">
        <f>IF(C$51=0,0,C$51/NMM!C$10*1000)</f>
        <v>0.20141616370930818</v>
      </c>
      <c r="D195" s="228">
        <f>IF(D$51=0,0,D$51/NMM!D$10*1000)</f>
        <v>0.19187383644088601</v>
      </c>
      <c r="E195" s="228">
        <f>IF(E$51=0,0,E$51/NMM!E$10*1000)</f>
        <v>0.191643705827441</v>
      </c>
      <c r="F195" s="228">
        <f>IF(F$51=0,0,F$51/NMM!F$10*1000)</f>
        <v>0.1919467691365275</v>
      </c>
      <c r="G195" s="228">
        <f>IF(G$51=0,0,G$51/NMM!G$10*1000)</f>
        <v>0.19073058392035572</v>
      </c>
      <c r="H195" s="228">
        <f>IF(H$51=0,0,H$51/NMM!H$10*1000)</f>
        <v>0.19418367295366251</v>
      </c>
      <c r="I195" s="228">
        <f>IF(I$51=0,0,I$51/NMM!I$10*1000)</f>
        <v>0.19080299448186849</v>
      </c>
      <c r="J195" s="228">
        <f>IF(J$51=0,0,J$51/NMM!J$10*1000)</f>
        <v>0.19564666016827531</v>
      </c>
      <c r="K195" s="228">
        <f>IF(K$51=0,0,K$51/NMM!K$10*1000)</f>
        <v>0.19585991301978095</v>
      </c>
      <c r="L195" s="228">
        <f>IF(L$51=0,0,L$51/NMM!L$10*1000)</f>
        <v>0.18783756247213865</v>
      </c>
      <c r="M195" s="228">
        <f>IF(M$51=0,0,M$51/NMM!M$10*1000)</f>
        <v>0.18421281426299299</v>
      </c>
      <c r="N195" s="228">
        <f>IF(N$51=0,0,N$51/NMM!N$10*1000)</f>
        <v>0.18913647159207009</v>
      </c>
      <c r="O195" s="228">
        <f>IF(O$51=0,0,O$51/NMM!O$10*1000)</f>
        <v>0.18704054177467394</v>
      </c>
      <c r="P195" s="228">
        <f>IF(P$51=0,0,P$51/NMM!P$10*1000)</f>
        <v>0.18009940616329706</v>
      </c>
      <c r="Q195" s="228">
        <f>IF(Q$51=0,0,Q$51/NMM!Q$10*1000)</f>
        <v>0.17765149438728955</v>
      </c>
    </row>
    <row r="196" spans="1:17" x14ac:dyDescent="0.25">
      <c r="A196" s="129" t="s">
        <v>79</v>
      </c>
      <c r="B196" s="227">
        <f>IF(B$52=0,0,B$52/NMM!B$10*1000)</f>
        <v>0.2371439959459665</v>
      </c>
      <c r="C196" s="227">
        <f>IF(C$52=0,0,C$52/NMM!C$10*1000)</f>
        <v>0.20902621631795201</v>
      </c>
      <c r="D196" s="227">
        <f>IF(D$52=0,0,D$52/NMM!D$10*1000)</f>
        <v>0.19912335387109997</v>
      </c>
      <c r="E196" s="227">
        <f>IF(E$52=0,0,E$52/NMM!E$10*1000)</f>
        <v>0.1988845282947338</v>
      </c>
      <c r="F196" s="227">
        <f>IF(F$52=0,0,F$52/NMM!F$10*1000)</f>
        <v>0.19919904216311715</v>
      </c>
      <c r="G196" s="227">
        <f>IF(G$52=0,0,G$52/NMM!G$10*1000)</f>
        <v>0.19793690614882434</v>
      </c>
      <c r="H196" s="227">
        <f>IF(H$52=0,0,H$52/NMM!H$10*1000)</f>
        <v>0.20152046231407256</v>
      </c>
      <c r="I196" s="227">
        <f>IF(I$52=0,0,I$52/NMM!I$10*1000)</f>
        <v>0.19801205257905982</v>
      </c>
      <c r="J196" s="227">
        <f>IF(J$52=0,0,J$52/NMM!J$10*1000)</f>
        <v>0.20303872518017202</v>
      </c>
      <c r="K196" s="227">
        <f>IF(K$52=0,0,K$52/NMM!K$10*1000)</f>
        <v>0.20326003530666995</v>
      </c>
      <c r="L196" s="227">
        <f>IF(L$52=0,0,L$52/NMM!L$10*1000)</f>
        <v>0.1949345784512308</v>
      </c>
      <c r="M196" s="227">
        <f>IF(M$52=0,0,M$52/NMM!M$10*1000)</f>
        <v>0.19117287735778488</v>
      </c>
      <c r="N196" s="227">
        <f>IF(N$52=0,0,N$52/NMM!N$10*1000)</f>
        <v>0.1962825639042354</v>
      </c>
      <c r="O196" s="227">
        <f>IF(O$52=0,0,O$52/NMM!O$10*1000)</f>
        <v>0.19410744413564235</v>
      </c>
      <c r="P196" s="227">
        <f>IF(P$52=0,0,P$52/NMM!P$10*1000)</f>
        <v>0.18690405346889397</v>
      </c>
      <c r="Q196" s="227">
        <f>IF(Q$52=0,0,Q$52/NMM!Q$10*1000)</f>
        <v>0.18436365290224685</v>
      </c>
    </row>
    <row r="197" spans="1:17" x14ac:dyDescent="0.25">
      <c r="A197" s="127" t="s">
        <v>210</v>
      </c>
      <c r="B197" s="226">
        <f>IF(B$57=0,0,B$57/NMM!B$10*1000)</f>
        <v>1.4069100580661573</v>
      </c>
      <c r="C197" s="226">
        <f>IF(C$57=0,0,C$57/NMM!C$10*1000)</f>
        <v>1.2907465956798527</v>
      </c>
      <c r="D197" s="226">
        <f>IF(D$57=0,0,D$57/NMM!D$10*1000)</f>
        <v>1.3370076742971089</v>
      </c>
      <c r="E197" s="226">
        <f>IF(E$57=0,0,E$57/NMM!E$10*1000)</f>
        <v>1.3284881569008962</v>
      </c>
      <c r="F197" s="226">
        <f>IF(F$57=0,0,F$57/NMM!F$10*1000)</f>
        <v>1.4637735461401911</v>
      </c>
      <c r="G197" s="226">
        <f>IF(G$57=0,0,G$57/NMM!G$10*1000)</f>
        <v>1.5516320203128082</v>
      </c>
      <c r="H197" s="226">
        <f>IF(H$57=0,0,H$57/NMM!H$10*1000)</f>
        <v>1.6505432473335373</v>
      </c>
      <c r="I197" s="226">
        <f>IF(I$57=0,0,I$57/NMM!I$10*1000)</f>
        <v>1.5330575148365901</v>
      </c>
      <c r="J197" s="226">
        <f>IF(J$57=0,0,J$57/NMM!J$10*1000)</f>
        <v>1.7164796008774654</v>
      </c>
      <c r="K197" s="226">
        <f>IF(K$57=0,0,K$57/NMM!K$10*1000)</f>
        <v>2.072673181563216</v>
      </c>
      <c r="L197" s="226">
        <f>IF(L$57=0,0,L$57/NMM!L$10*1000)</f>
        <v>2.1946565883033675</v>
      </c>
      <c r="M197" s="226">
        <f>IF(M$57=0,0,M$57/NMM!M$10*1000)</f>
        <v>2.3598189511684686</v>
      </c>
      <c r="N197" s="226">
        <f>IF(N$57=0,0,N$57/NMM!N$10*1000)</f>
        <v>2.3939855359058906</v>
      </c>
      <c r="O197" s="226">
        <f>IF(O$57=0,0,O$57/NMM!O$10*1000)</f>
        <v>2.4648447842706442</v>
      </c>
      <c r="P197" s="226">
        <f>IF(P$57=0,0,P$57/NMM!P$10*1000)</f>
        <v>2.3316281394601575</v>
      </c>
      <c r="Q197" s="226">
        <f>IF(Q$57=0,0,Q$57/NMM!Q$10*1000)</f>
        <v>0.85361484609607796</v>
      </c>
    </row>
    <row r="198" spans="1:17" x14ac:dyDescent="0.25">
      <c r="A198" s="127" t="s">
        <v>209</v>
      </c>
      <c r="B198" s="226">
        <f>IF(B$58=0,0,B$58/NMM!B$10*1000)</f>
        <v>26.766719446912841</v>
      </c>
      <c r="C198" s="226">
        <f>IF(C$58=0,0,C$58/NMM!C$10*1000)</f>
        <v>23.493295525661342</v>
      </c>
      <c r="D198" s="226">
        <f>IF(D$58=0,0,D$58/NMM!D$10*1000)</f>
        <v>22.168770142548254</v>
      </c>
      <c r="E198" s="226">
        <f>IF(E$58=0,0,E$58/NMM!E$10*1000)</f>
        <v>22.1557993135728</v>
      </c>
      <c r="F198" s="226">
        <f>IF(F$58=0,0,F$58/NMM!F$10*1000)</f>
        <v>21.928584437891644</v>
      </c>
      <c r="G198" s="226">
        <f>IF(G$58=0,0,G$58/NMM!G$10*1000)</f>
        <v>21.598380436306009</v>
      </c>
      <c r="H198" s="226">
        <f>IF(H$58=0,0,H$58/NMM!H$10*1000)</f>
        <v>21.849959140946304</v>
      </c>
      <c r="I198" s="226">
        <f>IF(I$58=0,0,I$58/NMM!I$10*1000)</f>
        <v>21.644314967396074</v>
      </c>
      <c r="J198" s="226">
        <f>IF(J$58=0,0,J$58/NMM!J$10*1000)</f>
        <v>21.909229297103259</v>
      </c>
      <c r="K198" s="226">
        <f>IF(K$58=0,0,K$58/NMM!K$10*1000)</f>
        <v>21.235418332148328</v>
      </c>
      <c r="L198" s="226">
        <f>IF(L$58=0,0,L$58/NMM!L$10*1000)</f>
        <v>19.95826009447433</v>
      </c>
      <c r="M198" s="226">
        <f>IF(M$58=0,0,M$58/NMM!M$10*1000)</f>
        <v>19.164509213983983</v>
      </c>
      <c r="N198" s="226">
        <f>IF(N$58=0,0,N$58/NMM!N$10*1000)</f>
        <v>19.733660140134781</v>
      </c>
      <c r="O198" s="226">
        <f>IF(O$58=0,0,O$58/NMM!O$10*1000)</f>
        <v>19.323214019137477</v>
      </c>
      <c r="P198" s="226">
        <f>IF(P$58=0,0,P$58/NMM!P$10*1000)</f>
        <v>18.688323621309401</v>
      </c>
      <c r="Q198" s="226">
        <f>IF(Q$58=0,0,Q$58/NMM!Q$10*1000)</f>
        <v>22.657671823274981</v>
      </c>
    </row>
    <row r="199" spans="1:17" x14ac:dyDescent="0.25">
      <c r="A199" s="127" t="s">
        <v>208</v>
      </c>
      <c r="B199" s="226">
        <f>IF(B$77=0,0,B$77/NMM!B$10*1000)</f>
        <v>34.584756898860377</v>
      </c>
      <c r="C199" s="226">
        <f>IF(C$77=0,0,C$77/NMM!C$10*1000)</f>
        <v>30.531216024889765</v>
      </c>
      <c r="D199" s="226">
        <f>IF(D$77=0,0,D$77/NMM!D$10*1000)</f>
        <v>29.184681688182572</v>
      </c>
      <c r="E199" s="226">
        <f>IF(E$77=0,0,E$77/NMM!E$10*1000)</f>
        <v>29.143244593298864</v>
      </c>
      <c r="F199" s="226">
        <f>IF(F$77=0,0,F$77/NMM!F$10*1000)</f>
        <v>29.313223997113475</v>
      </c>
      <c r="G199" s="226">
        <f>IF(G$77=0,0,G$77/NMM!G$10*1000)</f>
        <v>29.217850109128737</v>
      </c>
      <c r="H199" s="226">
        <f>IF(H$77=0,0,H$77/NMM!H$10*1000)</f>
        <v>29.81270451696443</v>
      </c>
      <c r="I199" s="226">
        <f>IF(I$77=0,0,I$77/NMM!I$10*1000)</f>
        <v>29.211116033116053</v>
      </c>
      <c r="J199" s="226">
        <f>IF(J$77=0,0,J$77/NMM!J$10*1000)</f>
        <v>30.087083035280987</v>
      </c>
      <c r="K199" s="226">
        <f>IF(K$77=0,0,K$77/NMM!K$10*1000)</f>
        <v>30.449480098645335</v>
      </c>
      <c r="L199" s="226">
        <f>IF(L$77=0,0,L$77/NMM!L$10*1000)</f>
        <v>29.394726409123965</v>
      </c>
      <c r="M199" s="226">
        <f>IF(M$77=0,0,M$77/NMM!M$10*1000)</f>
        <v>29.020524587687152</v>
      </c>
      <c r="N199" s="226">
        <f>IF(N$77=0,0,N$77/NMM!N$10*1000)</f>
        <v>29.769297765111528</v>
      </c>
      <c r="O199" s="226">
        <f>IF(O$77=0,0,O$77/NMM!O$10*1000)</f>
        <v>29.530000925705561</v>
      </c>
      <c r="P199" s="226">
        <f>IF(P$77=0,0,P$77/NMM!P$10*1000)</f>
        <v>28.395299967531741</v>
      </c>
      <c r="Q199" s="226">
        <f>IF(Q$77=0,0,Q$77/NMM!Q$10*1000)</f>
        <v>26.663935324750561</v>
      </c>
    </row>
    <row r="200" spans="1:17" x14ac:dyDescent="0.25">
      <c r="A200" s="72" t="s">
        <v>207</v>
      </c>
      <c r="B200" s="258">
        <f>IF(B$87=0,0,B$87/NMM!B$10*1000)</f>
        <v>6.2368700826571457</v>
      </c>
      <c r="C200" s="258">
        <f>IF(C$87=0,0,C$87/NMM!C$10*1000)</f>
        <v>5.4993424922141578</v>
      </c>
      <c r="D200" s="258">
        <f>IF(D$87=0,0,D$87/NMM!D$10*1000)</f>
        <v>5.2429780166974664</v>
      </c>
      <c r="E200" s="258">
        <f>IF(E$87=0,0,E$87/NMM!E$10*1000)</f>
        <v>5.2364209583297816</v>
      </c>
      <c r="F200" s="258">
        <f>IF(F$87=0,0,F$87/NMM!F$10*1000)</f>
        <v>5.2498764781118288</v>
      </c>
      <c r="G200" s="258">
        <f>IF(G$87=0,0,G$87/NMM!G$10*1000)</f>
        <v>5.2203869423421096</v>
      </c>
      <c r="H200" s="258">
        <f>IF(H$87=0,0,H$87/NMM!H$10*1000)</f>
        <v>5.3176512329681715</v>
      </c>
      <c r="I200" s="258">
        <f>IF(I$87=0,0,I$87/NMM!I$10*1000)</f>
        <v>5.2216242796753569</v>
      </c>
      <c r="J200" s="258">
        <f>IF(J$87=0,0,J$87/NMM!J$10*1000)</f>
        <v>5.3597933313011072</v>
      </c>
      <c r="K200" s="258">
        <f>IF(K$87=0,0,K$87/NMM!K$10*1000)</f>
        <v>5.3794021638352332</v>
      </c>
      <c r="L200" s="258">
        <f>IF(L$87=0,0,L$87/NMM!L$10*1000)</f>
        <v>5.1671018236484745</v>
      </c>
      <c r="M200" s="258">
        <f>IF(M$87=0,0,M$87/NMM!M$10*1000)</f>
        <v>5.0754536097438363</v>
      </c>
      <c r="N200" s="258">
        <f>IF(N$87=0,0,N$87/NMM!N$10*1000)</f>
        <v>5.209987672067097</v>
      </c>
      <c r="O200" s="258">
        <f>IF(O$87=0,0,O$87/NMM!O$10*1000)</f>
        <v>5.1560366976346845</v>
      </c>
      <c r="P200" s="258">
        <f>IF(P$87=0,0,P$87/NMM!P$10*1000)</f>
        <v>4.9630725299710763</v>
      </c>
      <c r="Q200" s="258">
        <f>IF(Q$87=0,0,Q$87/NMM!Q$10*1000)</f>
        <v>3.463991885348694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30">
        <f t="shared" ref="B202:Q202" si="45">SUM(B203:B208,B209:B210,B211)</f>
        <v>386.49726754449307</v>
      </c>
      <c r="C202" s="230">
        <f t="shared" si="45"/>
        <v>343.72116336644189</v>
      </c>
      <c r="D202" s="230">
        <f t="shared" si="45"/>
        <v>345.75929651520215</v>
      </c>
      <c r="E202" s="230">
        <f t="shared" si="45"/>
        <v>339.4113895775244</v>
      </c>
      <c r="F202" s="230">
        <f t="shared" si="45"/>
        <v>350.45118053093785</v>
      </c>
      <c r="G202" s="230">
        <f t="shared" si="45"/>
        <v>343.34522109469549</v>
      </c>
      <c r="H202" s="230">
        <f t="shared" si="45"/>
        <v>341.50290525090105</v>
      </c>
      <c r="I202" s="230">
        <f t="shared" si="45"/>
        <v>330.12245349348336</v>
      </c>
      <c r="J202" s="230">
        <f t="shared" si="45"/>
        <v>331.37504769236904</v>
      </c>
      <c r="K202" s="230">
        <f t="shared" si="45"/>
        <v>310.58005146358482</v>
      </c>
      <c r="L202" s="230">
        <f t="shared" si="45"/>
        <v>303.23177046593844</v>
      </c>
      <c r="M202" s="230">
        <f t="shared" si="45"/>
        <v>298.85564241419257</v>
      </c>
      <c r="N202" s="230">
        <f t="shared" si="45"/>
        <v>297.483802294675</v>
      </c>
      <c r="O202" s="230">
        <f t="shared" si="45"/>
        <v>274.8686409794434</v>
      </c>
      <c r="P202" s="230">
        <f t="shared" si="45"/>
        <v>274.80379308468775</v>
      </c>
      <c r="Q202" s="230">
        <f t="shared" si="45"/>
        <v>271.54379156554234</v>
      </c>
    </row>
    <row r="203" spans="1:17" x14ac:dyDescent="0.25">
      <c r="A203" s="132" t="s">
        <v>83</v>
      </c>
      <c r="B203" s="229">
        <f>IF(B$98=0,0,B$98/NMM!B$11*1000)</f>
        <v>2.7837018743421993</v>
      </c>
      <c r="C203" s="229">
        <f>IF(C$98=0,0,C$98/NMM!C$11*1000)</f>
        <v>2.47561193069521</v>
      </c>
      <c r="D203" s="229">
        <f>IF(D$98=0,0,D$98/NMM!D$11*1000)</f>
        <v>2.4902913490062581</v>
      </c>
      <c r="E203" s="229">
        <f>IF(E$98=0,0,E$98/NMM!E$11*1000)</f>
        <v>2.4445712833694966</v>
      </c>
      <c r="F203" s="229">
        <f>IF(F$98=0,0,F$98/NMM!F$11*1000)</f>
        <v>2.5240841010528077</v>
      </c>
      <c r="G203" s="229">
        <f>IF(G$98=0,0,G$98/NMM!G$11*1000)</f>
        <v>2.4729042499575082</v>
      </c>
      <c r="H203" s="229">
        <f>IF(H$98=0,0,H$98/NMM!H$11*1000)</f>
        <v>2.4596351831408567</v>
      </c>
      <c r="I203" s="229">
        <f>IF(I$98=0,0,I$98/NMM!I$11*1000)</f>
        <v>2.3776687954112519</v>
      </c>
      <c r="J203" s="229">
        <f>IF(J$98=0,0,J$98/NMM!J$11*1000)</f>
        <v>2.3866904602767787</v>
      </c>
      <c r="K203" s="229">
        <f>IF(K$98=0,0,K$98/NMM!K$11*1000)</f>
        <v>2.236916904704767</v>
      </c>
      <c r="L203" s="229">
        <f>IF(L$98=0,0,L$98/NMM!L$11*1000)</f>
        <v>2.1839917605858981</v>
      </c>
      <c r="M203" s="229">
        <f>IF(M$98=0,0,M$98/NMM!M$11*1000)</f>
        <v>2.1524732043554744</v>
      </c>
      <c r="N203" s="229">
        <f>IF(N$98=0,0,N$98/NMM!N$11*1000)</f>
        <v>2.142592684536381</v>
      </c>
      <c r="O203" s="229">
        <f>IF(O$98=0,0,O$98/NMM!O$11*1000)</f>
        <v>1.9797096004159622</v>
      </c>
      <c r="P203" s="229">
        <f>IF(P$98=0,0,P$98/NMM!P$11*1000)</f>
        <v>1.979242540953096</v>
      </c>
      <c r="Q203" s="229">
        <f>IF(Q$98=0,0,Q$98/NMM!Q$11*1000)</f>
        <v>1.9557627570031135</v>
      </c>
    </row>
    <row r="204" spans="1:17" x14ac:dyDescent="0.25">
      <c r="A204" s="76" t="s">
        <v>82</v>
      </c>
      <c r="B204" s="228">
        <f>IF(B$99=0,0,B$99/NMM!B$11*1000)</f>
        <v>2.860708854187751</v>
      </c>
      <c r="C204" s="228">
        <f>IF(C$99=0,0,C$99/NMM!C$11*1000)</f>
        <v>2.5440960596206548</v>
      </c>
      <c r="D204" s="228">
        <f>IF(D$99=0,0,D$99/NMM!D$11*1000)</f>
        <v>2.5591815622471401</v>
      </c>
      <c r="E204" s="228">
        <f>IF(E$99=0,0,E$99/NMM!E$11*1000)</f>
        <v>2.5121967188676617</v>
      </c>
      <c r="F204" s="228">
        <f>IF(F$99=0,0,F$99/NMM!F$11*1000)</f>
        <v>2.5939091406124706</v>
      </c>
      <c r="G204" s="228">
        <f>IF(G$99=0,0,G$99/NMM!G$11*1000)</f>
        <v>2.5413134749149964</v>
      </c>
      <c r="H204" s="228">
        <f>IF(H$99=0,0,H$99/NMM!H$11*1000)</f>
        <v>2.5276773390632807</v>
      </c>
      <c r="I204" s="228">
        <f>IF(I$99=0,0,I$99/NMM!I$11*1000)</f>
        <v>2.4434434728992631</v>
      </c>
      <c r="J204" s="228">
        <f>IF(J$99=0,0,J$99/NMM!J$11*1000)</f>
        <v>2.4527147087303005</v>
      </c>
      <c r="K204" s="228">
        <f>IF(K$99=0,0,K$99/NMM!K$11*1000)</f>
        <v>2.2987978900877577</v>
      </c>
      <c r="L204" s="228">
        <f>IF(L$99=0,0,L$99/NMM!L$11*1000)</f>
        <v>2.2444086504261698</v>
      </c>
      <c r="M204" s="228">
        <f>IF(M$99=0,0,M$99/NMM!M$11*1000)</f>
        <v>2.2120181801280898</v>
      </c>
      <c r="N204" s="228">
        <f>IF(N$99=0,0,N$99/NMM!N$11*1000)</f>
        <v>2.201864330396198</v>
      </c>
      <c r="O204" s="228">
        <f>IF(O$99=0,0,O$99/NMM!O$11*1000)</f>
        <v>2.0344753275595346</v>
      </c>
      <c r="P204" s="228">
        <f>IF(P$99=0,0,P$99/NMM!P$11*1000)</f>
        <v>2.033995347589995</v>
      </c>
      <c r="Q204" s="228">
        <f>IF(Q$99=0,0,Q$99/NMM!Q$11*1000)</f>
        <v>2.0098660302736424</v>
      </c>
    </row>
    <row r="205" spans="1:17" x14ac:dyDescent="0.25">
      <c r="A205" s="76" t="s">
        <v>81</v>
      </c>
      <c r="B205" s="228">
        <f>IF(B$100=0,0,B$100/NMM!B$11*1000)</f>
        <v>5.599008979468695</v>
      </c>
      <c r="C205" s="228">
        <f>IF(C$100=0,0,C$100/NMM!C$11*1000)</f>
        <v>4.979331140809653</v>
      </c>
      <c r="D205" s="228">
        <f>IF(D$100=0,0,D$100/NMM!D$11*1000)</f>
        <v>5.0088566426942114</v>
      </c>
      <c r="E205" s="228">
        <f>IF(E$100=0,0,E$100/NMM!E$11*1000)</f>
        <v>4.916897420910586</v>
      </c>
      <c r="F205" s="228">
        <f>IF(F$100=0,0,F$100/NMM!F$11*1000)</f>
        <v>5.0768258185221002</v>
      </c>
      <c r="G205" s="228">
        <f>IF(G$100=0,0,G$100/NMM!G$11*1000)</f>
        <v>4.9738850372223178</v>
      </c>
      <c r="H205" s="228">
        <f>IF(H$100=0,0,H$100/NMM!H$11*1000)</f>
        <v>4.9471962509911558</v>
      </c>
      <c r="I205" s="228">
        <f>IF(I$100=0,0,I$100/NMM!I$11*1000)</f>
        <v>4.7823328562639036</v>
      </c>
      <c r="J205" s="228">
        <f>IF(J$100=0,0,J$100/NMM!J$11*1000)</f>
        <v>4.8004786149952627</v>
      </c>
      <c r="K205" s="228">
        <f>IF(K$100=0,0,K$100/NMM!K$11*1000)</f>
        <v>4.4992310244166891</v>
      </c>
      <c r="L205" s="228">
        <f>IF(L$100=0,0,L$100/NMM!L$11*1000)</f>
        <v>4.3927798415897765</v>
      </c>
      <c r="M205" s="228">
        <f>IF(M$100=0,0,M$100/NMM!M$11*1000)</f>
        <v>4.3293848778615809</v>
      </c>
      <c r="N205" s="228">
        <f>IF(N$100=0,0,N$100/NMM!N$11*1000)</f>
        <v>4.3095116580678861</v>
      </c>
      <c r="O205" s="228">
        <f>IF(O$100=0,0,O$100/NMM!O$11*1000)</f>
        <v>3.9818961691393939</v>
      </c>
      <c r="P205" s="228">
        <f>IF(P$100=0,0,P$100/NMM!P$11*1000)</f>
        <v>3.9809567473749308</v>
      </c>
      <c r="Q205" s="228">
        <f>IF(Q$100=0,0,Q$100/NMM!Q$11*1000)</f>
        <v>3.9337305977704582</v>
      </c>
    </row>
    <row r="206" spans="1:17" x14ac:dyDescent="0.25">
      <c r="A206" s="76" t="s">
        <v>80</v>
      </c>
      <c r="B206" s="228">
        <f>IF(B$101=0,0,B$101/NMM!B$11*1000)</f>
        <v>2.2211817701537973</v>
      </c>
      <c r="C206" s="228">
        <f>IF(C$101=0,0,C$101/NMM!C$11*1000)</f>
        <v>1.9753494945412686</v>
      </c>
      <c r="D206" s="228">
        <f>IF(D$101=0,0,D$101/NMM!D$11*1000)</f>
        <v>1.987062550687652</v>
      </c>
      <c r="E206" s="228">
        <f>IF(E$101=0,0,E$101/NMM!E$11*1000)</f>
        <v>1.9505814255863485</v>
      </c>
      <c r="F206" s="228">
        <f>IF(F$101=0,0,F$101/NMM!F$11*1000)</f>
        <v>2.0140265892942861</v>
      </c>
      <c r="G206" s="228">
        <f>IF(G$101=0,0,G$101/NMM!G$11*1000)</f>
        <v>1.9731889718396771</v>
      </c>
      <c r="H206" s="228">
        <f>IF(H$101=0,0,H$101/NMM!H$11*1000)</f>
        <v>1.9626012686119152</v>
      </c>
      <c r="I206" s="228">
        <f>IF(I$101=0,0,I$101/NMM!I$11*1000)</f>
        <v>1.8971983431519543</v>
      </c>
      <c r="J206" s="228">
        <f>IF(J$101=0,0,J$101/NMM!J$11*1000)</f>
        <v>1.9043969435913355</v>
      </c>
      <c r="K206" s="228">
        <f>IF(K$101=0,0,K$101/NMM!K$11*1000)</f>
        <v>1.7848890701534583</v>
      </c>
      <c r="L206" s="228">
        <f>IF(L$101=0,0,L$101/NMM!L$11*1000)</f>
        <v>1.7426588419874582</v>
      </c>
      <c r="M206" s="228">
        <f>IF(M$101=0,0,M$101/NMM!M$11*1000)</f>
        <v>1.7175094381788591</v>
      </c>
      <c r="N206" s="228">
        <f>IF(N$101=0,0,N$101/NMM!N$11*1000)</f>
        <v>1.7096255369952962</v>
      </c>
      <c r="O206" s="228">
        <f>IF(O$101=0,0,O$101/NMM!O$11*1000)</f>
        <v>1.5796572596990088</v>
      </c>
      <c r="P206" s="228">
        <f>IF(P$101=0,0,P$101/NMM!P$11*1000)</f>
        <v>1.5792845818723857</v>
      </c>
      <c r="Q206" s="228">
        <f>IF(Q$101=0,0,Q$101/NMM!Q$11*1000)</f>
        <v>1.5605495051899467</v>
      </c>
    </row>
    <row r="207" spans="1:17" x14ac:dyDescent="0.25">
      <c r="A207" s="129" t="s">
        <v>79</v>
      </c>
      <c r="B207" s="227">
        <f>IF(B$102=0,0,B$102/NMM!B$11*1000)</f>
        <v>2.5128083737529074</v>
      </c>
      <c r="C207" s="227">
        <f>IF(C$102=0,0,C$102/NMM!C$11*1000)</f>
        <v>2.2346999321123477</v>
      </c>
      <c r="D207" s="227">
        <f>IF(D$102=0,0,D$102/NMM!D$11*1000)</f>
        <v>2.2479508357359768</v>
      </c>
      <c r="E207" s="227">
        <f>IF(E$102=0,0,E$102/NMM!E$11*1000)</f>
        <v>2.2066799780915183</v>
      </c>
      <c r="F207" s="227">
        <f>IF(F$102=0,0,F$102/NMM!F$11*1000)</f>
        <v>2.2784550758262667</v>
      </c>
      <c r="G207" s="227">
        <f>IF(G$102=0,0,G$102/NMM!G$11*1000)</f>
        <v>2.2322557469451576</v>
      </c>
      <c r="H207" s="227">
        <f>IF(H$102=0,0,H$102/NMM!H$11*1000)</f>
        <v>2.2202779477001684</v>
      </c>
      <c r="I207" s="227">
        <f>IF(I$102=0,0,I$102/NMM!I$11*1000)</f>
        <v>2.1462880469311076</v>
      </c>
      <c r="J207" s="227">
        <f>IF(J$102=0,0,J$102/NMM!J$11*1000)</f>
        <v>2.1544317764117107</v>
      </c>
      <c r="K207" s="227">
        <f>IF(K$102=0,0,K$102/NMM!K$11*1000)</f>
        <v>2.0192333027256471</v>
      </c>
      <c r="L207" s="227">
        <f>IF(L$102=0,0,L$102/NMM!L$11*1000)</f>
        <v>1.9714585224771697</v>
      </c>
      <c r="M207" s="227">
        <f>IF(M$102=0,0,M$102/NMM!M$11*1000)</f>
        <v>1.9430071668365352</v>
      </c>
      <c r="N207" s="227">
        <f>IF(N$102=0,0,N$102/NMM!N$11*1000)</f>
        <v>1.9340881611171041</v>
      </c>
      <c r="O207" s="227">
        <f>IF(O$102=0,0,O$102/NMM!O$11*1000)</f>
        <v>1.7870559011279823</v>
      </c>
      <c r="P207" s="227">
        <f>IF(P$102=0,0,P$102/NMM!P$11*1000)</f>
        <v>1.7866342931461263</v>
      </c>
      <c r="Q207" s="227">
        <f>IF(Q$102=0,0,Q$102/NMM!Q$11*1000)</f>
        <v>1.7654394237288089</v>
      </c>
    </row>
    <row r="208" spans="1:17" x14ac:dyDescent="0.25">
      <c r="A208" s="127" t="s">
        <v>206</v>
      </c>
      <c r="B208" s="226">
        <f>IF(B$107=0,0,B$107/NMM!B$11*1000)</f>
        <v>288.12949557183606</v>
      </c>
      <c r="C208" s="226">
        <f>IF(C$107=0,0,C$107/NMM!C$11*1000)</f>
        <v>254.56931552601375</v>
      </c>
      <c r="D208" s="226">
        <f>IF(D$107=0,0,D$107/NMM!D$11*1000)</f>
        <v>252.33687037863922</v>
      </c>
      <c r="E208" s="226">
        <f>IF(E$107=0,0,E$107/NMM!E$11*1000)</f>
        <v>247.94092954569098</v>
      </c>
      <c r="F208" s="226">
        <f>IF(F$107=0,0,F$107/NMM!F$11*1000)</f>
        <v>251.30455233180692</v>
      </c>
      <c r="G208" s="226">
        <f>IF(G$107=0,0,G$107/NMM!G$11*1000)</f>
        <v>242.82857439156598</v>
      </c>
      <c r="H208" s="226">
        <f>IF(H$107=0,0,H$107/NMM!H$11*1000)</f>
        <v>239.11779581508563</v>
      </c>
      <c r="I208" s="226">
        <f>IF(I$107=0,0,I$107/NMM!I$11*1000)</f>
        <v>234.11785572354106</v>
      </c>
      <c r="J208" s="226">
        <f>IF(J$107=0,0,J$107/NMM!J$11*1000)</f>
        <v>230.27449327478854</v>
      </c>
      <c r="K208" s="226">
        <f>IF(K$107=0,0,K$107/NMM!K$11*1000)</f>
        <v>204.96181540613674</v>
      </c>
      <c r="L208" s="226">
        <f>IF(L$107=0,0,L$107/NMM!L$11*1000)</f>
        <v>193.65595350576697</v>
      </c>
      <c r="M208" s="226">
        <f>IF(M$107=0,0,M$107/NMM!M$11*1000)</f>
        <v>184.35277604683577</v>
      </c>
      <c r="N208" s="226">
        <f>IF(N$107=0,0,N$107/NMM!N$11*1000)</f>
        <v>184.38551468490178</v>
      </c>
      <c r="O208" s="226">
        <f>IF(O$107=0,0,O$107/NMM!O$11*1000)</f>
        <v>167.60141431658064</v>
      </c>
      <c r="P208" s="226">
        <f>IF(P$107=0,0,P$107/NMM!P$11*1000)</f>
        <v>168.79329531718824</v>
      </c>
      <c r="Q208" s="226">
        <f>IF(Q$107=0,0,Q$107/NMM!Q$11*1000)</f>
        <v>169.19470879828066</v>
      </c>
    </row>
    <row r="209" spans="1:17" x14ac:dyDescent="0.25">
      <c r="A209" s="127" t="s">
        <v>205</v>
      </c>
      <c r="B209" s="226">
        <f>IF(B$115=0,0,B$115/NMM!B$11*1000)</f>
        <v>28.836832743881018</v>
      </c>
      <c r="C209" s="226">
        <f>IF(C$115=0,0,C$115/NMM!C$11*1000)</f>
        <v>26.506146039090815</v>
      </c>
      <c r="D209" s="226">
        <f>IF(D$115=0,0,D$115/NMM!D$11*1000)</f>
        <v>28.591026627945102</v>
      </c>
      <c r="E209" s="226">
        <f>IF(E$115=0,0,E$115/NMM!E$11*1000)</f>
        <v>27.944127502986312</v>
      </c>
      <c r="F209" s="226">
        <f>IF(F$115=0,0,F$115/NMM!F$11*1000)</f>
        <v>31.274812939191509</v>
      </c>
      <c r="G209" s="226">
        <f>IF(G$115=0,0,G$115/NMM!G$11*1000)</f>
        <v>32.382109487819726</v>
      </c>
      <c r="H209" s="226">
        <f>IF(H$115=0,0,H$115/NMM!H$11*1000)</f>
        <v>33.448769851643995</v>
      </c>
      <c r="I209" s="226">
        <f>IF(I$115=0,0,I$115/NMM!I$11*1000)</f>
        <v>30.804807052799273</v>
      </c>
      <c r="J209" s="226">
        <f>IF(J$115=0,0,J$115/NMM!J$11*1000)</f>
        <v>33.359277809703038</v>
      </c>
      <c r="K209" s="226">
        <f>IF(K$115=0,0,K$115/NMM!K$11*1000)</f>
        <v>36.861616413564903</v>
      </c>
      <c r="L209" s="226">
        <f>IF(L$115=0,0,L$115/NMM!L$11*1000)</f>
        <v>39.315620875316867</v>
      </c>
      <c r="M209" s="226">
        <f>IF(M$115=0,0,M$115/NMM!M$11*1000)</f>
        <v>42.101121352196145</v>
      </c>
      <c r="N209" s="226">
        <f>IF(N$115=0,0,N$115/NMM!N$11*1000)</f>
        <v>41.455048908008806</v>
      </c>
      <c r="O209" s="226">
        <f>IF(O$115=0,0,O$115/NMM!O$11*1000)</f>
        <v>39.728946935732047</v>
      </c>
      <c r="P209" s="226">
        <f>IF(P$115=0,0,P$115/NMM!P$11*1000)</f>
        <v>39.085191151854062</v>
      </c>
      <c r="Q209" s="226">
        <f>IF(Q$115=0,0,Q$115/NMM!Q$11*1000)</f>
        <v>37.383169073381673</v>
      </c>
    </row>
    <row r="210" spans="1:17" x14ac:dyDescent="0.25">
      <c r="A210" s="127" t="s">
        <v>204</v>
      </c>
      <c r="B210" s="226">
        <f>IF(B$116=0,0,B$116/NMM!B$11*1000)</f>
        <v>27.822201697715283</v>
      </c>
      <c r="C210" s="226">
        <f>IF(C$116=0,0,C$116/NMM!C$11*1000)</f>
        <v>24.784975239446361</v>
      </c>
      <c r="D210" s="226">
        <f>IF(D$116=0,0,D$116/NMM!D$11*1000)</f>
        <v>25.026063577157107</v>
      </c>
      <c r="E210" s="226">
        <f>IF(E$116=0,0,E$116/NMM!E$11*1000)</f>
        <v>24.560645776279877</v>
      </c>
      <c r="F210" s="226">
        <f>IF(F$116=0,0,F$116/NMM!F$11*1000)</f>
        <v>25.477758373506742</v>
      </c>
      <c r="G210" s="226">
        <f>IF(G$116=0,0,G$116/NMM!G$11*1000)</f>
        <v>25.046184345298698</v>
      </c>
      <c r="H210" s="226">
        <f>IF(H$116=0,0,H$116/NMM!H$11*1000)</f>
        <v>24.972356957812433</v>
      </c>
      <c r="I210" s="226">
        <f>IF(I$116=0,0,I$116/NMM!I$11*1000)</f>
        <v>24.065492909218538</v>
      </c>
      <c r="J210" s="226">
        <f>IF(J$116=0,0,J$116/NMM!J$11*1000)</f>
        <v>24.275823904444731</v>
      </c>
      <c r="K210" s="226">
        <f>IF(K$116=0,0,K$116/NMM!K$11*1000)</f>
        <v>23.02564757507535</v>
      </c>
      <c r="L210" s="226">
        <f>IF(L$116=0,0,L$116/NMM!L$11*1000)</f>
        <v>22.643267532889965</v>
      </c>
      <c r="M210" s="226">
        <f>IF(M$116=0,0,M$116/NMM!M$11*1000)</f>
        <v>22.480197710455876</v>
      </c>
      <c r="N210" s="226">
        <f>IF(N$116=0,0,N$116/NMM!N$11*1000)</f>
        <v>22.3548973050437</v>
      </c>
      <c r="O210" s="226">
        <f>IF(O$116=0,0,O$116/NMM!O$11*1000)</f>
        <v>20.725040511150969</v>
      </c>
      <c r="P210" s="226">
        <f>IF(P$116=0,0,P$116/NMM!P$11*1000)</f>
        <v>20.68917638459294</v>
      </c>
      <c r="Q210" s="226">
        <f>IF(Q$116=0,0,Q$116/NMM!Q$11*1000)</f>
        <v>20.383276052896559</v>
      </c>
    </row>
    <row r="211" spans="1:17" x14ac:dyDescent="0.25">
      <c r="A211" s="72" t="s">
        <v>203</v>
      </c>
      <c r="B211" s="224">
        <f>IF(B$124=0,0,B$124/NMM!B$11*1000)</f>
        <v>25.731327679155367</v>
      </c>
      <c r="C211" s="224">
        <f>IF(C$124=0,0,C$124/NMM!C$11*1000)</f>
        <v>23.651638004111803</v>
      </c>
      <c r="D211" s="224">
        <f>IF(D$124=0,0,D$124/NMM!D$11*1000)</f>
        <v>25.511992991089475</v>
      </c>
      <c r="E211" s="224">
        <f>IF(E$124=0,0,E$124/NMM!E$11*1000)</f>
        <v>24.934759925741627</v>
      </c>
      <c r="F211" s="224">
        <f>IF(F$124=0,0,F$124/NMM!F$11*1000)</f>
        <v>27.906756161124729</v>
      </c>
      <c r="G211" s="224">
        <f>IF(G$124=0,0,G$124/NMM!G$11*1000)</f>
        <v>28.894805389131449</v>
      </c>
      <c r="H211" s="224">
        <f>IF(H$124=0,0,H$124/NMM!H$11*1000)</f>
        <v>29.846594636851567</v>
      </c>
      <c r="I211" s="224">
        <f>IF(I$124=0,0,I$124/NMM!I$11*1000)</f>
        <v>27.487366293267037</v>
      </c>
      <c r="J211" s="224">
        <f>IF(J$124=0,0,J$124/NMM!J$11*1000)</f>
        <v>29.766740199427325</v>
      </c>
      <c r="K211" s="224">
        <f>IF(K$124=0,0,K$124/NMM!K$11*1000)</f>
        <v>32.891903876719454</v>
      </c>
      <c r="L211" s="224">
        <f>IF(L$124=0,0,L$124/NMM!L$11*1000)</f>
        <v>35.081630934898136</v>
      </c>
      <c r="M211" s="224">
        <f>IF(M$124=0,0,M$124/NMM!M$11*1000)</f>
        <v>37.56715443734425</v>
      </c>
      <c r="N211" s="224">
        <f>IF(N$124=0,0,N$124/NMM!N$11*1000)</f>
        <v>36.990659025607862</v>
      </c>
      <c r="O211" s="224">
        <f>IF(O$124=0,0,O$124/NMM!O$11*1000)</f>
        <v>35.450444958037828</v>
      </c>
      <c r="P211" s="224">
        <f>IF(P$124=0,0,P$124/NMM!P$11*1000)</f>
        <v>34.876016720115935</v>
      </c>
      <c r="Q211" s="224">
        <f>IF(Q$124=0,0,Q$124/NMM!Q$11*1000)</f>
        <v>33.35728932701749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89.767493649444802</v>
      </c>
      <c r="C5" s="96">
        <v>84.548229088702868</v>
      </c>
      <c r="D5" s="96">
        <v>78.838823630112671</v>
      </c>
      <c r="E5" s="96">
        <v>93.772728337612847</v>
      </c>
      <c r="F5" s="96">
        <v>83.82539696061005</v>
      </c>
      <c r="G5" s="96">
        <v>87.829155081193775</v>
      </c>
      <c r="H5" s="96">
        <v>106.38427872307346</v>
      </c>
      <c r="I5" s="96">
        <v>106.73649671990523</v>
      </c>
      <c r="J5" s="96">
        <v>103.18063985100959</v>
      </c>
      <c r="K5" s="96">
        <v>66.628053538088949</v>
      </c>
      <c r="L5" s="96">
        <v>76.104452730351625</v>
      </c>
      <c r="M5" s="96">
        <v>85.867942823614683</v>
      </c>
      <c r="N5" s="96">
        <v>81.286018619031211</v>
      </c>
      <c r="O5" s="96">
        <v>80.732510658463212</v>
      </c>
      <c r="P5" s="96">
        <v>74.631905303979252</v>
      </c>
      <c r="Q5" s="96">
        <v>65.614044288997761</v>
      </c>
    </row>
    <row r="6" spans="1:17" x14ac:dyDescent="0.25">
      <c r="A6" s="132" t="s">
        <v>83</v>
      </c>
      <c r="B6" s="160">
        <v>0.25113660183746983</v>
      </c>
      <c r="C6" s="160">
        <v>0.23799710170051092</v>
      </c>
      <c r="D6" s="160">
        <v>0.21911534837912852</v>
      </c>
      <c r="E6" s="160">
        <v>0.2604962963631331</v>
      </c>
      <c r="F6" s="160">
        <v>0.2358867402812935</v>
      </c>
      <c r="G6" s="160">
        <v>0.24561401251190582</v>
      </c>
      <c r="H6" s="160">
        <v>0.29568471238009914</v>
      </c>
      <c r="I6" s="160">
        <v>0.29672370861998459</v>
      </c>
      <c r="J6" s="160">
        <v>0.28816319922158479</v>
      </c>
      <c r="K6" s="160">
        <v>0.18584085330492586</v>
      </c>
      <c r="L6" s="160">
        <v>0.21276455980038264</v>
      </c>
      <c r="M6" s="160">
        <v>0.24135712908650539</v>
      </c>
      <c r="N6" s="160">
        <v>0.23101364923859063</v>
      </c>
      <c r="O6" s="160">
        <v>0.22969044910161229</v>
      </c>
      <c r="P6" s="160">
        <v>0.21266015528424415</v>
      </c>
      <c r="Q6" s="160">
        <v>0.18770758048797662</v>
      </c>
    </row>
    <row r="7" spans="1:17" x14ac:dyDescent="0.25">
      <c r="A7" s="76" t="s">
        <v>82</v>
      </c>
      <c r="B7" s="159">
        <v>2.6121157889950342E-2</v>
      </c>
      <c r="C7" s="159">
        <v>2.4754495463361281E-2</v>
      </c>
      <c r="D7" s="159">
        <v>2.2790571223970157E-2</v>
      </c>
      <c r="E7" s="159">
        <v>2.7094676113569457E-2</v>
      </c>
      <c r="F7" s="159">
        <v>2.4534993075286792E-2</v>
      </c>
      <c r="G7" s="159">
        <v>2.5546743699908177E-2</v>
      </c>
      <c r="H7" s="159">
        <v>3.0754684905403354E-2</v>
      </c>
      <c r="I7" s="159">
        <v>3.0862752724393264E-2</v>
      </c>
      <c r="J7" s="159">
        <v>2.9972359145847026E-2</v>
      </c>
      <c r="K7" s="159">
        <v>1.932963270213681E-2</v>
      </c>
      <c r="L7" s="159">
        <v>2.2130014578792347E-2</v>
      </c>
      <c r="M7" s="159">
        <v>2.5103977797763972E-2</v>
      </c>
      <c r="N7" s="159">
        <v>2.4028134339414729E-2</v>
      </c>
      <c r="O7" s="159">
        <v>2.3890505975229154E-2</v>
      </c>
      <c r="P7" s="159">
        <v>2.2119155282176384E-2</v>
      </c>
      <c r="Q7" s="159">
        <v>1.9523794266517173E-2</v>
      </c>
    </row>
    <row r="8" spans="1:17" x14ac:dyDescent="0.25">
      <c r="A8" s="76" t="s">
        <v>81</v>
      </c>
      <c r="B8" s="159">
        <v>0.60890181637541196</v>
      </c>
      <c r="C8" s="159">
        <v>0.57704399301903375</v>
      </c>
      <c r="D8" s="159">
        <v>0.53126359378761101</v>
      </c>
      <c r="E8" s="159">
        <v>0.6315951830758334</v>
      </c>
      <c r="F8" s="159">
        <v>0.57192724423781993</v>
      </c>
      <c r="G8" s="159">
        <v>0.59551183400395491</v>
      </c>
      <c r="H8" s="159">
        <v>0.71691245770381018</v>
      </c>
      <c r="I8" s="159">
        <v>0.71943159148616065</v>
      </c>
      <c r="J8" s="159">
        <v>0.69867591635299997</v>
      </c>
      <c r="K8" s="159">
        <v>0.4505867814814179</v>
      </c>
      <c r="L8" s="159">
        <v>0.5158655726599809</v>
      </c>
      <c r="M8" s="159">
        <v>0.58519066205665671</v>
      </c>
      <c r="N8" s="159">
        <v>0.56011202508794522</v>
      </c>
      <c r="O8" s="159">
        <v>0.55690381505030295</v>
      </c>
      <c r="P8" s="159">
        <v>0.5156124351282575</v>
      </c>
      <c r="Q8" s="159">
        <v>0.45511281856291264</v>
      </c>
    </row>
    <row r="9" spans="1:17" x14ac:dyDescent="0.25">
      <c r="A9" s="76" t="s">
        <v>80</v>
      </c>
      <c r="B9" s="159">
        <v>4.9834895164895504E-2</v>
      </c>
      <c r="C9" s="159">
        <v>4.722752687587066E-2</v>
      </c>
      <c r="D9" s="159">
        <v>4.3480680775319039E-2</v>
      </c>
      <c r="E9" s="159">
        <v>5.1692208643094699E-2</v>
      </c>
      <c r="F9" s="159">
        <v>4.6808752235626055E-2</v>
      </c>
      <c r="G9" s="159">
        <v>4.8739006879139499E-2</v>
      </c>
      <c r="H9" s="159">
        <v>5.8674906546919696E-2</v>
      </c>
      <c r="I9" s="159">
        <v>5.8881082262894874E-2</v>
      </c>
      <c r="J9" s="159">
        <v>5.7182357006177999E-2</v>
      </c>
      <c r="K9" s="159">
        <v>3.687777637367036E-2</v>
      </c>
      <c r="L9" s="159">
        <v>4.2220446780271821E-2</v>
      </c>
      <c r="M9" s="159">
        <v>4.789428198566776E-2</v>
      </c>
      <c r="N9" s="159">
        <v>4.5841748702627486E-2</v>
      </c>
      <c r="O9" s="159">
        <v>4.5579176303279789E-2</v>
      </c>
      <c r="P9" s="159">
        <v>4.2199729019187074E-2</v>
      </c>
      <c r="Q9" s="159">
        <v>3.7248204868713074E-2</v>
      </c>
    </row>
    <row r="10" spans="1:17" x14ac:dyDescent="0.25">
      <c r="A10" s="129" t="s">
        <v>79</v>
      </c>
      <c r="B10" s="158">
        <v>0.23629077778057231</v>
      </c>
      <c r="C10" s="158">
        <v>0.22392801311666533</v>
      </c>
      <c r="D10" s="158">
        <v>0.20616244590931021</v>
      </c>
      <c r="E10" s="158">
        <v>0.24509717829358421</v>
      </c>
      <c r="F10" s="158">
        <v>0.22194240473661841</v>
      </c>
      <c r="G10" s="158">
        <v>0.23109465376857058</v>
      </c>
      <c r="H10" s="158">
        <v>0.27820544737375741</v>
      </c>
      <c r="I10" s="158">
        <v>0.27918302383149929</v>
      </c>
      <c r="J10" s="158">
        <v>0.27112856498660781</v>
      </c>
      <c r="K10" s="158">
        <v>0.17485495722063399</v>
      </c>
      <c r="L10" s="158">
        <v>0.20018708125990314</v>
      </c>
      <c r="M10" s="158">
        <v>0.22708941403788385</v>
      </c>
      <c r="N10" s="158">
        <v>0.2173573842169054</v>
      </c>
      <c r="O10" s="158">
        <v>0.21611240444399149</v>
      </c>
      <c r="P10" s="158">
        <v>0.20008884856844494</v>
      </c>
      <c r="Q10" s="158">
        <v>0.17661133368969473</v>
      </c>
    </row>
    <row r="11" spans="1:17" x14ac:dyDescent="0.25">
      <c r="A11" s="92" t="s">
        <v>125</v>
      </c>
      <c r="B11" s="91">
        <v>3.860962406094387E-2</v>
      </c>
      <c r="C11" s="91">
        <v>3.658956343686557E-2</v>
      </c>
      <c r="D11" s="91">
        <v>3.3686691485839262E-2</v>
      </c>
      <c r="E11" s="91">
        <v>4.0048579132873248E-2</v>
      </c>
      <c r="F11" s="91">
        <v>3.6265117456341249E-2</v>
      </c>
      <c r="G11" s="91">
        <v>3.7760583753227196E-2</v>
      </c>
      <c r="H11" s="91">
        <v>4.5458429802885968E-2</v>
      </c>
      <c r="I11" s="91">
        <v>4.5618164600319734E-2</v>
      </c>
      <c r="J11" s="91">
        <v>4.4302075877194064E-2</v>
      </c>
      <c r="K11" s="91">
        <v>2.8571086129101437E-2</v>
      </c>
      <c r="L11" s="91">
        <v>3.2710324211129523E-2</v>
      </c>
      <c r="M11" s="91">
        <v>3.710613248040022E-2</v>
      </c>
      <c r="N11" s="91">
        <v>3.5515930711769166E-2</v>
      </c>
      <c r="O11" s="91">
        <v>3.5312502539721236E-2</v>
      </c>
      <c r="P11" s="91">
        <v>3.2694273109502452E-2</v>
      </c>
      <c r="Q11" s="91">
        <v>2.8858075895764689E-2</v>
      </c>
    </row>
    <row r="12" spans="1:17" x14ac:dyDescent="0.25">
      <c r="A12" s="92" t="s">
        <v>26</v>
      </c>
      <c r="B12" s="91">
        <v>6.4251309775298249E-2</v>
      </c>
      <c r="C12" s="91">
        <v>6.0889672772107883E-2</v>
      </c>
      <c r="D12" s="91">
        <v>5.605892578868709E-2</v>
      </c>
      <c r="E12" s="91">
        <v>6.6645913460983808E-2</v>
      </c>
      <c r="F12" s="91">
        <v>6.0349753523810792E-2</v>
      </c>
      <c r="G12" s="91">
        <v>6.2838399052916924E-2</v>
      </c>
      <c r="H12" s="91">
        <v>7.5648590894165618E-2</v>
      </c>
      <c r="I12" s="91">
        <v>7.5914409849968209E-2</v>
      </c>
      <c r="J12" s="91">
        <v>7.3724271346991638E-2</v>
      </c>
      <c r="K12" s="91">
        <v>4.7545909864338272E-2</v>
      </c>
      <c r="L12" s="91">
        <v>5.4434126849365189E-2</v>
      </c>
      <c r="M12" s="91">
        <v>6.1749309156655031E-2</v>
      </c>
      <c r="N12" s="91">
        <v>5.9103011790996536E-2</v>
      </c>
      <c r="O12" s="91">
        <v>5.8764481519926227E-2</v>
      </c>
      <c r="P12" s="91">
        <v>5.4407415781128725E-2</v>
      </c>
      <c r="Q12" s="91">
        <v>4.802349722367423E-2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0.13342984394433019</v>
      </c>
      <c r="C14" s="157">
        <v>0.12644877690769188</v>
      </c>
      <c r="D14" s="157">
        <v>0.11641682863478386</v>
      </c>
      <c r="E14" s="157">
        <v>0.13840268569972716</v>
      </c>
      <c r="F14" s="157">
        <v>0.12532753375646638</v>
      </c>
      <c r="G14" s="157">
        <v>0.13049567096242645</v>
      </c>
      <c r="H14" s="157">
        <v>0.15709842667670579</v>
      </c>
      <c r="I14" s="157">
        <v>0.15765044938121134</v>
      </c>
      <c r="J14" s="157">
        <v>0.15310221776242211</v>
      </c>
      <c r="K14" s="157">
        <v>9.873796122719429E-2</v>
      </c>
      <c r="L14" s="157">
        <v>0.11304263019940843</v>
      </c>
      <c r="M14" s="157">
        <v>0.12823397240082859</v>
      </c>
      <c r="N14" s="157">
        <v>0.1227384417141397</v>
      </c>
      <c r="O14" s="157">
        <v>0.12203542038434402</v>
      </c>
      <c r="P14" s="157">
        <v>0.11298715967781375</v>
      </c>
      <c r="Q14" s="157">
        <v>9.9729760570255829E-2</v>
      </c>
    </row>
    <row r="15" spans="1:17" x14ac:dyDescent="0.25">
      <c r="A15" s="156" t="s">
        <v>214</v>
      </c>
      <c r="B15" s="155">
        <v>2.7502896452289027</v>
      </c>
      <c r="C15" s="155">
        <v>2.6063941281845606</v>
      </c>
      <c r="D15" s="155">
        <v>2.3996130765034813</v>
      </c>
      <c r="E15" s="155">
        <v>2.8527911155366716</v>
      </c>
      <c r="F15" s="155">
        <v>2.5832827811467425</v>
      </c>
      <c r="G15" s="155">
        <v>2.6898097306094475</v>
      </c>
      <c r="H15" s="155">
        <v>3.2381524507438018</v>
      </c>
      <c r="I15" s="155">
        <v>3.2495308821595374</v>
      </c>
      <c r="J15" s="155">
        <v>3.1557815832359948</v>
      </c>
      <c r="K15" s="155">
        <v>2.0352117961515797</v>
      </c>
      <c r="L15" s="155">
        <v>2.3300632460949826</v>
      </c>
      <c r="M15" s="155">
        <v>2.6431910285956235</v>
      </c>
      <c r="N15" s="155">
        <v>2.5299157620147512</v>
      </c>
      <c r="O15" s="155">
        <v>2.515424908795147</v>
      </c>
      <c r="P15" s="155">
        <v>2.3289198736930707</v>
      </c>
      <c r="Q15" s="155">
        <v>2.0556550147204704</v>
      </c>
    </row>
    <row r="16" spans="1:17" x14ac:dyDescent="0.25">
      <c r="A16" s="156" t="s">
        <v>213</v>
      </c>
      <c r="B16" s="204">
        <v>29.890736040573053</v>
      </c>
      <c r="C16" s="204">
        <v>27.804231336602584</v>
      </c>
      <c r="D16" s="204">
        <v>26.709189247076885</v>
      </c>
      <c r="E16" s="204">
        <v>31.729953977217338</v>
      </c>
      <c r="F16" s="204">
        <v>28.753547543131724</v>
      </c>
      <c r="G16" s="204">
        <v>29.939258890087309</v>
      </c>
      <c r="H16" s="204">
        <v>36.042655153315714</v>
      </c>
      <c r="I16" s="204">
        <v>35.990721520865819</v>
      </c>
      <c r="J16" s="204">
        <v>34.515758580071235</v>
      </c>
      <c r="K16" s="204">
        <v>22.653175861378056</v>
      </c>
      <c r="L16" s="204">
        <v>25.935056283445316</v>
      </c>
      <c r="M16" s="204">
        <v>29.420363678716555</v>
      </c>
      <c r="N16" s="204">
        <v>28.159539355934449</v>
      </c>
      <c r="O16" s="204">
        <v>27.998247127289815</v>
      </c>
      <c r="P16" s="204">
        <v>25.922329835935265</v>
      </c>
      <c r="Q16" s="204">
        <v>22.880721626535944</v>
      </c>
    </row>
    <row r="17" spans="1:17" x14ac:dyDescent="0.25">
      <c r="A17" s="152" t="s">
        <v>227</v>
      </c>
      <c r="B17" s="151">
        <v>18.995047226044438</v>
      </c>
      <c r="C17" s="151">
        <v>17.478606398160863</v>
      </c>
      <c r="D17" s="151">
        <v>17.202758750851991</v>
      </c>
      <c r="E17" s="151">
        <v>20.428190069673512</v>
      </c>
      <c r="F17" s="151">
        <v>18.519481704963493</v>
      </c>
      <c r="G17" s="151">
        <v>19.283170413787072</v>
      </c>
      <c r="H17" s="151">
        <v>23.21422397388945</v>
      </c>
      <c r="I17" s="151">
        <v>23.117212962728406</v>
      </c>
      <c r="J17" s="151">
        <v>22.153395565354618</v>
      </c>
      <c r="K17" s="151">
        <v>14.590376206442125</v>
      </c>
      <c r="L17" s="151">
        <v>16.704157970003003</v>
      </c>
      <c r="M17" s="151">
        <v>18.94896224836474</v>
      </c>
      <c r="N17" s="151">
        <v>18.136895043651638</v>
      </c>
      <c r="O17" s="151">
        <v>18.033010523904768</v>
      </c>
      <c r="P17" s="151">
        <v>16.695961165366008</v>
      </c>
      <c r="Q17" s="151">
        <v>14.7369330662022</v>
      </c>
    </row>
    <row r="18" spans="1:17" x14ac:dyDescent="0.25">
      <c r="A18" s="154" t="s">
        <v>33</v>
      </c>
      <c r="B18" s="83">
        <v>4.0657256868619553</v>
      </c>
      <c r="C18" s="83">
        <v>7.358000017429803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0.29367535127748001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13.685136263665756</v>
      </c>
      <c r="C22" s="208">
        <v>8.498013610399143</v>
      </c>
      <c r="D22" s="208">
        <v>17.202758750851991</v>
      </c>
      <c r="E22" s="208">
        <v>20.280385167494742</v>
      </c>
      <c r="F22" s="208">
        <v>18.519481704963493</v>
      </c>
      <c r="G22" s="208">
        <v>19.283170413787072</v>
      </c>
      <c r="H22" s="208">
        <v>23.21422397388945</v>
      </c>
      <c r="I22" s="208">
        <v>21.934570692792182</v>
      </c>
      <c r="J22" s="208">
        <v>19.181324340709232</v>
      </c>
      <c r="K22" s="208">
        <v>14.590376206442125</v>
      </c>
      <c r="L22" s="208">
        <v>16.704157970003003</v>
      </c>
      <c r="M22" s="208">
        <v>18.94896224836474</v>
      </c>
      <c r="N22" s="208">
        <v>18.136895043651638</v>
      </c>
      <c r="O22" s="208">
        <v>18.033010523904768</v>
      </c>
      <c r="P22" s="208">
        <v>16.695961165366008</v>
      </c>
      <c r="Q22" s="208">
        <v>14.7369330662022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1.244185275516728</v>
      </c>
      <c r="C24" s="208">
        <v>1.6225927703319183</v>
      </c>
      <c r="D24" s="208">
        <v>0</v>
      </c>
      <c r="E24" s="208">
        <v>0.14780490217877026</v>
      </c>
      <c r="F24" s="208">
        <v>0</v>
      </c>
      <c r="G24" s="208">
        <v>0</v>
      </c>
      <c r="H24" s="208">
        <v>0</v>
      </c>
      <c r="I24" s="208">
        <v>0.88896691865874633</v>
      </c>
      <c r="J24" s="208">
        <v>2.9720712246453851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10.895688814528615</v>
      </c>
      <c r="C25" s="264">
        <v>10.325624938441718</v>
      </c>
      <c r="D25" s="264">
        <v>9.5064304962248922</v>
      </c>
      <c r="E25" s="264">
        <v>11.301763907543826</v>
      </c>
      <c r="F25" s="264">
        <v>10.234065838168231</v>
      </c>
      <c r="G25" s="264">
        <v>10.656088476300239</v>
      </c>
      <c r="H25" s="264">
        <v>12.828431179426266</v>
      </c>
      <c r="I25" s="264">
        <v>12.873508558137409</v>
      </c>
      <c r="J25" s="264">
        <v>12.362363014716616</v>
      </c>
      <c r="K25" s="264">
        <v>8.0627996549359313</v>
      </c>
      <c r="L25" s="264">
        <v>9.2308983134423137</v>
      </c>
      <c r="M25" s="264">
        <v>10.471401430351817</v>
      </c>
      <c r="N25" s="264">
        <v>10.022644312282809</v>
      </c>
      <c r="O25" s="264">
        <v>9.9652366033850495</v>
      </c>
      <c r="P25" s="264">
        <v>9.2263686705692578</v>
      </c>
      <c r="Q25" s="264">
        <v>8.1437885603337428</v>
      </c>
    </row>
    <row r="26" spans="1:17" x14ac:dyDescent="0.25">
      <c r="A26" s="150" t="s">
        <v>33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0.83703796444521683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10.895688814528615</v>
      </c>
      <c r="C33" s="87">
        <v>10.325624938441718</v>
      </c>
      <c r="D33" s="87">
        <v>9.5064304962248922</v>
      </c>
      <c r="E33" s="87">
        <v>11.301763907543826</v>
      </c>
      <c r="F33" s="87">
        <v>10.234065838168231</v>
      </c>
      <c r="G33" s="87">
        <v>10.656088476300239</v>
      </c>
      <c r="H33" s="87">
        <v>12.828431179426266</v>
      </c>
      <c r="I33" s="87">
        <v>12.873508558137409</v>
      </c>
      <c r="J33" s="87">
        <v>11.525325050271398</v>
      </c>
      <c r="K33" s="87">
        <v>8.0627996549359313</v>
      </c>
      <c r="L33" s="87">
        <v>9.2308983134423137</v>
      </c>
      <c r="M33" s="87">
        <v>10.471401430351817</v>
      </c>
      <c r="N33" s="87">
        <v>10.022644312282809</v>
      </c>
      <c r="O33" s="87">
        <v>9.9652366033850495</v>
      </c>
      <c r="P33" s="87">
        <v>9.2263686705692578</v>
      </c>
      <c r="Q33" s="87">
        <v>8.1437885603337428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53.238394910793239</v>
      </c>
      <c r="C36" s="204">
        <v>50.452955066088499</v>
      </c>
      <c r="D36" s="204">
        <v>46.337698262956216</v>
      </c>
      <c r="E36" s="204">
        <v>55.157004288999183</v>
      </c>
      <c r="F36" s="204">
        <v>48.836590493858395</v>
      </c>
      <c r="G36" s="204">
        <v>51.397513611845348</v>
      </c>
      <c r="H36" s="204">
        <v>62.525708443509281</v>
      </c>
      <c r="I36" s="204">
        <v>62.902396000123574</v>
      </c>
      <c r="J36" s="204">
        <v>61.047784365607363</v>
      </c>
      <c r="K36" s="204">
        <v>39.062495414101043</v>
      </c>
      <c r="L36" s="204">
        <v>44.545332463727803</v>
      </c>
      <c r="M36" s="204">
        <v>50.067719933136956</v>
      </c>
      <c r="N36" s="204">
        <v>47.020032091987339</v>
      </c>
      <c r="O36" s="204">
        <v>46.662792872317226</v>
      </c>
      <c r="P36" s="204">
        <v>43.088271238084943</v>
      </c>
      <c r="Q36" s="204">
        <v>37.771596688068072</v>
      </c>
    </row>
    <row r="37" spans="1:17" x14ac:dyDescent="0.25">
      <c r="A37" s="84" t="s">
        <v>33</v>
      </c>
      <c r="B37" s="83">
        <v>53.238394910793239</v>
      </c>
      <c r="C37" s="83">
        <v>50.452955066088499</v>
      </c>
      <c r="D37" s="83">
        <v>43.591657158798206</v>
      </c>
      <c r="E37" s="83">
        <v>52.87605078929105</v>
      </c>
      <c r="F37" s="83">
        <v>37.383612750293246</v>
      </c>
      <c r="G37" s="83">
        <v>44.296158923216701</v>
      </c>
      <c r="H37" s="83">
        <v>59.308279977156111</v>
      </c>
      <c r="I37" s="83">
        <v>62.902396000123574</v>
      </c>
      <c r="J37" s="83">
        <v>59.660390633672634</v>
      </c>
      <c r="K37" s="83">
        <v>32.163402190064595</v>
      </c>
      <c r="L37" s="83">
        <v>33.289233465997491</v>
      </c>
      <c r="M37" s="83">
        <v>32.461532393722791</v>
      </c>
      <c r="N37" s="83">
        <v>19.489166048032661</v>
      </c>
      <c r="O37" s="83">
        <v>12.610305332346677</v>
      </c>
      <c r="P37" s="83">
        <v>8.9494296099940982</v>
      </c>
      <c r="Q37" s="83">
        <v>3.1545540982623947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0.35161619574458453</v>
      </c>
      <c r="E41" s="208">
        <v>0</v>
      </c>
      <c r="F41" s="208">
        <v>8.7883627943423051</v>
      </c>
      <c r="G41" s="208">
        <v>4.877029415441954</v>
      </c>
      <c r="H41" s="208">
        <v>0.66937398015891159</v>
      </c>
      <c r="I41" s="208">
        <v>0</v>
      </c>
      <c r="J41" s="208">
        <v>0</v>
      </c>
      <c r="K41" s="208">
        <v>1.41894985095613</v>
      </c>
      <c r="L41" s="208">
        <v>2.4601527085681014</v>
      </c>
      <c r="M41" s="208">
        <v>6.1901668162081576</v>
      </c>
      <c r="N41" s="208">
        <v>12.152226386454149</v>
      </c>
      <c r="O41" s="208">
        <v>10.994002311279459</v>
      </c>
      <c r="P41" s="208">
        <v>10.594183139544526</v>
      </c>
      <c r="Q41" s="208">
        <v>10.732738485241562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2.3944249084134301</v>
      </c>
      <c r="E43" s="208">
        <v>2.2809534997081351</v>
      </c>
      <c r="F43" s="208">
        <v>2.6646149492228424</v>
      </c>
      <c r="G43" s="208">
        <v>2.2243252731866914</v>
      </c>
      <c r="H43" s="208">
        <v>2.5480544861942613</v>
      </c>
      <c r="I43" s="208">
        <v>0</v>
      </c>
      <c r="J43" s="208">
        <v>1.3873937319347294</v>
      </c>
      <c r="K43" s="208">
        <v>5.4801433730803168</v>
      </c>
      <c r="L43" s="208">
        <v>8.7959462891622113</v>
      </c>
      <c r="M43" s="208">
        <v>11.416020723206014</v>
      </c>
      <c r="N43" s="208">
        <v>15.378639657500528</v>
      </c>
      <c r="O43" s="208">
        <v>23.05848522869109</v>
      </c>
      <c r="P43" s="208">
        <v>23.544658488546322</v>
      </c>
      <c r="Q43" s="208">
        <v>23.884304104564116</v>
      </c>
    </row>
    <row r="44" spans="1:17" x14ac:dyDescent="0.25">
      <c r="A44" s="243" t="s">
        <v>211</v>
      </c>
      <c r="B44" s="242">
        <v>2.7157878038012999</v>
      </c>
      <c r="C44" s="242">
        <v>2.5736974276517794</v>
      </c>
      <c r="D44" s="242">
        <v>2.3695104035007497</v>
      </c>
      <c r="E44" s="242">
        <v>2.8170034133704411</v>
      </c>
      <c r="F44" s="242">
        <v>2.5508760079065502</v>
      </c>
      <c r="G44" s="242">
        <v>2.6560665977881821</v>
      </c>
      <c r="H44" s="242">
        <v>3.1975304665946851</v>
      </c>
      <c r="I44" s="242">
        <v>3.2087661578313713</v>
      </c>
      <c r="J44" s="242">
        <v>3.1161929253817799</v>
      </c>
      <c r="K44" s="242">
        <v>2.0096804653754852</v>
      </c>
      <c r="L44" s="242">
        <v>2.3008330620041852</v>
      </c>
      <c r="M44" s="242">
        <v>2.6100327182010559</v>
      </c>
      <c r="N44" s="242">
        <v>2.4981784675091903</v>
      </c>
      <c r="O44" s="242">
        <v>2.4838693991866059</v>
      </c>
      <c r="P44" s="242">
        <v>2.2997040329836596</v>
      </c>
      <c r="Q44" s="242">
        <v>2.0298672277974541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6.2563749142917784</v>
      </c>
      <c r="C47" s="96">
        <v>14.099022372963692</v>
      </c>
      <c r="D47" s="96">
        <v>27.537395053332826</v>
      </c>
      <c r="E47" s="96">
        <v>16.234034806310778</v>
      </c>
      <c r="F47" s="96">
        <v>42.122082411194803</v>
      </c>
      <c r="G47" s="96">
        <v>37.095989915650215</v>
      </c>
      <c r="H47" s="96">
        <v>30.718842669085824</v>
      </c>
      <c r="I47" s="96">
        <v>31.801632255806553</v>
      </c>
      <c r="J47" s="96">
        <v>46.555334893840261</v>
      </c>
      <c r="K47" s="96">
        <v>43.860354812184994</v>
      </c>
      <c r="L47" s="96">
        <v>53.111456944102507</v>
      </c>
      <c r="M47" s="96">
        <v>55.446037213793595</v>
      </c>
      <c r="N47" s="96">
        <v>47.014412864387069</v>
      </c>
      <c r="O47" s="96">
        <v>46.496761824342066</v>
      </c>
      <c r="P47" s="96">
        <v>45.600202294027781</v>
      </c>
      <c r="Q47" s="96">
        <v>47.527836363421443</v>
      </c>
    </row>
    <row r="48" spans="1:17" x14ac:dyDescent="0.25">
      <c r="A48" s="132" t="s">
        <v>83</v>
      </c>
      <c r="B48" s="160">
        <v>2.5065147377404649E-2</v>
      </c>
      <c r="C48" s="160">
        <v>5.7325091941980183E-2</v>
      </c>
      <c r="D48" s="160">
        <v>0.11233334847377126</v>
      </c>
      <c r="E48" s="160">
        <v>6.6279901662047003E-2</v>
      </c>
      <c r="F48" s="160">
        <v>0.17151634158273876</v>
      </c>
      <c r="G48" s="160">
        <v>0.15084372629360387</v>
      </c>
      <c r="H48" s="160">
        <v>0.12691394111076901</v>
      </c>
      <c r="I48" s="160">
        <v>0.12643641380491674</v>
      </c>
      <c r="J48" s="160">
        <v>0.1836011068892863</v>
      </c>
      <c r="K48" s="160">
        <v>0.17429427002800521</v>
      </c>
      <c r="L48" s="160">
        <v>0.20779696074534765</v>
      </c>
      <c r="M48" s="160">
        <v>0.21677395434418822</v>
      </c>
      <c r="N48" s="160">
        <v>0.18250568527405966</v>
      </c>
      <c r="O48" s="160">
        <v>0.18228806735638586</v>
      </c>
      <c r="P48" s="160">
        <v>0.17727853059953744</v>
      </c>
      <c r="Q48" s="160">
        <v>0.18490762994432913</v>
      </c>
    </row>
    <row r="49" spans="1:17" x14ac:dyDescent="0.25">
      <c r="A49" s="76" t="s">
        <v>82</v>
      </c>
      <c r="B49" s="159">
        <v>6.7197169146033051E-3</v>
      </c>
      <c r="C49" s="159">
        <v>1.5368287453237383E-2</v>
      </c>
      <c r="D49" s="159">
        <v>3.0115454357698985E-2</v>
      </c>
      <c r="E49" s="159">
        <v>1.7768982946343947E-2</v>
      </c>
      <c r="F49" s="159">
        <v>4.5981826649995408E-2</v>
      </c>
      <c r="G49" s="159">
        <v>4.0439703935300622E-2</v>
      </c>
      <c r="H49" s="159">
        <v>3.402436634183905E-2</v>
      </c>
      <c r="I49" s="159">
        <v>3.3896346016803455E-2</v>
      </c>
      <c r="J49" s="159">
        <v>4.9221632130358274E-2</v>
      </c>
      <c r="K49" s="159">
        <v>4.6726561659135718E-2</v>
      </c>
      <c r="L49" s="159">
        <v>5.5708300090923063E-2</v>
      </c>
      <c r="M49" s="159">
        <v>5.811494286146561E-2</v>
      </c>
      <c r="N49" s="159">
        <v>4.8927960481609224E-2</v>
      </c>
      <c r="O49" s="159">
        <v>4.88696192805664E-2</v>
      </c>
      <c r="P49" s="159">
        <v>4.7526612260800481E-2</v>
      </c>
      <c r="Q49" s="159">
        <v>4.9571897977197264E-2</v>
      </c>
    </row>
    <row r="50" spans="1:17" x14ac:dyDescent="0.25">
      <c r="A50" s="76" t="s">
        <v>81</v>
      </c>
      <c r="B50" s="159">
        <v>5.0936274691275499E-2</v>
      </c>
      <c r="C50" s="159">
        <v>0.11649349536606106</v>
      </c>
      <c r="D50" s="159">
        <v>0.22827882113347658</v>
      </c>
      <c r="E50" s="159">
        <v>0.13469106032913836</v>
      </c>
      <c r="F50" s="159">
        <v>0.34854786039584901</v>
      </c>
      <c r="G50" s="159">
        <v>0.30653789352433308</v>
      </c>
      <c r="H50" s="159">
        <v>0.25790885125207891</v>
      </c>
      <c r="I50" s="159">
        <v>0.25693844155700551</v>
      </c>
      <c r="J50" s="159">
        <v>0.37310598151780189</v>
      </c>
      <c r="K50" s="159">
        <v>0.35419304269740437</v>
      </c>
      <c r="L50" s="159">
        <v>0.42227571668214831</v>
      </c>
      <c r="M50" s="159">
        <v>0.44051836273435407</v>
      </c>
      <c r="N50" s="159">
        <v>0.37087991456292563</v>
      </c>
      <c r="O50" s="159">
        <v>0.37043768113555042</v>
      </c>
      <c r="P50" s="159">
        <v>0.36025752394433835</v>
      </c>
      <c r="Q50" s="159">
        <v>0.37576103940436106</v>
      </c>
    </row>
    <row r="51" spans="1:17" x14ac:dyDescent="0.25">
      <c r="A51" s="76" t="s">
        <v>80</v>
      </c>
      <c r="B51" s="159">
        <v>1.826091392577486E-2</v>
      </c>
      <c r="C51" s="159">
        <v>4.1763511459872407E-2</v>
      </c>
      <c r="D51" s="159">
        <v>8.1839120137102914E-2</v>
      </c>
      <c r="E51" s="159">
        <v>4.8287431190232447E-2</v>
      </c>
      <c r="F51" s="159">
        <v>0.12495618331490918</v>
      </c>
      <c r="G51" s="159">
        <v>0.10989539620954976</v>
      </c>
      <c r="H51" s="159">
        <v>9.2461636858110596E-2</v>
      </c>
      <c r="I51" s="159">
        <v>9.2113740039549002E-2</v>
      </c>
      <c r="J51" s="159">
        <v>0.13376039482634794</v>
      </c>
      <c r="K51" s="159">
        <v>0.1269800099243111</v>
      </c>
      <c r="L51" s="159">
        <v>0.15138799533367492</v>
      </c>
      <c r="M51" s="159">
        <v>0.15792807686411253</v>
      </c>
      <c r="N51" s="159">
        <v>0.13296233848433262</v>
      </c>
      <c r="O51" s="159">
        <v>0.13280379554805891</v>
      </c>
      <c r="P51" s="159">
        <v>0.12915415734137195</v>
      </c>
      <c r="Q51" s="159">
        <v>0.13471224660247932</v>
      </c>
    </row>
    <row r="52" spans="1:17" x14ac:dyDescent="0.25">
      <c r="A52" s="129" t="s">
        <v>79</v>
      </c>
      <c r="B52" s="158">
        <v>2.9871504673489577E-2</v>
      </c>
      <c r="C52" s="158">
        <v>6.8317441987065172E-2</v>
      </c>
      <c r="D52" s="158">
        <v>0.13387378471781564</v>
      </c>
      <c r="E52" s="158">
        <v>7.8989377658359977E-2</v>
      </c>
      <c r="F52" s="158">
        <v>0.20440538896600413</v>
      </c>
      <c r="G52" s="158">
        <v>0.17976870461204258</v>
      </c>
      <c r="H52" s="158">
        <v>0.15125027305599931</v>
      </c>
      <c r="I52" s="158">
        <v>0.15068117769287592</v>
      </c>
      <c r="J52" s="158">
        <v>0.2188074636036334</v>
      </c>
      <c r="K52" s="158">
        <v>0.20771599796765716</v>
      </c>
      <c r="L52" s="158">
        <v>0.24764298372477009</v>
      </c>
      <c r="M52" s="158">
        <v>0.25834135713562767</v>
      </c>
      <c r="N52" s="158">
        <v>0.21750198985532498</v>
      </c>
      <c r="O52" s="158">
        <v>0.21724264270100951</v>
      </c>
      <c r="P52" s="158">
        <v>0.21127250422980653</v>
      </c>
      <c r="Q52" s="158">
        <v>0.22036451846379818</v>
      </c>
    </row>
    <row r="53" spans="1:17" x14ac:dyDescent="0.25">
      <c r="A53" s="92" t="s">
        <v>125</v>
      </c>
      <c r="B53" s="91">
        <v>4.8809673251369113E-3</v>
      </c>
      <c r="C53" s="91">
        <v>1.1162986455507782E-2</v>
      </c>
      <c r="D53" s="91">
        <v>2.1874812669881404E-2</v>
      </c>
      <c r="E53" s="91">
        <v>1.2906767690397549E-2</v>
      </c>
      <c r="F53" s="91">
        <v>3.3399590530516672E-2</v>
      </c>
      <c r="G53" s="91">
        <v>2.9373986442413322E-2</v>
      </c>
      <c r="H53" s="91">
        <v>2.4714109609602283E-2</v>
      </c>
      <c r="I53" s="91">
        <v>2.4621120123379397E-2</v>
      </c>
      <c r="J53" s="91">
        <v>3.5752871909838613E-2</v>
      </c>
      <c r="K53" s="91">
        <v>3.3940539991884559E-2</v>
      </c>
      <c r="L53" s="91">
        <v>4.0464560626326508E-2</v>
      </c>
      <c r="M53" s="91">
        <v>4.221266175552247E-2</v>
      </c>
      <c r="N53" s="91">
        <v>3.5539559096206826E-2</v>
      </c>
      <c r="O53" s="91">
        <v>3.5497182088422403E-2</v>
      </c>
      <c r="P53" s="91">
        <v>3.4521668764838601E-2</v>
      </c>
      <c r="Q53" s="91">
        <v>3.6007292769416367E-2</v>
      </c>
    </row>
    <row r="54" spans="1:17" x14ac:dyDescent="0.25">
      <c r="A54" s="92" t="s">
        <v>26</v>
      </c>
      <c r="B54" s="91">
        <v>8.1225484898651452E-3</v>
      </c>
      <c r="C54" s="91">
        <v>1.8576624823856292E-2</v>
      </c>
      <c r="D54" s="91">
        <v>3.6402461803581969E-2</v>
      </c>
      <c r="E54" s="91">
        <v>2.1478497893803902E-2</v>
      </c>
      <c r="F54" s="91">
        <v>5.5581153397324307E-2</v>
      </c>
      <c r="G54" s="91">
        <v>4.8882037785911846E-2</v>
      </c>
      <c r="H54" s="91">
        <v>4.1127411907475916E-2</v>
      </c>
      <c r="I54" s="91">
        <v>4.097266561220711E-2</v>
      </c>
      <c r="J54" s="91">
        <v>5.9497311986503765E-2</v>
      </c>
      <c r="K54" s="91">
        <v>5.6481361888354079E-2</v>
      </c>
      <c r="L54" s="91">
        <v>6.7338159408638451E-2</v>
      </c>
      <c r="M54" s="91">
        <v>7.024722133043361E-2</v>
      </c>
      <c r="N54" s="91">
        <v>5.9142332418558152E-2</v>
      </c>
      <c r="O54" s="91">
        <v>5.907181170459809E-2</v>
      </c>
      <c r="P54" s="91">
        <v>5.7448433848222728E-2</v>
      </c>
      <c r="Q54" s="91">
        <v>5.9920700555017789E-2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1.6867988858487521E-2</v>
      </c>
      <c r="C56" s="157">
        <v>3.85778307077011E-2</v>
      </c>
      <c r="D56" s="157">
        <v>7.5596510244352266E-2</v>
      </c>
      <c r="E56" s="157">
        <v>4.4604112074158528E-2</v>
      </c>
      <c r="F56" s="157">
        <v>0.11542464503816315</v>
      </c>
      <c r="G56" s="157">
        <v>0.10151268038371743</v>
      </c>
      <c r="H56" s="157">
        <v>8.5408751538921107E-2</v>
      </c>
      <c r="I56" s="157">
        <v>8.5087391957289399E-2</v>
      </c>
      <c r="J56" s="157">
        <v>0.12355727970729101</v>
      </c>
      <c r="K56" s="157">
        <v>0.11729409608741853</v>
      </c>
      <c r="L56" s="157">
        <v>0.13984026368980512</v>
      </c>
      <c r="M56" s="157">
        <v>0.14588147404967156</v>
      </c>
      <c r="N56" s="157">
        <v>0.12282009834056</v>
      </c>
      <c r="O56" s="157">
        <v>0.12267364890798901</v>
      </c>
      <c r="P56" s="157">
        <v>0.1193024016167452</v>
      </c>
      <c r="Q56" s="157">
        <v>0.12443652513936401</v>
      </c>
    </row>
    <row r="57" spans="1:17" x14ac:dyDescent="0.25">
      <c r="A57" s="156" t="s">
        <v>210</v>
      </c>
      <c r="B57" s="204">
        <v>0.13646651155473669</v>
      </c>
      <c r="C57" s="204">
        <v>0.32485280086120011</v>
      </c>
      <c r="D57" s="204">
        <v>0.69218475954092284</v>
      </c>
      <c r="E57" s="204">
        <v>0.40629377608371858</v>
      </c>
      <c r="F57" s="204">
        <v>1.1566282077471504</v>
      </c>
      <c r="G57" s="204">
        <v>1.0851526478618572</v>
      </c>
      <c r="H57" s="204">
        <v>0.95393484883090629</v>
      </c>
      <c r="I57" s="204">
        <v>0.89833975323135751</v>
      </c>
      <c r="J57" s="204">
        <v>1.4244154981437642</v>
      </c>
      <c r="K57" s="204">
        <v>1.6310360787406959</v>
      </c>
      <c r="L57" s="204">
        <v>2.1469330802727047</v>
      </c>
      <c r="M57" s="204">
        <v>2.4556198442199868</v>
      </c>
      <c r="N57" s="204">
        <v>2.0427622535978527</v>
      </c>
      <c r="O57" s="204">
        <v>2.1242579492963078</v>
      </c>
      <c r="P57" s="204">
        <v>2.02954337655463</v>
      </c>
      <c r="Q57" s="204">
        <v>0.78567532515785143</v>
      </c>
    </row>
    <row r="58" spans="1:17" x14ac:dyDescent="0.25">
      <c r="A58" s="156" t="s">
        <v>209</v>
      </c>
      <c r="B58" s="204">
        <v>2.0509492199397581</v>
      </c>
      <c r="C58" s="204">
        <v>4.450838109583545</v>
      </c>
      <c r="D58" s="204">
        <v>8.4992664022183568</v>
      </c>
      <c r="E58" s="204">
        <v>5.0060014204193646</v>
      </c>
      <c r="F58" s="204">
        <v>12.716030067115735</v>
      </c>
      <c r="G58" s="204">
        <v>11.091077968597887</v>
      </c>
      <c r="H58" s="204">
        <v>9.3373622531005918</v>
      </c>
      <c r="I58" s="204">
        <v>10.585843589814594</v>
      </c>
      <c r="J58" s="204">
        <v>15.432160649440359</v>
      </c>
      <c r="K58" s="204">
        <v>13.922260525757189</v>
      </c>
      <c r="L58" s="204">
        <v>16.501778798994174</v>
      </c>
      <c r="M58" s="204">
        <v>16.92161864146258</v>
      </c>
      <c r="N58" s="204">
        <v>14.591643044043549</v>
      </c>
      <c r="O58" s="204">
        <v>13.997696023843245</v>
      </c>
      <c r="P58" s="204">
        <v>13.746132724081274</v>
      </c>
      <c r="Q58" s="204">
        <v>18.17876324333853</v>
      </c>
    </row>
    <row r="59" spans="1:17" x14ac:dyDescent="0.25">
      <c r="A59" s="152" t="s">
        <v>225</v>
      </c>
      <c r="B59" s="151">
        <v>0.54998385440303021</v>
      </c>
      <c r="C59" s="151">
        <v>1.2425501954217053</v>
      </c>
      <c r="D59" s="151">
        <v>2.3681974927356921</v>
      </c>
      <c r="E59" s="151">
        <v>1.3998409282545561</v>
      </c>
      <c r="F59" s="151">
        <v>3.595804778252166</v>
      </c>
      <c r="G59" s="151">
        <v>3.0959226740346599</v>
      </c>
      <c r="H59" s="151">
        <v>2.6817329318980976</v>
      </c>
      <c r="I59" s="151">
        <v>2.7167446389029628</v>
      </c>
      <c r="J59" s="151">
        <v>3.9045015585806953</v>
      </c>
      <c r="K59" s="151">
        <v>3.3356106992421317</v>
      </c>
      <c r="L59" s="151">
        <v>3.7075164077201084</v>
      </c>
      <c r="M59" s="151">
        <v>3.5803845539343131</v>
      </c>
      <c r="N59" s="151">
        <v>3.0472041546205144</v>
      </c>
      <c r="O59" s="151">
        <v>2.9319019875532639</v>
      </c>
      <c r="P59" s="151">
        <v>2.8996744994532122</v>
      </c>
      <c r="Q59" s="151">
        <v>3.1240768065290272</v>
      </c>
    </row>
    <row r="60" spans="1:17" x14ac:dyDescent="0.25">
      <c r="A60" s="154" t="s">
        <v>33</v>
      </c>
      <c r="B60" s="83">
        <v>0.54998385440303021</v>
      </c>
      <c r="C60" s="83">
        <v>1.2425501954217053</v>
      </c>
      <c r="D60" s="83">
        <v>2.3681974927356921</v>
      </c>
      <c r="E60" s="83">
        <v>1.3998409282545561</v>
      </c>
      <c r="F60" s="83">
        <v>0.58978452411320459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0</v>
      </c>
      <c r="C62" s="208">
        <v>0</v>
      </c>
      <c r="D62" s="208">
        <v>0</v>
      </c>
      <c r="E62" s="208">
        <v>0</v>
      </c>
      <c r="F62" s="208">
        <v>0</v>
      </c>
      <c r="G62" s="208">
        <v>0</v>
      </c>
      <c r="H62" s="208">
        <v>1.8833279165392969</v>
      </c>
      <c r="I62" s="208">
        <v>1.590175389701747</v>
      </c>
      <c r="J62" s="208">
        <v>3.9045015585806953</v>
      </c>
      <c r="K62" s="208">
        <v>3.3356106992421317</v>
      </c>
      <c r="L62" s="208">
        <v>3.7075164077201084</v>
      </c>
      <c r="M62" s="208">
        <v>3.5803845539343131</v>
      </c>
      <c r="N62" s="208">
        <v>3.0472041546205144</v>
      </c>
      <c r="O62" s="208">
        <v>2.9319019875532639</v>
      </c>
      <c r="P62" s="208">
        <v>2.8996744994532122</v>
      </c>
      <c r="Q62" s="208">
        <v>3.1240768065290272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3.0060202541389613</v>
      </c>
      <c r="G63" s="208">
        <v>3.0959226740346599</v>
      </c>
      <c r="H63" s="208">
        <v>0.7984050153588006</v>
      </c>
      <c r="I63" s="208">
        <v>1.126569249201216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0</v>
      </c>
      <c r="D64" s="208">
        <v>0</v>
      </c>
      <c r="E64" s="208">
        <v>0</v>
      </c>
      <c r="F64" s="208">
        <v>0</v>
      </c>
      <c r="G64" s="208">
        <v>0</v>
      </c>
      <c r="H64" s="208">
        <v>0</v>
      </c>
      <c r="I64" s="208">
        <v>0</v>
      </c>
      <c r="J64" s="208">
        <v>0</v>
      </c>
      <c r="K64" s="208">
        <v>0</v>
      </c>
      <c r="L64" s="208">
        <v>0</v>
      </c>
      <c r="M64" s="208">
        <v>0</v>
      </c>
      <c r="N64" s="208">
        <v>0</v>
      </c>
      <c r="O64" s="208">
        <v>0</v>
      </c>
      <c r="P64" s="208">
        <v>0</v>
      </c>
      <c r="Q64" s="208">
        <v>0</v>
      </c>
    </row>
    <row r="65" spans="1:17" x14ac:dyDescent="0.25">
      <c r="A65" s="152" t="s">
        <v>224</v>
      </c>
      <c r="B65" s="151">
        <v>1.5009653655367277</v>
      </c>
      <c r="C65" s="151">
        <v>3.2082879141618399</v>
      </c>
      <c r="D65" s="151">
        <v>6.1310689094826643</v>
      </c>
      <c r="E65" s="151">
        <v>3.6061604921648085</v>
      </c>
      <c r="F65" s="151">
        <v>9.1202252888635691</v>
      </c>
      <c r="G65" s="151">
        <v>7.9951552945632258</v>
      </c>
      <c r="H65" s="151">
        <v>6.6556293212024942</v>
      </c>
      <c r="I65" s="151">
        <v>7.8690989509116314</v>
      </c>
      <c r="J65" s="151">
        <v>11.527659090859665</v>
      </c>
      <c r="K65" s="151">
        <v>10.586649826515057</v>
      </c>
      <c r="L65" s="151">
        <v>12.794262391274064</v>
      </c>
      <c r="M65" s="151">
        <v>13.341234087528267</v>
      </c>
      <c r="N65" s="151">
        <v>11.544438889423034</v>
      </c>
      <c r="O65" s="151">
        <v>11.065794036289981</v>
      </c>
      <c r="P65" s="151">
        <v>10.846458224628062</v>
      </c>
      <c r="Q65" s="151">
        <v>14.605156667475232</v>
      </c>
    </row>
    <row r="66" spans="1:17" x14ac:dyDescent="0.25">
      <c r="A66" s="263" t="s">
        <v>33</v>
      </c>
      <c r="B66" s="87">
        <v>2.4425925168365416E-2</v>
      </c>
      <c r="C66" s="87">
        <v>1.2887838547180825</v>
      </c>
      <c r="D66" s="87">
        <v>3.3107734596097389</v>
      </c>
      <c r="E66" s="87">
        <v>2.0136619466490862</v>
      </c>
      <c r="F66" s="87">
        <v>6.3567969945820195</v>
      </c>
      <c r="G66" s="87">
        <v>5.766965025883831</v>
      </c>
      <c r="H66" s="87">
        <v>5.176068523168091</v>
      </c>
      <c r="I66" s="87">
        <v>1.7906544161462667</v>
      </c>
      <c r="J66" s="87">
        <v>2.4929086488396415</v>
      </c>
      <c r="K66" s="87">
        <v>2.6275716354166834</v>
      </c>
      <c r="L66" s="87">
        <v>3.0497788690670946</v>
      </c>
      <c r="M66" s="87">
        <v>3.2294402512292852</v>
      </c>
      <c r="N66" s="87">
        <v>1.7301379423500485</v>
      </c>
      <c r="O66" s="87">
        <v>2.9990979588198847</v>
      </c>
      <c r="P66" s="87">
        <v>2.5010910827784176</v>
      </c>
      <c r="Q66" s="87">
        <v>0.50380498824037134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3.883996405820129E-3</v>
      </c>
      <c r="C70" s="87">
        <v>0.15142563748630244</v>
      </c>
      <c r="D70" s="87">
        <v>0.48580092236507522</v>
      </c>
      <c r="E70" s="87">
        <v>0.29652750706525099</v>
      </c>
      <c r="F70" s="87">
        <v>0.92274732194247966</v>
      </c>
      <c r="G70" s="87">
        <v>0.78387639308124857</v>
      </c>
      <c r="H70" s="87">
        <v>0.79015033455820693</v>
      </c>
      <c r="I70" s="87">
        <v>0.26491414852929646</v>
      </c>
      <c r="J70" s="87">
        <v>0.43126053674831782</v>
      </c>
      <c r="K70" s="87">
        <v>0.61402402857609673</v>
      </c>
      <c r="L70" s="87">
        <v>0.43438441294188612</v>
      </c>
      <c r="M70" s="87">
        <v>0.49934883227988225</v>
      </c>
      <c r="N70" s="87">
        <v>0.34774636727967334</v>
      </c>
      <c r="O70" s="87">
        <v>0.89444192093918162</v>
      </c>
      <c r="P70" s="87">
        <v>0.46494518700371384</v>
      </c>
      <c r="Q70" s="87">
        <v>9.1935928960539606E-2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1.4726554439625421</v>
      </c>
      <c r="C73" s="87">
        <v>1.7680784219574548</v>
      </c>
      <c r="D73" s="87">
        <v>2.3344945275078497</v>
      </c>
      <c r="E73" s="87">
        <v>1.2959710384504717</v>
      </c>
      <c r="F73" s="87">
        <v>1.8406809723390689</v>
      </c>
      <c r="G73" s="87">
        <v>1.4443138755981462</v>
      </c>
      <c r="H73" s="87">
        <v>0.68941046347619694</v>
      </c>
      <c r="I73" s="87">
        <v>0.43078909549660882</v>
      </c>
      <c r="J73" s="87">
        <v>0</v>
      </c>
      <c r="K73" s="87">
        <v>1.7114901117679284</v>
      </c>
      <c r="L73" s="87">
        <v>1.5327784221612233</v>
      </c>
      <c r="M73" s="87">
        <v>1.4257546668998267</v>
      </c>
      <c r="N73" s="87">
        <v>1.3559438644882178</v>
      </c>
      <c r="O73" s="87">
        <v>0.67400675228736417</v>
      </c>
      <c r="P73" s="87">
        <v>1.8934307944177009</v>
      </c>
      <c r="Q73" s="87">
        <v>7.4211810118330082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5.3827412907394594</v>
      </c>
      <c r="J75" s="87">
        <v>8.6034899052717062</v>
      </c>
      <c r="K75" s="87">
        <v>5.6335640507543472</v>
      </c>
      <c r="L75" s="87">
        <v>7.7773206871038605</v>
      </c>
      <c r="M75" s="87">
        <v>8.1866903371192734</v>
      </c>
      <c r="N75" s="87">
        <v>8.1106107153050946</v>
      </c>
      <c r="O75" s="87">
        <v>6.4982474042435507</v>
      </c>
      <c r="P75" s="87">
        <v>5.9869911604282304</v>
      </c>
      <c r="Q75" s="87">
        <v>6.5882347384413125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0.44952976933427063</v>
      </c>
    </row>
    <row r="77" spans="1:17" x14ac:dyDescent="0.25">
      <c r="A77" s="156" t="s">
        <v>208</v>
      </c>
      <c r="B77" s="204">
        <v>3.5027577350391685</v>
      </c>
      <c r="C77" s="204">
        <v>8.0238571715528124</v>
      </c>
      <c r="D77" s="204">
        <v>15.779680950413482</v>
      </c>
      <c r="E77" s="204">
        <v>9.3083251615714193</v>
      </c>
      <c r="F77" s="204">
        <v>24.19415753449535</v>
      </c>
      <c r="G77" s="204">
        <v>21.308414695964082</v>
      </c>
      <c r="H77" s="204">
        <v>17.320374981170833</v>
      </c>
      <c r="I77" s="204">
        <v>17.23681828307069</v>
      </c>
      <c r="J77" s="204">
        <v>25.191068009262768</v>
      </c>
      <c r="K77" s="204">
        <v>23.948253548540631</v>
      </c>
      <c r="L77" s="204">
        <v>29.208310333260119</v>
      </c>
      <c r="M77" s="204">
        <v>30.525712951086359</v>
      </c>
      <c r="N77" s="204">
        <v>25.720231923275005</v>
      </c>
      <c r="O77" s="204">
        <v>25.696624051702045</v>
      </c>
      <c r="P77" s="204">
        <v>25.285280629256036</v>
      </c>
      <c r="Q77" s="204">
        <v>25.114599792613479</v>
      </c>
    </row>
    <row r="78" spans="1:17" x14ac:dyDescent="0.25">
      <c r="A78" s="152" t="s">
        <v>222</v>
      </c>
      <c r="B78" s="261">
        <v>3.364700184385653</v>
      </c>
      <c r="C78" s="261">
        <v>7.6952169689208079</v>
      </c>
      <c r="D78" s="261">
        <v>15.079426130288013</v>
      </c>
      <c r="E78" s="261">
        <v>8.8972944776853762</v>
      </c>
      <c r="F78" s="261">
        <v>23.024044401543396</v>
      </c>
      <c r="G78" s="261">
        <v>20.210610443901153</v>
      </c>
      <c r="H78" s="261">
        <v>16.355318373419834</v>
      </c>
      <c r="I78" s="261">
        <v>16.328004944378002</v>
      </c>
      <c r="J78" s="261">
        <v>23.750045500910904</v>
      </c>
      <c r="K78" s="261">
        <v>22.298201506519053</v>
      </c>
      <c r="L78" s="261">
        <v>27.036346537141753</v>
      </c>
      <c r="M78" s="261">
        <v>28.041463466236014</v>
      </c>
      <c r="N78" s="261">
        <v>23.653653463210411</v>
      </c>
      <c r="O78" s="261">
        <v>23.547599751931056</v>
      </c>
      <c r="P78" s="261">
        <v>23.232075162801273</v>
      </c>
      <c r="Q78" s="261">
        <v>24.3197644167807</v>
      </c>
    </row>
    <row r="79" spans="1:17" x14ac:dyDescent="0.25">
      <c r="A79" s="154" t="s">
        <v>33</v>
      </c>
      <c r="B79" s="83">
        <v>3.364700184385653</v>
      </c>
      <c r="C79" s="83">
        <v>7.6952169689208043</v>
      </c>
      <c r="D79" s="83">
        <v>15.079426130288013</v>
      </c>
      <c r="E79" s="83">
        <v>8.8972944776853762</v>
      </c>
      <c r="F79" s="83">
        <v>23.024044401543392</v>
      </c>
      <c r="G79" s="83">
        <v>19.875939456958363</v>
      </c>
      <c r="H79" s="83">
        <v>10.413630140529316</v>
      </c>
      <c r="I79" s="83">
        <v>10.707119423168628</v>
      </c>
      <c r="J79" s="83">
        <v>15.154543526727</v>
      </c>
      <c r="K79" s="83">
        <v>8.7333826842400679</v>
      </c>
      <c r="L79" s="83">
        <v>16.450033308410141</v>
      </c>
      <c r="M79" s="83">
        <v>13.401408581424082</v>
      </c>
      <c r="N79" s="83">
        <v>12.923000595952754</v>
      </c>
      <c r="O79" s="83">
        <v>12.294624378815138</v>
      </c>
      <c r="P79" s="83">
        <v>16.727489995648423</v>
      </c>
      <c r="Q79" s="83">
        <v>18.428125744798582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3.1916158821181352E-15</v>
      </c>
      <c r="D82" s="208">
        <v>0</v>
      </c>
      <c r="E82" s="208">
        <v>0</v>
      </c>
      <c r="F82" s="208">
        <v>3.3337697730800606E-15</v>
      </c>
      <c r="G82" s="208">
        <v>0.33467098694279085</v>
      </c>
      <c r="H82" s="208">
        <v>5.9416882328905167</v>
      </c>
      <c r="I82" s="208">
        <v>5.6208855212093729</v>
      </c>
      <c r="J82" s="208">
        <v>7.2258135411906039</v>
      </c>
      <c r="K82" s="208">
        <v>6.5717522128135188</v>
      </c>
      <c r="L82" s="208">
        <v>5.1357039488039806</v>
      </c>
      <c r="M82" s="208">
        <v>5.1339239947127799</v>
      </c>
      <c r="N82" s="208">
        <v>4.8374302851370716</v>
      </c>
      <c r="O82" s="208">
        <v>5.6190969479501014</v>
      </c>
      <c r="P82" s="208">
        <v>3.7422310944820398</v>
      </c>
      <c r="Q82" s="208">
        <v>3.2321312988447768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0</v>
      </c>
      <c r="C84" s="208">
        <v>0</v>
      </c>
      <c r="D84" s="208">
        <v>0</v>
      </c>
      <c r="E84" s="208">
        <v>0</v>
      </c>
      <c r="F84" s="208">
        <v>0</v>
      </c>
      <c r="G84" s="208">
        <v>8.85328329146342E-16</v>
      </c>
      <c r="H84" s="208">
        <v>0</v>
      </c>
      <c r="I84" s="208">
        <v>1.5493245760060987E-15</v>
      </c>
      <c r="J84" s="208">
        <v>1.3696884329932999</v>
      </c>
      <c r="K84" s="208">
        <v>6.9930666094654654</v>
      </c>
      <c r="L84" s="208">
        <v>5.4506092799276349</v>
      </c>
      <c r="M84" s="208">
        <v>9.5061308900991506</v>
      </c>
      <c r="N84" s="208">
        <v>5.8932225821205879</v>
      </c>
      <c r="O84" s="208">
        <v>5.6338784251658138</v>
      </c>
      <c r="P84" s="208">
        <v>2.7623540726708105</v>
      </c>
      <c r="Q84" s="208">
        <v>2.6595073731373429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0.13805755065351541</v>
      </c>
      <c r="C86" s="261">
        <v>0.32864020263200472</v>
      </c>
      <c r="D86" s="261">
        <v>0.70025482012546869</v>
      </c>
      <c r="E86" s="261">
        <v>0.41103068388604302</v>
      </c>
      <c r="F86" s="261">
        <v>1.1701131329519541</v>
      </c>
      <c r="G86" s="261">
        <v>1.0978042520629288</v>
      </c>
      <c r="H86" s="261">
        <v>0.965056607750997</v>
      </c>
      <c r="I86" s="261">
        <v>0.90881333869268888</v>
      </c>
      <c r="J86" s="261">
        <v>1.4410225083518624</v>
      </c>
      <c r="K86" s="261">
        <v>1.6500520420215794</v>
      </c>
      <c r="L86" s="261">
        <v>2.1719637961183662</v>
      </c>
      <c r="M86" s="261">
        <v>2.4842494848503462</v>
      </c>
      <c r="N86" s="261">
        <v>2.0665784600645938</v>
      </c>
      <c r="O86" s="261">
        <v>2.1490242997709905</v>
      </c>
      <c r="P86" s="261">
        <v>2.0532054664547634</v>
      </c>
      <c r="Q86" s="261">
        <v>0.79483537583277797</v>
      </c>
    </row>
    <row r="87" spans="1:17" x14ac:dyDescent="0.25">
      <c r="A87" s="156" t="s">
        <v>207</v>
      </c>
      <c r="B87" s="204">
        <v>0.4353478901755673</v>
      </c>
      <c r="C87" s="204">
        <v>1.0002064627579159</v>
      </c>
      <c r="D87" s="204">
        <v>1.9798224123401957</v>
      </c>
      <c r="E87" s="204">
        <v>1.1673976944501527</v>
      </c>
      <c r="F87" s="204">
        <v>3.1598590009270784</v>
      </c>
      <c r="G87" s="204">
        <v>2.8238591786515528</v>
      </c>
      <c r="H87" s="204">
        <v>2.4446115173646987</v>
      </c>
      <c r="I87" s="204">
        <v>2.4205645105787625</v>
      </c>
      <c r="J87" s="204">
        <v>3.5491941580259363</v>
      </c>
      <c r="K87" s="204">
        <v>3.4488947768699676</v>
      </c>
      <c r="L87" s="204">
        <v>4.1696227749986425</v>
      </c>
      <c r="M87" s="204">
        <v>4.4114090830849246</v>
      </c>
      <c r="N87" s="204">
        <v>3.7069977548124164</v>
      </c>
      <c r="O87" s="204">
        <v>3.7265419934789019</v>
      </c>
      <c r="P87" s="204">
        <v>3.6137562357599888</v>
      </c>
      <c r="Q87" s="204">
        <v>2.4834806699194165</v>
      </c>
    </row>
    <row r="88" spans="1:17" x14ac:dyDescent="0.25">
      <c r="A88" s="152" t="s">
        <v>220</v>
      </c>
      <c r="B88" s="261">
        <v>0.29800391438383178</v>
      </c>
      <c r="C88" s="261">
        <v>0.67326489512311594</v>
      </c>
      <c r="D88" s="261">
        <v>1.2831869830710503</v>
      </c>
      <c r="E88" s="261">
        <v>0.75849149533189586</v>
      </c>
      <c r="F88" s="261">
        <v>1.9957938046012673</v>
      </c>
      <c r="G88" s="261">
        <v>1.7317291219782929</v>
      </c>
      <c r="H88" s="261">
        <v>1.4845429753314103</v>
      </c>
      <c r="I88" s="261">
        <v>1.5164485343227641</v>
      </c>
      <c r="J88" s="261">
        <v>2.1156198293089532</v>
      </c>
      <c r="K88" s="261">
        <v>1.8073713205884765</v>
      </c>
      <c r="L88" s="261">
        <v>2.0088851578054383</v>
      </c>
      <c r="M88" s="261">
        <v>1.9399998809600616</v>
      </c>
      <c r="N88" s="261">
        <v>1.6511007709294392</v>
      </c>
      <c r="O88" s="261">
        <v>1.5886253057900583</v>
      </c>
      <c r="P88" s="261">
        <v>1.5711631248047671</v>
      </c>
      <c r="Q88" s="261">
        <v>1.6927535412687944</v>
      </c>
    </row>
    <row r="89" spans="1:17" x14ac:dyDescent="0.25">
      <c r="A89" s="154" t="s">
        <v>33</v>
      </c>
      <c r="B89" s="83">
        <v>0.29800391438383178</v>
      </c>
      <c r="C89" s="83">
        <v>0.67326489512311594</v>
      </c>
      <c r="D89" s="83">
        <v>1.2831869830710503</v>
      </c>
      <c r="E89" s="83">
        <v>0.75849149533189586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5.03065012368063E-2</v>
      </c>
      <c r="P90" s="208">
        <v>0</v>
      </c>
      <c r="Q90" s="208">
        <v>0.35265146537209774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0.53814988257249541</v>
      </c>
      <c r="G91" s="208">
        <v>0.79973340894739364</v>
      </c>
      <c r="H91" s="208">
        <v>1.4845429753314103</v>
      </c>
      <c r="I91" s="208">
        <v>1.5164485343227641</v>
      </c>
      <c r="J91" s="208">
        <v>2.1156198293089532</v>
      </c>
      <c r="K91" s="208">
        <v>1.8073713205884765</v>
      </c>
      <c r="L91" s="208">
        <v>2.0088851578054383</v>
      </c>
      <c r="M91" s="208">
        <v>1.9399998809600616</v>
      </c>
      <c r="N91" s="208">
        <v>1.6511007709294392</v>
      </c>
      <c r="O91" s="208">
        <v>1.5383188045532521</v>
      </c>
      <c r="P91" s="208">
        <v>1.5711631248047671</v>
      </c>
      <c r="Q91" s="208">
        <v>1.3401020758966966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1.4576439220287718</v>
      </c>
      <c r="G92" s="208">
        <v>0.93199571303089934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0</v>
      </c>
      <c r="C93" s="208">
        <v>0</v>
      </c>
      <c r="D93" s="208">
        <v>0</v>
      </c>
      <c r="E93" s="208">
        <v>0</v>
      </c>
      <c r="F93" s="208">
        <v>0</v>
      </c>
      <c r="G93" s="208">
        <v>0</v>
      </c>
      <c r="H93" s="208">
        <v>0</v>
      </c>
      <c r="I93" s="208">
        <v>0</v>
      </c>
      <c r="J93" s="208">
        <v>0</v>
      </c>
      <c r="K93" s="208">
        <v>0</v>
      </c>
      <c r="L93" s="208">
        <v>0</v>
      </c>
      <c r="M93" s="208">
        <v>0</v>
      </c>
      <c r="N93" s="208">
        <v>0</v>
      </c>
      <c r="O93" s="208">
        <v>0</v>
      </c>
      <c r="P93" s="208">
        <v>0</v>
      </c>
      <c r="Q93" s="208">
        <v>0</v>
      </c>
    </row>
    <row r="94" spans="1:17" x14ac:dyDescent="0.25">
      <c r="A94" s="149" t="s">
        <v>219</v>
      </c>
      <c r="B94" s="262">
        <v>0.13734397579173555</v>
      </c>
      <c r="C94" s="262">
        <v>0.32694156763479998</v>
      </c>
      <c r="D94" s="262">
        <v>0.69663542926914557</v>
      </c>
      <c r="E94" s="262">
        <v>0.40890619911825693</v>
      </c>
      <c r="F94" s="262">
        <v>1.1640651963258111</v>
      </c>
      <c r="G94" s="262">
        <v>1.0921300566732599</v>
      </c>
      <c r="H94" s="262">
        <v>0.96006854203328817</v>
      </c>
      <c r="I94" s="262">
        <v>0.90411597625599849</v>
      </c>
      <c r="J94" s="262">
        <v>1.4335743287169833</v>
      </c>
      <c r="K94" s="262">
        <v>1.6415234562814911</v>
      </c>
      <c r="L94" s="262">
        <v>2.1607376171932042</v>
      </c>
      <c r="M94" s="262">
        <v>2.4714092021248635</v>
      </c>
      <c r="N94" s="262">
        <v>2.0558969838829775</v>
      </c>
      <c r="O94" s="262">
        <v>2.1379166876888438</v>
      </c>
      <c r="P94" s="262">
        <v>2.0425931109552216</v>
      </c>
      <c r="Q94" s="262">
        <v>0.79072712865062222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97.731520945620119</v>
      </c>
      <c r="C97" s="96">
        <v>98.347865851850727</v>
      </c>
      <c r="D97" s="96">
        <v>93.304377023374784</v>
      </c>
      <c r="E97" s="96">
        <v>96.493530614231702</v>
      </c>
      <c r="F97" s="96">
        <v>89.850607607958963</v>
      </c>
      <c r="G97" s="96">
        <v>86.330483418758732</v>
      </c>
      <c r="H97" s="96">
        <v>89.81231869876045</v>
      </c>
      <c r="I97" s="96">
        <v>92.095503676576442</v>
      </c>
      <c r="J97" s="96">
        <v>78.573902668491527</v>
      </c>
      <c r="K97" s="96">
        <v>48.626142202990522</v>
      </c>
      <c r="L97" s="96">
        <v>45.288373885452494</v>
      </c>
      <c r="M97" s="96">
        <v>45.763646130613665</v>
      </c>
      <c r="N97" s="96">
        <v>43.020582391547499</v>
      </c>
      <c r="O97" s="96">
        <v>40.193576068187895</v>
      </c>
      <c r="P97" s="96">
        <v>40.331998159550906</v>
      </c>
      <c r="Q97" s="96">
        <v>38.897472767563201</v>
      </c>
    </row>
    <row r="98" spans="1:17" x14ac:dyDescent="0.25">
      <c r="A98" s="132" t="s">
        <v>83</v>
      </c>
      <c r="B98" s="160">
        <v>0.68682690656398293</v>
      </c>
      <c r="C98" s="160">
        <v>0.68685380148875208</v>
      </c>
      <c r="D98" s="160">
        <v>0.64582655931265076</v>
      </c>
      <c r="E98" s="160">
        <v>0.66739016329913625</v>
      </c>
      <c r="F98" s="160">
        <v>0.61089100640394545</v>
      </c>
      <c r="G98" s="160">
        <v>0.58356445119133671</v>
      </c>
      <c r="H98" s="160">
        <v>0.60380397061791558</v>
      </c>
      <c r="I98" s="160">
        <v>0.62257231390093215</v>
      </c>
      <c r="J98" s="160">
        <v>0.52558444939335824</v>
      </c>
      <c r="K98" s="160">
        <v>0.32130842617376915</v>
      </c>
      <c r="L98" s="160">
        <v>0.29619359052310912</v>
      </c>
      <c r="M98" s="160">
        <v>0.29719489228408968</v>
      </c>
      <c r="N98" s="160">
        <v>0.28116213244116572</v>
      </c>
      <c r="O98" s="160">
        <v>0.26054826396248726</v>
      </c>
      <c r="P98" s="160">
        <v>0.26164637677390412</v>
      </c>
      <c r="Q98" s="160">
        <v>0.25311518211190448</v>
      </c>
    </row>
    <row r="99" spans="1:17" x14ac:dyDescent="0.25">
      <c r="A99" s="76" t="s">
        <v>82</v>
      </c>
      <c r="B99" s="159">
        <v>0.18428103740664006</v>
      </c>
      <c r="C99" s="159">
        <v>0.18428825352556333</v>
      </c>
      <c r="D99" s="159">
        <v>0.17328032317529668</v>
      </c>
      <c r="E99" s="159">
        <v>0.17906600698424241</v>
      </c>
      <c r="F99" s="159">
        <v>0.1639068407580189</v>
      </c>
      <c r="G99" s="159">
        <v>0.15657491200682594</v>
      </c>
      <c r="H99" s="159">
        <v>0.16200533355976249</v>
      </c>
      <c r="I99" s="159">
        <v>0.16704102703295648</v>
      </c>
      <c r="J99" s="159">
        <v>0.14101842349704596</v>
      </c>
      <c r="K99" s="159">
        <v>8.6209566831058709E-2</v>
      </c>
      <c r="L99" s="159">
        <v>7.9471059757778031E-2</v>
      </c>
      <c r="M99" s="159">
        <v>7.973971686120121E-2</v>
      </c>
      <c r="N99" s="159">
        <v>7.5438001846676928E-2</v>
      </c>
      <c r="O99" s="159">
        <v>6.9907139511625083E-2</v>
      </c>
      <c r="P99" s="159">
        <v>7.020177177798427E-2</v>
      </c>
      <c r="Q99" s="159">
        <v>6.791278544444608E-2</v>
      </c>
    </row>
    <row r="100" spans="1:17" x14ac:dyDescent="0.25">
      <c r="A100" s="76" t="s">
        <v>81</v>
      </c>
      <c r="B100" s="159">
        <v>1.9745832479835499</v>
      </c>
      <c r="C100" s="159">
        <v>1.9746605691650549</v>
      </c>
      <c r="D100" s="159">
        <v>1.8567098826999973</v>
      </c>
      <c r="E100" s="159">
        <v>1.9187038593350685</v>
      </c>
      <c r="F100" s="159">
        <v>1.7562724116671904</v>
      </c>
      <c r="G100" s="159">
        <v>1.6777103203567967</v>
      </c>
      <c r="H100" s="159">
        <v>1.7358976389155478</v>
      </c>
      <c r="I100" s="159">
        <v>1.7898554205412698</v>
      </c>
      <c r="J100" s="159">
        <v>1.5110215386940486</v>
      </c>
      <c r="K100" s="159">
        <v>0.92374109065219068</v>
      </c>
      <c r="L100" s="159">
        <v>0.85153755104459727</v>
      </c>
      <c r="M100" s="159">
        <v>0.85441622930328665</v>
      </c>
      <c r="N100" s="159">
        <v>0.8083230743872134</v>
      </c>
      <c r="O100" s="159">
        <v>0.74905952634457018</v>
      </c>
      <c r="P100" s="159">
        <v>0.75221653015600698</v>
      </c>
      <c r="Q100" s="159">
        <v>0.72768989338060008</v>
      </c>
    </row>
    <row r="101" spans="1:17" x14ac:dyDescent="0.25">
      <c r="A101" s="76" t="s">
        <v>80</v>
      </c>
      <c r="B101" s="159">
        <v>0.54608313940375963</v>
      </c>
      <c r="C101" s="159">
        <v>0.54610452305197088</v>
      </c>
      <c r="D101" s="159">
        <v>0.51348453540371974</v>
      </c>
      <c r="E101" s="159">
        <v>0.53062935085760066</v>
      </c>
      <c r="F101" s="159">
        <v>0.48570793517611233</v>
      </c>
      <c r="G101" s="159">
        <v>0.46398110572756129</v>
      </c>
      <c r="H101" s="159">
        <v>0.48007316648240583</v>
      </c>
      <c r="I101" s="159">
        <v>0.4949955227900098</v>
      </c>
      <c r="J101" s="159">
        <v>0.41788229815044986</v>
      </c>
      <c r="K101" s="159">
        <v>0.25546627891973467</v>
      </c>
      <c r="L101" s="159">
        <v>0.23549794604481364</v>
      </c>
      <c r="M101" s="159">
        <v>0.23629406221891963</v>
      </c>
      <c r="N101" s="159">
        <v>0.22354671678929675</v>
      </c>
      <c r="O101" s="159">
        <v>0.20715701815269522</v>
      </c>
      <c r="P101" s="159">
        <v>0.20803010696990235</v>
      </c>
      <c r="Q101" s="159">
        <v>0.20124711474964152</v>
      </c>
    </row>
    <row r="102" spans="1:17" x14ac:dyDescent="0.25">
      <c r="A102" s="129" t="s">
        <v>79</v>
      </c>
      <c r="B102" s="158">
        <v>0.97310545031470164</v>
      </c>
      <c r="C102" s="158">
        <v>0.97314355540002773</v>
      </c>
      <c r="D102" s="158">
        <v>0.91501561575265145</v>
      </c>
      <c r="E102" s="158">
        <v>0.94556721524174625</v>
      </c>
      <c r="F102" s="158">
        <v>0.86551846207343419</v>
      </c>
      <c r="G102" s="158">
        <v>0.82680183702339605</v>
      </c>
      <c r="H102" s="158">
        <v>0.85547745598579827</v>
      </c>
      <c r="I102" s="158">
        <v>0.88206869311925418</v>
      </c>
      <c r="J102" s="158">
        <v>0.74465500320011602</v>
      </c>
      <c r="K102" s="158">
        <v>0.45523403022447922</v>
      </c>
      <c r="L102" s="158">
        <v>0.41965099871850753</v>
      </c>
      <c r="M102" s="158">
        <v>0.42106965630414939</v>
      </c>
      <c r="N102" s="158">
        <v>0.39835422998984471</v>
      </c>
      <c r="O102" s="158">
        <v>0.3691482283364953</v>
      </c>
      <c r="P102" s="158">
        <v>0.37070404909954024</v>
      </c>
      <c r="Q102" s="158">
        <v>0.35861693960521512</v>
      </c>
    </row>
    <row r="103" spans="1:17" x14ac:dyDescent="0.25">
      <c r="A103" s="92" t="s">
        <v>125</v>
      </c>
      <c r="B103" s="91">
        <v>0.15900424028903934</v>
      </c>
      <c r="C103" s="91">
        <v>0.15901046661337184</v>
      </c>
      <c r="D103" s="91">
        <v>0.14951243237647685</v>
      </c>
      <c r="E103" s="91">
        <v>0.15450452636259879</v>
      </c>
      <c r="F103" s="91">
        <v>0.14142465800969212</v>
      </c>
      <c r="G103" s="91">
        <v>0.13509840883428564</v>
      </c>
      <c r="H103" s="91">
        <v>0.13978396989702571</v>
      </c>
      <c r="I103" s="91">
        <v>0.14412894551850999</v>
      </c>
      <c r="J103" s="91">
        <v>0.12167571666870743</v>
      </c>
      <c r="K103" s="91">
        <v>7.438468370118767E-2</v>
      </c>
      <c r="L103" s="91">
        <v>6.8570459877902931E-2</v>
      </c>
      <c r="M103" s="91">
        <v>6.8802266792109712E-2</v>
      </c>
      <c r="N103" s="91">
        <v>6.5090593917623604E-2</v>
      </c>
      <c r="O103" s="91">
        <v>6.0318368971941295E-2</v>
      </c>
      <c r="P103" s="91">
        <v>6.0572588181559188E-2</v>
      </c>
      <c r="Q103" s="91">
        <v>5.8597569275012057E-2</v>
      </c>
    </row>
    <row r="104" spans="1:17" x14ac:dyDescent="0.25">
      <c r="A104" s="92" t="s">
        <v>26</v>
      </c>
      <c r="B104" s="91">
        <v>0.26460321608599668</v>
      </c>
      <c r="C104" s="91">
        <v>0.26461357747912539</v>
      </c>
      <c r="D104" s="91">
        <v>0.24880764424735249</v>
      </c>
      <c r="E104" s="91">
        <v>0.25711512159091426</v>
      </c>
      <c r="F104" s="91">
        <v>0.235348562247156</v>
      </c>
      <c r="G104" s="91">
        <v>0.22482088151027121</v>
      </c>
      <c r="H104" s="91">
        <v>0.23261824920382831</v>
      </c>
      <c r="I104" s="91">
        <v>0.23984883954009892</v>
      </c>
      <c r="J104" s="91">
        <v>0.20248381987538636</v>
      </c>
      <c r="K104" s="91">
        <v>0.12378554495839221</v>
      </c>
      <c r="L104" s="91">
        <v>0.11410993932744593</v>
      </c>
      <c r="M104" s="91">
        <v>0.11449569542362667</v>
      </c>
      <c r="N104" s="91">
        <v>0.10831900115520419</v>
      </c>
      <c r="O104" s="91">
        <v>0.10037741377226442</v>
      </c>
      <c r="P104" s="91">
        <v>0.1008004667696779</v>
      </c>
      <c r="Q104" s="91">
        <v>9.7513784895326361E-2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0.54949799393966559</v>
      </c>
      <c r="C106" s="157">
        <v>0.54951951130753052</v>
      </c>
      <c r="D106" s="157">
        <v>0.51669553912882205</v>
      </c>
      <c r="E106" s="157">
        <v>0.53394756728823323</v>
      </c>
      <c r="F106" s="157">
        <v>0.48874524181658607</v>
      </c>
      <c r="G106" s="157">
        <v>0.46688254667883927</v>
      </c>
      <c r="H106" s="157">
        <v>0.48307523688494419</v>
      </c>
      <c r="I106" s="157">
        <v>0.49809090806064527</v>
      </c>
      <c r="J106" s="157">
        <v>0.42049546665602222</v>
      </c>
      <c r="K106" s="157">
        <v>0.25706380156489933</v>
      </c>
      <c r="L106" s="157">
        <v>0.23697059951315871</v>
      </c>
      <c r="M106" s="157">
        <v>0.23777169408841298</v>
      </c>
      <c r="N106" s="157">
        <v>0.22494463491701691</v>
      </c>
      <c r="O106" s="157">
        <v>0.20845244559228962</v>
      </c>
      <c r="P106" s="157">
        <v>0.2093309941483032</v>
      </c>
      <c r="Q106" s="157">
        <v>0.20250558543487668</v>
      </c>
    </row>
    <row r="107" spans="1:17" x14ac:dyDescent="0.25">
      <c r="A107" s="156" t="s">
        <v>206</v>
      </c>
      <c r="B107" s="204">
        <v>69.101072462955926</v>
      </c>
      <c r="C107" s="204">
        <v>69.126968162131504</v>
      </c>
      <c r="D107" s="204">
        <v>64.595386691511905</v>
      </c>
      <c r="E107" s="204">
        <v>66.908144470345789</v>
      </c>
      <c r="F107" s="204">
        <v>61.323619184470488</v>
      </c>
      <c r="G107" s="204">
        <v>58.065592304120415</v>
      </c>
      <c r="H107" s="204">
        <v>59.815797622607221</v>
      </c>
      <c r="I107" s="204">
        <v>62.15461179562778</v>
      </c>
      <c r="J107" s="204">
        <v>51.972894426214751</v>
      </c>
      <c r="K107" s="204">
        <v>30.380787881033797</v>
      </c>
      <c r="L107" s="204">
        <v>27.356130386400366</v>
      </c>
      <c r="M107" s="204">
        <v>26.628531057745199</v>
      </c>
      <c r="N107" s="204">
        <v>25.06436300292907</v>
      </c>
      <c r="O107" s="204">
        <v>23.09098242751752</v>
      </c>
      <c r="P107" s="204">
        <v>23.364245066779954</v>
      </c>
      <c r="Q107" s="204">
        <v>22.878411532669432</v>
      </c>
    </row>
    <row r="108" spans="1:17" x14ac:dyDescent="0.25">
      <c r="A108" s="152" t="s">
        <v>218</v>
      </c>
      <c r="B108" s="151">
        <v>58.211135020159261</v>
      </c>
      <c r="C108" s="151">
        <v>57.871033236695339</v>
      </c>
      <c r="D108" s="151">
        <v>53.24661813420385</v>
      </c>
      <c r="E108" s="151">
        <v>55.231423624674136</v>
      </c>
      <c r="F108" s="151">
        <v>49.738303321888338</v>
      </c>
      <c r="G108" s="151">
        <v>46.369523562797085</v>
      </c>
      <c r="H108" s="151">
        <v>47.248014830644294</v>
      </c>
      <c r="I108" s="151">
        <v>49.809069087130268</v>
      </c>
      <c r="J108" s="151">
        <v>40.729011940611393</v>
      </c>
      <c r="K108" s="151">
        <v>22.276779401657322</v>
      </c>
      <c r="L108" s="151">
        <v>19.195136600037547</v>
      </c>
      <c r="M108" s="151">
        <v>17.731389535707152</v>
      </c>
      <c r="N108" s="151">
        <v>16.738142836609253</v>
      </c>
      <c r="O108" s="151">
        <v>15.088089686479321</v>
      </c>
      <c r="P108" s="151">
        <v>15.455980382960664</v>
      </c>
      <c r="Q108" s="151">
        <v>15.473303709381835</v>
      </c>
    </row>
    <row r="109" spans="1:17" x14ac:dyDescent="0.25">
      <c r="A109" s="154" t="s">
        <v>33</v>
      </c>
      <c r="B109" s="83">
        <v>7.5379602408536943</v>
      </c>
      <c r="C109" s="83">
        <v>6.4271497740916068</v>
      </c>
      <c r="D109" s="83">
        <v>3.0556276900948762</v>
      </c>
      <c r="E109" s="83">
        <v>2.8574187561283271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10.764077113913277</v>
      </c>
      <c r="C110" s="208">
        <v>11.230930454278758</v>
      </c>
      <c r="D110" s="208">
        <v>11.227922446993384</v>
      </c>
      <c r="E110" s="208">
        <v>11.270179068383666</v>
      </c>
      <c r="F110" s="208">
        <v>14.872483007298806</v>
      </c>
      <c r="G110" s="208">
        <v>12.613434623093294</v>
      </c>
      <c r="H110" s="208">
        <v>13.065920334325094</v>
      </c>
      <c r="I110" s="208">
        <v>14.123901713021924</v>
      </c>
      <c r="J110" s="208">
        <v>11.842292586702513</v>
      </c>
      <c r="K110" s="208">
        <v>6.8420254129737161</v>
      </c>
      <c r="L110" s="208">
        <v>6.3746658454025864</v>
      </c>
      <c r="M110" s="208">
        <v>6.3764771546052517</v>
      </c>
      <c r="N110" s="208">
        <v>8.2001842469141462</v>
      </c>
      <c r="O110" s="208">
        <v>6.7867049508304103</v>
      </c>
      <c r="P110" s="208">
        <v>5.9321976968845105</v>
      </c>
      <c r="Q110" s="208">
        <v>6.0063949742707408</v>
      </c>
    </row>
    <row r="111" spans="1:17" x14ac:dyDescent="0.25">
      <c r="A111" s="154" t="s">
        <v>125</v>
      </c>
      <c r="B111" s="208">
        <v>8.6001701435265705</v>
      </c>
      <c r="C111" s="208">
        <v>8.1919108031789722</v>
      </c>
      <c r="D111" s="208">
        <v>7.7898909557015275</v>
      </c>
      <c r="E111" s="208">
        <v>8.6261767725669323</v>
      </c>
      <c r="F111" s="208">
        <v>7.5679341262729922</v>
      </c>
      <c r="G111" s="208">
        <v>6.8685278593322474</v>
      </c>
      <c r="H111" s="208">
        <v>4.220951913230464</v>
      </c>
      <c r="I111" s="208">
        <v>5.8725288229641555</v>
      </c>
      <c r="J111" s="208">
        <v>0.39015653590582083</v>
      </c>
      <c r="K111" s="208">
        <v>1.4604403247753561</v>
      </c>
      <c r="L111" s="208">
        <v>0.15668528874621751</v>
      </c>
      <c r="M111" s="208">
        <v>0.87252839431447915</v>
      </c>
      <c r="N111" s="208">
        <v>1.3795105799867458</v>
      </c>
      <c r="O111" s="208">
        <v>0</v>
      </c>
      <c r="P111" s="208">
        <v>0.42659668654951444</v>
      </c>
      <c r="Q111" s="208">
        <v>0</v>
      </c>
    </row>
    <row r="112" spans="1:17" x14ac:dyDescent="0.25">
      <c r="A112" s="154" t="s">
        <v>29</v>
      </c>
      <c r="B112" s="208">
        <v>6.8734854428108711</v>
      </c>
      <c r="C112" s="208">
        <v>5.6513723905128623</v>
      </c>
      <c r="D112" s="208">
        <v>6.045676432399965</v>
      </c>
      <c r="E112" s="208">
        <v>5.8711660794750884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24.435442079054848</v>
      </c>
      <c r="C113" s="208">
        <v>26.369669814633141</v>
      </c>
      <c r="D113" s="208">
        <v>25.127500609014096</v>
      </c>
      <c r="E113" s="208">
        <v>26.606482948120124</v>
      </c>
      <c r="F113" s="208">
        <v>27.297886188316539</v>
      </c>
      <c r="G113" s="208">
        <v>26.887561080371544</v>
      </c>
      <c r="H113" s="208">
        <v>29.961142583088741</v>
      </c>
      <c r="I113" s="208">
        <v>29.812638551144193</v>
      </c>
      <c r="J113" s="208">
        <v>28.49656281800306</v>
      </c>
      <c r="K113" s="208">
        <v>13.974313663908248</v>
      </c>
      <c r="L113" s="208">
        <v>12.663785465888742</v>
      </c>
      <c r="M113" s="208">
        <v>10.482383986787422</v>
      </c>
      <c r="N113" s="208">
        <v>7.1584480097083611</v>
      </c>
      <c r="O113" s="208">
        <v>8.3013847356489112</v>
      </c>
      <c r="P113" s="208">
        <v>9.0971859995266389</v>
      </c>
      <c r="Q113" s="208">
        <v>9.4669087351110939</v>
      </c>
    </row>
    <row r="114" spans="1:17" x14ac:dyDescent="0.25">
      <c r="A114" s="152" t="s">
        <v>217</v>
      </c>
      <c r="B114" s="151">
        <v>10.889937442796667</v>
      </c>
      <c r="C114" s="151">
        <v>11.255934925436163</v>
      </c>
      <c r="D114" s="151">
        <v>11.348768557308059</v>
      </c>
      <c r="E114" s="151">
        <v>11.676720845671657</v>
      </c>
      <c r="F114" s="151">
        <v>11.585315862582151</v>
      </c>
      <c r="G114" s="151">
        <v>11.696068741323328</v>
      </c>
      <c r="H114" s="151">
        <v>12.567782791962927</v>
      </c>
      <c r="I114" s="151">
        <v>12.34554270849751</v>
      </c>
      <c r="J114" s="151">
        <v>11.243882485603356</v>
      </c>
      <c r="K114" s="151">
        <v>8.1040084793764748</v>
      </c>
      <c r="L114" s="151">
        <v>8.1609937863628179</v>
      </c>
      <c r="M114" s="151">
        <v>8.8971415220380461</v>
      </c>
      <c r="N114" s="151">
        <v>8.3262201663198159</v>
      </c>
      <c r="O114" s="151">
        <v>8.0028927410381989</v>
      </c>
      <c r="P114" s="151">
        <v>7.9082646838192892</v>
      </c>
      <c r="Q114" s="151">
        <v>7.4051078232875955</v>
      </c>
    </row>
    <row r="115" spans="1:17" x14ac:dyDescent="0.25">
      <c r="A115" s="156" t="s">
        <v>205</v>
      </c>
      <c r="B115" s="204">
        <v>8.7011091957663247</v>
      </c>
      <c r="C115" s="204">
        <v>8.9935428372403941</v>
      </c>
      <c r="D115" s="204">
        <v>9.0677173283428427</v>
      </c>
      <c r="E115" s="204">
        <v>9.3297526877783241</v>
      </c>
      <c r="F115" s="204">
        <v>9.2567196935047846</v>
      </c>
      <c r="G115" s="204">
        <v>9.3452117437791298</v>
      </c>
      <c r="H115" s="204">
        <v>10.041715206901964</v>
      </c>
      <c r="I115" s="204">
        <v>9.8641443765765899</v>
      </c>
      <c r="J115" s="204">
        <v>8.9839128833851483</v>
      </c>
      <c r="K115" s="204">
        <v>6.4751393727347351</v>
      </c>
      <c r="L115" s="204">
        <v>6.5206708903625454</v>
      </c>
      <c r="M115" s="204">
        <v>7.1088562556111912</v>
      </c>
      <c r="N115" s="204">
        <v>6.6526875141107347</v>
      </c>
      <c r="O115" s="204">
        <v>6.3943474411636458</v>
      </c>
      <c r="P115" s="204">
        <v>6.3187391961053061</v>
      </c>
      <c r="Q115" s="204">
        <v>5.9167145922834408</v>
      </c>
    </row>
    <row r="116" spans="1:17" x14ac:dyDescent="0.25">
      <c r="A116" s="156" t="s">
        <v>204</v>
      </c>
      <c r="B116" s="204">
        <v>7.5847243197061927</v>
      </c>
      <c r="C116" s="204">
        <v>7.6143798213355502</v>
      </c>
      <c r="D116" s="204">
        <v>7.2210067766527635</v>
      </c>
      <c r="E116" s="204">
        <v>7.4580164894614569</v>
      </c>
      <c r="F116" s="204">
        <v>6.8986898250753717</v>
      </c>
      <c r="G116" s="204">
        <v>6.6406089658566758</v>
      </c>
      <c r="H116" s="204">
        <v>6.9083513660780351</v>
      </c>
      <c r="I116" s="204">
        <v>7.0738667354776599</v>
      </c>
      <c r="J116" s="204">
        <v>6.0378408905102203</v>
      </c>
      <c r="K116" s="204">
        <v>3.7899439778358257</v>
      </c>
      <c r="L116" s="204">
        <v>3.5491532016101757</v>
      </c>
      <c r="M116" s="204">
        <v>3.6180547198832231</v>
      </c>
      <c r="N116" s="204">
        <v>3.4155678022664651</v>
      </c>
      <c r="O116" s="204">
        <v>3.188208241687243</v>
      </c>
      <c r="P116" s="204">
        <v>3.1913371495626794</v>
      </c>
      <c r="Q116" s="204">
        <v>3.0675811738825054</v>
      </c>
    </row>
    <row r="117" spans="1:17" x14ac:dyDescent="0.25">
      <c r="A117" s="152" t="s">
        <v>216</v>
      </c>
      <c r="B117" s="151">
        <v>4.9265208397457565</v>
      </c>
      <c r="C117" s="151">
        <v>4.8668373725224869</v>
      </c>
      <c r="D117" s="151">
        <v>4.4508038961709699</v>
      </c>
      <c r="E117" s="151">
        <v>4.6077613663686874</v>
      </c>
      <c r="F117" s="151">
        <v>4.0707464044520201</v>
      </c>
      <c r="G117" s="151">
        <v>3.7856310751794884</v>
      </c>
      <c r="H117" s="151">
        <v>3.8405904970676414</v>
      </c>
      <c r="I117" s="151">
        <v>4.0603540535076075</v>
      </c>
      <c r="J117" s="151">
        <v>3.2932404087813452</v>
      </c>
      <c r="K117" s="151">
        <v>1.8117780191546931</v>
      </c>
      <c r="L117" s="151">
        <v>1.5570772877861958</v>
      </c>
      <c r="M117" s="151">
        <v>1.4462871886357413</v>
      </c>
      <c r="N117" s="151">
        <v>1.3831605880571487</v>
      </c>
      <c r="O117" s="151">
        <v>1.2347243538574324</v>
      </c>
      <c r="P117" s="151">
        <v>1.2609517076442907</v>
      </c>
      <c r="Q117" s="151">
        <v>1.2600149239619567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4.9265208397457565</v>
      </c>
      <c r="C122" s="208">
        <v>4.8668373725224869</v>
      </c>
      <c r="D122" s="208">
        <v>4.4508038961709699</v>
      </c>
      <c r="E122" s="208">
        <v>4.6077613663686874</v>
      </c>
      <c r="F122" s="208">
        <v>4.0707464044520201</v>
      </c>
      <c r="G122" s="208">
        <v>3.7856310751794884</v>
      </c>
      <c r="H122" s="208">
        <v>3.8405904970676414</v>
      </c>
      <c r="I122" s="208">
        <v>4.0603540535076075</v>
      </c>
      <c r="J122" s="208">
        <v>3.2932404087813452</v>
      </c>
      <c r="K122" s="208">
        <v>1.8117780191546931</v>
      </c>
      <c r="L122" s="208">
        <v>1.5570772877861958</v>
      </c>
      <c r="M122" s="208">
        <v>1.4462871886357413</v>
      </c>
      <c r="N122" s="208">
        <v>1.3831605880571487</v>
      </c>
      <c r="O122" s="208">
        <v>1.2347243538574324</v>
      </c>
      <c r="P122" s="208">
        <v>1.2609517076442907</v>
      </c>
      <c r="Q122" s="208">
        <v>1.2600149239619567</v>
      </c>
    </row>
    <row r="123" spans="1:17" x14ac:dyDescent="0.25">
      <c r="A123" s="152" t="s">
        <v>215</v>
      </c>
      <c r="B123" s="261">
        <v>2.6582034799604362</v>
      </c>
      <c r="C123" s="261">
        <v>2.7475424488130638</v>
      </c>
      <c r="D123" s="261">
        <v>2.7702028804817935</v>
      </c>
      <c r="E123" s="261">
        <v>2.8502551230927695</v>
      </c>
      <c r="F123" s="261">
        <v>2.8279434206233516</v>
      </c>
      <c r="G123" s="261">
        <v>2.8549778906771874</v>
      </c>
      <c r="H123" s="261">
        <v>3.0677608690103941</v>
      </c>
      <c r="I123" s="261">
        <v>3.013512681970052</v>
      </c>
      <c r="J123" s="261">
        <v>2.7446004817288752</v>
      </c>
      <c r="K123" s="261">
        <v>1.9781659586811327</v>
      </c>
      <c r="L123" s="261">
        <v>1.9920759138239799</v>
      </c>
      <c r="M123" s="261">
        <v>2.1717675312474816</v>
      </c>
      <c r="N123" s="261">
        <v>2.0324072142093166</v>
      </c>
      <c r="O123" s="261">
        <v>1.9534838878298104</v>
      </c>
      <c r="P123" s="261">
        <v>1.930385441918389</v>
      </c>
      <c r="Q123" s="261">
        <v>1.8075662499205487</v>
      </c>
    </row>
    <row r="124" spans="1:17" x14ac:dyDescent="0.25">
      <c r="A124" s="243" t="s">
        <v>203</v>
      </c>
      <c r="B124" s="242">
        <v>7.9797351855190275</v>
      </c>
      <c r="C124" s="242">
        <v>8.2479243285119139</v>
      </c>
      <c r="D124" s="242">
        <v>8.3159493105229636</v>
      </c>
      <c r="E124" s="242">
        <v>8.5562603709283209</v>
      </c>
      <c r="F124" s="242">
        <v>8.489282248829598</v>
      </c>
      <c r="G124" s="242">
        <v>8.5704377786965829</v>
      </c>
      <c r="H124" s="242">
        <v>9.2091969376117984</v>
      </c>
      <c r="I124" s="242">
        <v>9.0463477915099801</v>
      </c>
      <c r="J124" s="242">
        <v>8.2390927554463751</v>
      </c>
      <c r="K124" s="242">
        <v>5.9383115785849307</v>
      </c>
      <c r="L124" s="242">
        <v>5.9800682609906062</v>
      </c>
      <c r="M124" s="242">
        <v>6.5194895404023985</v>
      </c>
      <c r="N124" s="242">
        <v>6.1011399167870239</v>
      </c>
      <c r="O124" s="242">
        <v>5.8642177815116145</v>
      </c>
      <c r="P124" s="242">
        <v>5.7948779123256342</v>
      </c>
      <c r="Q124" s="242">
        <v>5.426183553436009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129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1</v>
      </c>
      <c r="D129" s="77">
        <f t="shared" si="0"/>
        <v>1</v>
      </c>
      <c r="E129" s="77">
        <f t="shared" si="0"/>
        <v>1</v>
      </c>
      <c r="F129" s="77">
        <f t="shared" si="0"/>
        <v>1</v>
      </c>
      <c r="G129" s="77">
        <f t="shared" si="0"/>
        <v>0.99999999999999989</v>
      </c>
      <c r="H129" s="77">
        <f t="shared" si="0"/>
        <v>1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0.99999999999999989</v>
      </c>
      <c r="N129" s="77">
        <f t="shared" si="0"/>
        <v>0.99999999999999989</v>
      </c>
      <c r="O129" s="77">
        <f t="shared" si="0"/>
        <v>0.99999999999999989</v>
      </c>
      <c r="P129" s="77">
        <f t="shared" si="0"/>
        <v>1</v>
      </c>
      <c r="Q129" s="77">
        <f t="shared" si="0"/>
        <v>0.99999999999999989</v>
      </c>
    </row>
    <row r="130" spans="1:17" x14ac:dyDescent="0.25">
      <c r="A130" s="132" t="s">
        <v>83</v>
      </c>
      <c r="B130" s="240">
        <f t="shared" ref="B130:Q130" si="1">IF(B$6=0,0,B$6/B$5)</f>
        <v>2.7976341059292018E-3</v>
      </c>
      <c r="C130" s="240">
        <f t="shared" si="1"/>
        <v>2.8149271045147359E-3</v>
      </c>
      <c r="D130" s="240">
        <f t="shared" si="1"/>
        <v>2.7792823166305708E-3</v>
      </c>
      <c r="E130" s="240">
        <f t="shared" si="1"/>
        <v>2.7779536863346906E-3</v>
      </c>
      <c r="F130" s="240">
        <f t="shared" si="1"/>
        <v>2.8140247327684926E-3</v>
      </c>
      <c r="G130" s="240">
        <f t="shared" si="1"/>
        <v>2.796497498864103E-3</v>
      </c>
      <c r="H130" s="240">
        <f t="shared" si="1"/>
        <v>2.7794023320850763E-3</v>
      </c>
      <c r="I130" s="240">
        <f t="shared" si="1"/>
        <v>2.7799648455639142E-3</v>
      </c>
      <c r="J130" s="240">
        <f t="shared" si="1"/>
        <v>2.7928029874372332E-3</v>
      </c>
      <c r="K130" s="240">
        <f t="shared" si="1"/>
        <v>2.7892283120455725E-3</v>
      </c>
      <c r="L130" s="240">
        <f t="shared" si="1"/>
        <v>2.7956913448183678E-3</v>
      </c>
      <c r="M130" s="240">
        <f t="shared" si="1"/>
        <v>2.8107943564257532E-3</v>
      </c>
      <c r="N130" s="240">
        <f t="shared" si="1"/>
        <v>2.8419850444551631E-3</v>
      </c>
      <c r="O130" s="240">
        <f t="shared" si="1"/>
        <v>2.8450799712313145E-3</v>
      </c>
      <c r="P130" s="240">
        <f t="shared" si="1"/>
        <v>2.8494536541452259E-3</v>
      </c>
      <c r="Q130" s="240">
        <f t="shared" si="1"/>
        <v>2.8607835795217344E-3</v>
      </c>
    </row>
    <row r="131" spans="1:17" x14ac:dyDescent="0.25">
      <c r="A131" s="76" t="s">
        <v>82</v>
      </c>
      <c r="B131" s="239">
        <f t="shared" ref="B131:Q131" si="2">IF(B$7=0,0,B$7/B$5)</f>
        <v>2.9098682416106309E-4</v>
      </c>
      <c r="C131" s="239">
        <f t="shared" si="2"/>
        <v>2.9278549923725033E-4</v>
      </c>
      <c r="D131" s="239">
        <f t="shared" si="2"/>
        <v>2.8907802240805183E-4</v>
      </c>
      <c r="E131" s="239">
        <f t="shared" si="2"/>
        <v>2.8893982924352654E-4</v>
      </c>
      <c r="F131" s="239">
        <f t="shared" si="2"/>
        <v>2.9269164197117851E-4</v>
      </c>
      <c r="G131" s="239">
        <f t="shared" si="2"/>
        <v>2.908686036691513E-4</v>
      </c>
      <c r="H131" s="239">
        <f t="shared" si="2"/>
        <v>2.8909050542571412E-4</v>
      </c>
      <c r="I131" s="239">
        <f t="shared" si="2"/>
        <v>2.8914901343804071E-4</v>
      </c>
      <c r="J131" s="239">
        <f t="shared" si="2"/>
        <v>2.9048433106371901E-4</v>
      </c>
      <c r="K131" s="239">
        <f t="shared" si="2"/>
        <v>2.9011252281423361E-4</v>
      </c>
      <c r="L131" s="239">
        <f t="shared" si="2"/>
        <v>2.9078475417466026E-4</v>
      </c>
      <c r="M131" s="239">
        <f t="shared" si="2"/>
        <v>2.9235564486890312E-4</v>
      </c>
      <c r="N131" s="239">
        <f t="shared" si="2"/>
        <v>2.95599842969663E-4</v>
      </c>
      <c r="O131" s="239">
        <f t="shared" si="2"/>
        <v>2.959217517252414E-4</v>
      </c>
      <c r="P131" s="239">
        <f t="shared" si="2"/>
        <v>2.9637666614679105E-4</v>
      </c>
      <c r="Q131" s="239">
        <f t="shared" si="2"/>
        <v>2.9755511153259221E-4</v>
      </c>
    </row>
    <row r="132" spans="1:17" x14ac:dyDescent="0.25">
      <c r="A132" s="76" t="s">
        <v>81</v>
      </c>
      <c r="B132" s="239">
        <f t="shared" ref="B132:Q132" si="3">IF(B$8=0,0,B$8/B$5)</f>
        <v>6.7830992224564342E-3</v>
      </c>
      <c r="C132" s="239">
        <f t="shared" si="3"/>
        <v>6.8250275521872161E-3</v>
      </c>
      <c r="D132" s="239">
        <f t="shared" si="3"/>
        <v>6.7386037655779232E-3</v>
      </c>
      <c r="E132" s="239">
        <f t="shared" si="3"/>
        <v>6.7353823896632477E-3</v>
      </c>
      <c r="F132" s="239">
        <f t="shared" si="3"/>
        <v>6.8228396759823428E-3</v>
      </c>
      <c r="G132" s="239">
        <f t="shared" si="3"/>
        <v>6.7803434230174851E-3</v>
      </c>
      <c r="H132" s="239">
        <f t="shared" si="3"/>
        <v>6.7388947531428862E-3</v>
      </c>
      <c r="I132" s="239">
        <f t="shared" si="3"/>
        <v>6.7402586143900881E-3</v>
      </c>
      <c r="J132" s="239">
        <f t="shared" si="3"/>
        <v>6.7713857692864822E-3</v>
      </c>
      <c r="K132" s="239">
        <f t="shared" si="3"/>
        <v>6.7627186681032646E-3</v>
      </c>
      <c r="L132" s="239">
        <f t="shared" si="3"/>
        <v>6.7783888347211748E-3</v>
      </c>
      <c r="M132" s="239">
        <f t="shared" si="3"/>
        <v>6.8150073568051346E-3</v>
      </c>
      <c r="N132" s="239">
        <f t="shared" si="3"/>
        <v>6.89063180364462E-3</v>
      </c>
      <c r="O132" s="239">
        <f t="shared" si="3"/>
        <v>6.8981357139538254E-3</v>
      </c>
      <c r="P132" s="239">
        <f t="shared" si="3"/>
        <v>6.9087400760860099E-3</v>
      </c>
      <c r="Q132" s="239">
        <f t="shared" si="3"/>
        <v>6.936210433217062E-3</v>
      </c>
    </row>
    <row r="133" spans="1:17" x14ac:dyDescent="0.25">
      <c r="A133" s="76" t="s">
        <v>80</v>
      </c>
      <c r="B133" s="239">
        <f t="shared" ref="B133:Q133" si="4">IF(B$9=0,0,B$9/B$5)</f>
        <v>5.5515524761678276E-4</v>
      </c>
      <c r="C133" s="239">
        <f t="shared" si="4"/>
        <v>5.5858682535292849E-4</v>
      </c>
      <c r="D133" s="239">
        <f t="shared" si="4"/>
        <v>5.5151356620079621E-4</v>
      </c>
      <c r="E133" s="239">
        <f t="shared" si="4"/>
        <v>5.5124991625481602E-4</v>
      </c>
      <c r="F133" s="239">
        <f t="shared" si="4"/>
        <v>5.5840776104671124E-4</v>
      </c>
      <c r="G133" s="239">
        <f t="shared" si="4"/>
        <v>5.5492970226210948E-4</v>
      </c>
      <c r="H133" s="239">
        <f t="shared" si="4"/>
        <v>5.5153738175595503E-4</v>
      </c>
      <c r="I133" s="239">
        <f t="shared" si="4"/>
        <v>5.5164900547006773E-4</v>
      </c>
      <c r="J133" s="239">
        <f t="shared" si="4"/>
        <v>5.5419657300776555E-4</v>
      </c>
      <c r="K133" s="239">
        <f t="shared" si="4"/>
        <v>5.5348722370508112E-4</v>
      </c>
      <c r="L133" s="239">
        <f t="shared" si="4"/>
        <v>5.5476973114654119E-4</v>
      </c>
      <c r="M133" s="239">
        <f t="shared" si="4"/>
        <v>5.5776673355328453E-4</v>
      </c>
      <c r="N133" s="239">
        <f t="shared" si="4"/>
        <v>5.6395613269579815E-4</v>
      </c>
      <c r="O133" s="239">
        <f t="shared" si="4"/>
        <v>5.6457028192894072E-4</v>
      </c>
      <c r="P133" s="239">
        <f t="shared" si="4"/>
        <v>5.6543818420962989E-4</v>
      </c>
      <c r="Q133" s="239">
        <f t="shared" si="4"/>
        <v>5.6768646518195033E-4</v>
      </c>
    </row>
    <row r="134" spans="1:17" x14ac:dyDescent="0.25">
      <c r="A134" s="129" t="s">
        <v>79</v>
      </c>
      <c r="B134" s="238">
        <f t="shared" ref="B134:Q134" si="5">IF(B$10=0,0,B$10/B$5)</f>
        <v>2.6322532597748845E-3</v>
      </c>
      <c r="C134" s="238">
        <f t="shared" si="5"/>
        <v>2.648523990747738E-3</v>
      </c>
      <c r="D134" s="238">
        <f t="shared" si="5"/>
        <v>2.6149863280122052E-3</v>
      </c>
      <c r="E134" s="238">
        <f t="shared" si="5"/>
        <v>2.6137362390817221E-3</v>
      </c>
      <c r="F134" s="238">
        <f t="shared" si="5"/>
        <v>2.6476749622898919E-3</v>
      </c>
      <c r="G134" s="238">
        <f t="shared" si="5"/>
        <v>2.6311838427107129E-3</v>
      </c>
      <c r="H134" s="238">
        <f t="shared" si="5"/>
        <v>2.6150992488086309E-3</v>
      </c>
      <c r="I134" s="238">
        <f t="shared" si="5"/>
        <v>2.6156285095633516E-3</v>
      </c>
      <c r="J134" s="238">
        <f t="shared" si="5"/>
        <v>2.6277077306179827E-3</v>
      </c>
      <c r="K134" s="238">
        <f t="shared" si="5"/>
        <v>2.6243443705086696E-3</v>
      </c>
      <c r="L134" s="238">
        <f t="shared" si="5"/>
        <v>2.6304253440885129E-3</v>
      </c>
      <c r="M134" s="238">
        <f t="shared" si="5"/>
        <v>2.6446355481504749E-3</v>
      </c>
      <c r="N134" s="238">
        <f t="shared" si="5"/>
        <v>2.6739824130839677E-3</v>
      </c>
      <c r="O134" s="238">
        <f t="shared" si="5"/>
        <v>2.6768943846952734E-3</v>
      </c>
      <c r="P134" s="238">
        <f t="shared" si="5"/>
        <v>2.681009519366733E-3</v>
      </c>
      <c r="Q134" s="238">
        <f t="shared" si="5"/>
        <v>2.6916696814451523E-3</v>
      </c>
    </row>
    <row r="135" spans="1:17" x14ac:dyDescent="0.25">
      <c r="A135" s="127" t="s">
        <v>214</v>
      </c>
      <c r="B135" s="236">
        <f t="shared" ref="B135:Q135" si="6">IF(B$15=0,0,B$15/B$5)</f>
        <v>3.063792396799209E-2</v>
      </c>
      <c r="C135" s="236">
        <f t="shared" si="6"/>
        <v>3.0827305979999772E-2</v>
      </c>
      <c r="D135" s="236">
        <f t="shared" si="6"/>
        <v>3.04369467479845E-2</v>
      </c>
      <c r="E135" s="236">
        <f t="shared" si="6"/>
        <v>3.0422396427089972E-2</v>
      </c>
      <c r="F135" s="236">
        <f t="shared" si="6"/>
        <v>3.0817423773855067E-2</v>
      </c>
      <c r="G135" s="236">
        <f t="shared" si="6"/>
        <v>3.0625476564391966E-2</v>
      </c>
      <c r="H135" s="236">
        <f t="shared" si="6"/>
        <v>3.0438261081535967E-2</v>
      </c>
      <c r="I135" s="236">
        <f t="shared" si="6"/>
        <v>3.0444421374320168E-2</v>
      </c>
      <c r="J135" s="236">
        <f t="shared" si="6"/>
        <v>3.0585016605759269E-2</v>
      </c>
      <c r="K135" s="236">
        <f t="shared" si="6"/>
        <v>3.0545869015791066E-2</v>
      </c>
      <c r="L135" s="236">
        <f t="shared" si="6"/>
        <v>3.0616648073808664E-2</v>
      </c>
      <c r="M135" s="236">
        <f t="shared" si="6"/>
        <v>3.0782046729885267E-2</v>
      </c>
      <c r="N135" s="236">
        <f t="shared" si="6"/>
        <v>3.1123627469957435E-2</v>
      </c>
      <c r="O135" s="236">
        <f t="shared" si="6"/>
        <v>3.1157521155716149E-2</v>
      </c>
      <c r="P135" s="236">
        <f t="shared" si="6"/>
        <v>3.1205418972050505E-2</v>
      </c>
      <c r="Q135" s="236">
        <f t="shared" si="6"/>
        <v>3.1329497167806267E-2</v>
      </c>
    </row>
    <row r="136" spans="1:17" x14ac:dyDescent="0.25">
      <c r="A136" s="127" t="s">
        <v>213</v>
      </c>
      <c r="B136" s="237">
        <f t="shared" ref="B136:Q136" si="7">IF(B$16=0,0,B$16/B$5)</f>
        <v>0.33297950990255726</v>
      </c>
      <c r="C136" s="237">
        <f t="shared" si="7"/>
        <v>0.3288564602273582</v>
      </c>
      <c r="D136" s="237">
        <f t="shared" si="7"/>
        <v>0.33878218899343454</v>
      </c>
      <c r="E136" s="237">
        <f t="shared" si="7"/>
        <v>0.33837080929307084</v>
      </c>
      <c r="F136" s="237">
        <f t="shared" si="7"/>
        <v>0.34301713544694756</v>
      </c>
      <c r="G136" s="237">
        <f t="shared" si="7"/>
        <v>0.34088064336278678</v>
      </c>
      <c r="H136" s="237">
        <f t="shared" si="7"/>
        <v>0.338796818345101</v>
      </c>
      <c r="I136" s="237">
        <f t="shared" si="7"/>
        <v>0.33719226906342642</v>
      </c>
      <c r="J136" s="237">
        <f t="shared" si="7"/>
        <v>0.33451777998189564</v>
      </c>
      <c r="K136" s="237">
        <f t="shared" si="7"/>
        <v>0.33999456172658593</v>
      </c>
      <c r="L136" s="237">
        <f t="shared" si="7"/>
        <v>0.34078237675969802</v>
      </c>
      <c r="M136" s="237">
        <f t="shared" si="7"/>
        <v>0.34262336689665768</v>
      </c>
      <c r="N136" s="237">
        <f t="shared" si="7"/>
        <v>0.34642537344474583</v>
      </c>
      <c r="O136" s="237">
        <f t="shared" si="7"/>
        <v>0.34680263129355249</v>
      </c>
      <c r="P136" s="237">
        <f t="shared" si="7"/>
        <v>0.34733576384459702</v>
      </c>
      <c r="Q136" s="237">
        <f t="shared" si="7"/>
        <v>0.34871683150268196</v>
      </c>
    </row>
    <row r="137" spans="1:17" x14ac:dyDescent="0.25">
      <c r="A137" s="142" t="s">
        <v>227</v>
      </c>
      <c r="B137" s="235">
        <f t="shared" ref="B137:Q137" si="8">IF(B$17=0,0,B$17/B$5)</f>
        <v>0.21160273562079027</v>
      </c>
      <c r="C137" s="235">
        <f t="shared" si="8"/>
        <v>0.20672942043319881</v>
      </c>
      <c r="D137" s="235">
        <f t="shared" si="8"/>
        <v>0.2182016163960285</v>
      </c>
      <c r="E137" s="235">
        <f t="shared" si="8"/>
        <v>0.21784787999475999</v>
      </c>
      <c r="F137" s="235">
        <f t="shared" si="8"/>
        <v>0.22092924550856449</v>
      </c>
      <c r="G137" s="235">
        <f t="shared" si="8"/>
        <v>0.21955318135487836</v>
      </c>
      <c r="H137" s="235">
        <f t="shared" si="8"/>
        <v>0.21821103881634502</v>
      </c>
      <c r="I137" s="235">
        <f t="shared" si="8"/>
        <v>0.21658208460215736</v>
      </c>
      <c r="J137" s="235">
        <f t="shared" si="8"/>
        <v>0.21470496400626707</v>
      </c>
      <c r="K137" s="235">
        <f t="shared" si="8"/>
        <v>0.21898247707478521</v>
      </c>
      <c r="L137" s="235">
        <f t="shared" si="8"/>
        <v>0.21948989015384021</v>
      </c>
      <c r="M137" s="235">
        <f t="shared" si="8"/>
        <v>0.22067562847393096</v>
      </c>
      <c r="N137" s="235">
        <f t="shared" si="8"/>
        <v>0.22312441120600426</v>
      </c>
      <c r="O137" s="235">
        <f t="shared" si="8"/>
        <v>0.22336739408728348</v>
      </c>
      <c r="P137" s="235">
        <f t="shared" si="8"/>
        <v>0.223710772187345</v>
      </c>
      <c r="Q137" s="235">
        <f t="shared" si="8"/>
        <v>0.22460028528790604</v>
      </c>
    </row>
    <row r="138" spans="1:17" x14ac:dyDescent="0.25">
      <c r="A138" s="142" t="s">
        <v>226</v>
      </c>
      <c r="B138" s="235">
        <f t="shared" ref="B138:Q138" si="9">IF(B$25=0,0,B$25/B$5)</f>
        <v>0.12137677428176701</v>
      </c>
      <c r="C138" s="235">
        <f t="shared" si="9"/>
        <v>0.12212703979415937</v>
      </c>
      <c r="D138" s="235">
        <f t="shared" si="9"/>
        <v>0.12058057259740605</v>
      </c>
      <c r="E138" s="235">
        <f t="shared" si="9"/>
        <v>0.12052292929831088</v>
      </c>
      <c r="F138" s="235">
        <f t="shared" si="9"/>
        <v>0.12208788993838307</v>
      </c>
      <c r="G138" s="235">
        <f t="shared" si="9"/>
        <v>0.12132746200790846</v>
      </c>
      <c r="H138" s="235">
        <f t="shared" si="9"/>
        <v>0.12058577952875602</v>
      </c>
      <c r="I138" s="235">
        <f t="shared" si="9"/>
        <v>0.12061018446126905</v>
      </c>
      <c r="J138" s="235">
        <f t="shared" si="9"/>
        <v>0.11981281597562854</v>
      </c>
      <c r="K138" s="235">
        <f t="shared" si="9"/>
        <v>0.12101208465180073</v>
      </c>
      <c r="L138" s="235">
        <f t="shared" si="9"/>
        <v>0.12129248660585781</v>
      </c>
      <c r="M138" s="235">
        <f t="shared" si="9"/>
        <v>0.12194773842272671</v>
      </c>
      <c r="N138" s="235">
        <f t="shared" si="9"/>
        <v>0.12330096223874154</v>
      </c>
      <c r="O138" s="235">
        <f t="shared" si="9"/>
        <v>0.12343523720626903</v>
      </c>
      <c r="P138" s="235">
        <f t="shared" si="9"/>
        <v>0.12362499165725202</v>
      </c>
      <c r="Q138" s="235">
        <f t="shared" si="9"/>
        <v>0.12411654621477589</v>
      </c>
    </row>
    <row r="139" spans="1:17" x14ac:dyDescent="0.25">
      <c r="A139" s="127" t="s">
        <v>212</v>
      </c>
      <c r="B139" s="237">
        <f t="shared" ref="B139:Q139" si="10">IF(B$36=0,0,B$36/B$5)</f>
        <v>0.59306986021796448</v>
      </c>
      <c r="C139" s="237">
        <f t="shared" si="10"/>
        <v>0.59673579931705401</v>
      </c>
      <c r="D139" s="237">
        <f t="shared" si="10"/>
        <v>0.58775227900860538</v>
      </c>
      <c r="E139" s="237">
        <f t="shared" si="10"/>
        <v>0.58819877875810245</v>
      </c>
      <c r="F139" s="237">
        <f t="shared" si="10"/>
        <v>0.58259897673740735</v>
      </c>
      <c r="G139" s="237">
        <f t="shared" si="10"/>
        <v>0.58519877100412554</v>
      </c>
      <c r="H139" s="237">
        <f t="shared" si="10"/>
        <v>0.58773447725550265</v>
      </c>
      <c r="I139" s="237">
        <f t="shared" si="10"/>
        <v>0.58932415746406019</v>
      </c>
      <c r="J139" s="237">
        <f t="shared" si="10"/>
        <v>0.59165929241918758</v>
      </c>
      <c r="K139" s="237">
        <f t="shared" si="10"/>
        <v>0.58627700104987113</v>
      </c>
      <c r="L139" s="237">
        <f t="shared" si="10"/>
        <v>0.58531834689828133</v>
      </c>
      <c r="M139" s="237">
        <f t="shared" si="10"/>
        <v>0.58307813471184911</v>
      </c>
      <c r="N139" s="237">
        <f t="shared" si="10"/>
        <v>0.57845165614961858</v>
      </c>
      <c r="O139" s="237">
        <f t="shared" si="10"/>
        <v>0.57799258925221531</v>
      </c>
      <c r="P139" s="237">
        <f t="shared" si="10"/>
        <v>0.57734384594074606</v>
      </c>
      <c r="Q139" s="237">
        <f t="shared" si="10"/>
        <v>0.57566329125671134</v>
      </c>
    </row>
    <row r="140" spans="1:17" x14ac:dyDescent="0.25">
      <c r="A140" s="72" t="s">
        <v>211</v>
      </c>
      <c r="B140" s="234">
        <f t="shared" ref="B140:Q140" si="11">IF(B$44=0,0,B$44/B$5)</f>
        <v>3.0253577251547745E-2</v>
      </c>
      <c r="C140" s="234">
        <f t="shared" si="11"/>
        <v>3.0440583503548162E-2</v>
      </c>
      <c r="D140" s="234">
        <f t="shared" si="11"/>
        <v>3.0055121251145987E-2</v>
      </c>
      <c r="E140" s="234">
        <f t="shared" si="11"/>
        <v>3.0040753461158736E-2</v>
      </c>
      <c r="F140" s="234">
        <f t="shared" si="11"/>
        <v>3.0430825267731436E-2</v>
      </c>
      <c r="G140" s="234">
        <f t="shared" si="11"/>
        <v>3.0241285998171996E-2</v>
      </c>
      <c r="H140" s="234">
        <f t="shared" si="11"/>
        <v>3.0056419096642136E-2</v>
      </c>
      <c r="I140" s="234">
        <f t="shared" si="11"/>
        <v>3.0062502109767766E-2</v>
      </c>
      <c r="J140" s="234">
        <f t="shared" si="11"/>
        <v>3.020133360174437E-2</v>
      </c>
      <c r="K140" s="234">
        <f t="shared" si="11"/>
        <v>3.0162677110575058E-2</v>
      </c>
      <c r="L140" s="234">
        <f t="shared" si="11"/>
        <v>3.0232568259262675E-2</v>
      </c>
      <c r="M140" s="234">
        <f t="shared" si="11"/>
        <v>3.0395892021804281E-2</v>
      </c>
      <c r="N140" s="234">
        <f t="shared" si="11"/>
        <v>3.0733187698828941E-2</v>
      </c>
      <c r="O140" s="234">
        <f t="shared" si="11"/>
        <v>3.0766656194981361E-2</v>
      </c>
      <c r="P140" s="234">
        <f t="shared" si="11"/>
        <v>3.081395314265202E-2</v>
      </c>
      <c r="Q140" s="234">
        <f t="shared" si="11"/>
        <v>3.0936474801901894E-2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0.99999999999999989</v>
      </c>
      <c r="C143" s="77">
        <f t="shared" si="12"/>
        <v>0.99999999999999989</v>
      </c>
      <c r="D143" s="77">
        <f t="shared" si="12"/>
        <v>0.99999999999999989</v>
      </c>
      <c r="E143" s="77">
        <f t="shared" si="12"/>
        <v>0.99999999999999989</v>
      </c>
      <c r="F143" s="77">
        <f t="shared" si="12"/>
        <v>1</v>
      </c>
      <c r="G143" s="77">
        <f t="shared" si="12"/>
        <v>0.99999999999999989</v>
      </c>
      <c r="H143" s="77">
        <f t="shared" si="12"/>
        <v>1.0000000000000002</v>
      </c>
      <c r="I143" s="77">
        <f t="shared" si="12"/>
        <v>1</v>
      </c>
      <c r="J143" s="77">
        <f t="shared" si="12"/>
        <v>0.99999999999999989</v>
      </c>
      <c r="K143" s="77">
        <f t="shared" si="12"/>
        <v>1</v>
      </c>
      <c r="L143" s="77">
        <f t="shared" si="12"/>
        <v>0.99999999999999989</v>
      </c>
      <c r="M143" s="77">
        <f t="shared" si="12"/>
        <v>1.0000000000000002</v>
      </c>
      <c r="N143" s="77">
        <f t="shared" si="12"/>
        <v>1.0000000000000002</v>
      </c>
      <c r="O143" s="77">
        <f t="shared" si="12"/>
        <v>1</v>
      </c>
      <c r="P143" s="77">
        <f t="shared" si="12"/>
        <v>1</v>
      </c>
      <c r="Q143" s="77">
        <f t="shared" si="12"/>
        <v>0.99999999999999978</v>
      </c>
    </row>
    <row r="144" spans="1:17" x14ac:dyDescent="0.25">
      <c r="A144" s="132" t="s">
        <v>83</v>
      </c>
      <c r="B144" s="240">
        <f t="shared" ref="B144:Q144" si="13">IF(B$48=0,0,B$48/B$47)</f>
        <v>4.0063371714100706E-3</v>
      </c>
      <c r="C144" s="240">
        <f t="shared" si="13"/>
        <v>4.0658912671779901E-3</v>
      </c>
      <c r="D144" s="240">
        <f t="shared" si="13"/>
        <v>4.0793019185805541E-3</v>
      </c>
      <c r="E144" s="240">
        <f t="shared" si="13"/>
        <v>4.0827743966818106E-3</v>
      </c>
      <c r="F144" s="240">
        <f t="shared" si="13"/>
        <v>4.0718865679146669E-3</v>
      </c>
      <c r="G144" s="240">
        <f t="shared" si="13"/>
        <v>4.066308154509317E-3</v>
      </c>
      <c r="H144" s="240">
        <f t="shared" si="13"/>
        <v>4.1314688342243425E-3</v>
      </c>
      <c r="I144" s="240">
        <f t="shared" si="13"/>
        <v>3.9757837832940521E-3</v>
      </c>
      <c r="J144" s="240">
        <f t="shared" si="13"/>
        <v>3.9437178855645733E-3</v>
      </c>
      <c r="K144" s="240">
        <f t="shared" si="13"/>
        <v>3.9738454185870818E-3</v>
      </c>
      <c r="L144" s="240">
        <f t="shared" si="13"/>
        <v>3.9124696007500773E-3</v>
      </c>
      <c r="M144" s="240">
        <f t="shared" si="13"/>
        <v>3.9096383661889594E-3</v>
      </c>
      <c r="N144" s="240">
        <f t="shared" si="13"/>
        <v>3.8819092732370552E-3</v>
      </c>
      <c r="O144" s="240">
        <f t="shared" si="13"/>
        <v>3.9204465043188039E-3</v>
      </c>
      <c r="P144" s="240">
        <f t="shared" si="13"/>
        <v>3.8876698277883616E-3</v>
      </c>
      <c r="Q144" s="240">
        <f t="shared" si="13"/>
        <v>3.8905122574996588E-3</v>
      </c>
    </row>
    <row r="145" spans="1:17" x14ac:dyDescent="0.25">
      <c r="A145" s="76" t="s">
        <v>82</v>
      </c>
      <c r="B145" s="239">
        <f t="shared" ref="B145:Q145" si="14">IF(B$49=0,0,B$49/B$47)</f>
        <v>1.074059180701126E-3</v>
      </c>
      <c r="C145" s="239">
        <f t="shared" si="14"/>
        <v>1.0900250419282713E-3</v>
      </c>
      <c r="D145" s="239">
        <f t="shared" si="14"/>
        <v>1.0936203042943287E-3</v>
      </c>
      <c r="E145" s="239">
        <f t="shared" si="14"/>
        <v>1.0945512411638097E-3</v>
      </c>
      <c r="F145" s="239">
        <f t="shared" si="14"/>
        <v>1.0916323224745127E-3</v>
      </c>
      <c r="G145" s="239">
        <f t="shared" si="14"/>
        <v>1.0901368052787762E-3</v>
      </c>
      <c r="H145" s="239">
        <f t="shared" si="14"/>
        <v>1.1076057359439447E-3</v>
      </c>
      <c r="I145" s="239">
        <f t="shared" si="14"/>
        <v>1.0658681209866024E-3</v>
      </c>
      <c r="J145" s="239">
        <f t="shared" si="14"/>
        <v>1.0572715724760213E-3</v>
      </c>
      <c r="K145" s="239">
        <f t="shared" si="14"/>
        <v>1.06534846467212E-3</v>
      </c>
      <c r="L145" s="239">
        <f t="shared" si="14"/>
        <v>1.0488942178625154E-3</v>
      </c>
      <c r="M145" s="239">
        <f t="shared" si="14"/>
        <v>1.048135192013471E-3</v>
      </c>
      <c r="N145" s="239">
        <f t="shared" si="14"/>
        <v>1.0407012977646192E-3</v>
      </c>
      <c r="O145" s="239">
        <f t="shared" si="14"/>
        <v>1.051032746434873E-3</v>
      </c>
      <c r="P145" s="239">
        <f t="shared" si="14"/>
        <v>1.0422456451914688E-3</v>
      </c>
      <c r="Q145" s="239">
        <f t="shared" si="14"/>
        <v>1.043007672349019E-3</v>
      </c>
    </row>
    <row r="146" spans="1:17" x14ac:dyDescent="0.25">
      <c r="A146" s="76" t="s">
        <v>81</v>
      </c>
      <c r="B146" s="239">
        <f t="shared" ref="B146:Q146" si="15">IF(B$50=0,0,B$50/B$47)</f>
        <v>8.1414997325238592E-3</v>
      </c>
      <c r="C146" s="239">
        <f t="shared" si="15"/>
        <v>8.2625229100600044E-3</v>
      </c>
      <c r="D146" s="239">
        <f t="shared" si="15"/>
        <v>8.2897754377768643E-3</v>
      </c>
      <c r="E146" s="239">
        <f t="shared" si="15"/>
        <v>8.2968320529150826E-3</v>
      </c>
      <c r="F146" s="239">
        <f t="shared" si="15"/>
        <v>8.2747062928497407E-3</v>
      </c>
      <c r="G146" s="239">
        <f t="shared" si="15"/>
        <v>8.2633700899031551E-3</v>
      </c>
      <c r="H146" s="239">
        <f t="shared" si="15"/>
        <v>8.3957867173045462E-3</v>
      </c>
      <c r="I146" s="239">
        <f t="shared" si="15"/>
        <v>8.0794104997579802E-3</v>
      </c>
      <c r="J146" s="239">
        <f t="shared" si="15"/>
        <v>8.014247612407736E-3</v>
      </c>
      <c r="K146" s="239">
        <f t="shared" si="15"/>
        <v>8.0754714414440799E-3</v>
      </c>
      <c r="L146" s="239">
        <f t="shared" si="15"/>
        <v>7.9507462415609326E-3</v>
      </c>
      <c r="M146" s="239">
        <f t="shared" si="15"/>
        <v>7.9449927329479919E-3</v>
      </c>
      <c r="N146" s="239">
        <f t="shared" si="15"/>
        <v>7.8886429068619358E-3</v>
      </c>
      <c r="O146" s="239">
        <f t="shared" si="15"/>
        <v>7.9669565492541082E-3</v>
      </c>
      <c r="P146" s="239">
        <f t="shared" si="15"/>
        <v>7.9003492489225415E-3</v>
      </c>
      <c r="Q146" s="239">
        <f t="shared" si="15"/>
        <v>7.9061255078204176E-3</v>
      </c>
    </row>
    <row r="147" spans="1:17" x14ac:dyDescent="0.25">
      <c r="A147" s="76" t="s">
        <v>80</v>
      </c>
      <c r="B147" s="239">
        <f t="shared" ref="B147:Q147" si="16">IF(B$51=0,0,B$51/B$47)</f>
        <v>2.9187691236438624E-3</v>
      </c>
      <c r="C147" s="239">
        <f t="shared" si="16"/>
        <v>2.9621565492340932E-3</v>
      </c>
      <c r="D147" s="239">
        <f t="shared" si="16"/>
        <v>2.9719267192340327E-3</v>
      </c>
      <c r="E147" s="239">
        <f t="shared" si="16"/>
        <v>2.9744565517046515E-3</v>
      </c>
      <c r="F147" s="239">
        <f t="shared" si="16"/>
        <v>2.9665243540214791E-3</v>
      </c>
      <c r="G147" s="239">
        <f t="shared" si="16"/>
        <v>2.9624602675230572E-3</v>
      </c>
      <c r="H147" s="239">
        <f t="shared" si="16"/>
        <v>3.009932302923644E-3</v>
      </c>
      <c r="I147" s="239">
        <f t="shared" si="16"/>
        <v>2.8965098174396462E-3</v>
      </c>
      <c r="J147" s="239">
        <f t="shared" si="16"/>
        <v>2.873148590410973E-3</v>
      </c>
      <c r="K147" s="239">
        <f t="shared" si="16"/>
        <v>2.8950976449701304E-3</v>
      </c>
      <c r="L147" s="239">
        <f t="shared" si="16"/>
        <v>2.8503830255118814E-3</v>
      </c>
      <c r="M147" s="239">
        <f t="shared" si="16"/>
        <v>2.8483203633680779E-3</v>
      </c>
      <c r="N147" s="239">
        <f t="shared" si="16"/>
        <v>2.8281186636928144E-3</v>
      </c>
      <c r="O147" s="239">
        <f t="shared" si="16"/>
        <v>2.8561945033886904E-3</v>
      </c>
      <c r="P147" s="239">
        <f t="shared" si="16"/>
        <v>2.8323154469489524E-3</v>
      </c>
      <c r="Q147" s="239">
        <f t="shared" si="16"/>
        <v>2.8343862651857865E-3</v>
      </c>
    </row>
    <row r="148" spans="1:17" x14ac:dyDescent="0.25">
      <c r="A148" s="129" t="s">
        <v>79</v>
      </c>
      <c r="B148" s="238">
        <f t="shared" ref="B148:Q148" si="17">IF(B$52=0,0,B$52/B$47)</f>
        <v>4.774570751067438E-3</v>
      </c>
      <c r="C148" s="238">
        <f t="shared" si="17"/>
        <v>4.8455446186163103E-3</v>
      </c>
      <c r="D148" s="238">
        <f t="shared" si="17"/>
        <v>4.8615268241072431E-3</v>
      </c>
      <c r="E148" s="238">
        <f t="shared" si="17"/>
        <v>4.865665165855986E-3</v>
      </c>
      <c r="F148" s="238">
        <f t="shared" si="17"/>
        <v>4.8526895458444672E-3</v>
      </c>
      <c r="G148" s="238">
        <f t="shared" si="17"/>
        <v>4.8460414460108799E-3</v>
      </c>
      <c r="H148" s="238">
        <f t="shared" si="17"/>
        <v>4.9236969857660469E-3</v>
      </c>
      <c r="I148" s="238">
        <f t="shared" si="17"/>
        <v>4.7381586102506913E-3</v>
      </c>
      <c r="J148" s="238">
        <f t="shared" si="17"/>
        <v>4.6999439291453542E-3</v>
      </c>
      <c r="K148" s="238">
        <f t="shared" si="17"/>
        <v>4.7358485551957019E-3</v>
      </c>
      <c r="L148" s="238">
        <f t="shared" si="17"/>
        <v>4.6627036419920383E-3</v>
      </c>
      <c r="M148" s="238">
        <f t="shared" si="17"/>
        <v>4.659329505181639E-3</v>
      </c>
      <c r="N148" s="238">
        <f t="shared" si="17"/>
        <v>4.6262832311169937E-3</v>
      </c>
      <c r="O148" s="238">
        <f t="shared" si="17"/>
        <v>4.6722101535096204E-3</v>
      </c>
      <c r="P148" s="238">
        <f t="shared" si="17"/>
        <v>4.6331483984990282E-3</v>
      </c>
      <c r="Q148" s="238">
        <f t="shared" si="17"/>
        <v>4.6365358771811452E-3</v>
      </c>
    </row>
    <row r="149" spans="1:17" x14ac:dyDescent="0.25">
      <c r="A149" s="127" t="s">
        <v>210</v>
      </c>
      <c r="B149" s="237">
        <f t="shared" ref="B149:Q149" si="18">IF(B$57=0,0,B$57/B$47)</f>
        <v>2.1812393506501472E-2</v>
      </c>
      <c r="C149" s="237">
        <f t="shared" si="18"/>
        <v>2.3040803274710617E-2</v>
      </c>
      <c r="D149" s="237">
        <f t="shared" si="18"/>
        <v>2.5136174216927185E-2</v>
      </c>
      <c r="E149" s="237">
        <f t="shared" si="18"/>
        <v>2.5027282553674025E-2</v>
      </c>
      <c r="F149" s="237">
        <f t="shared" si="18"/>
        <v>2.74589512564021E-2</v>
      </c>
      <c r="G149" s="237">
        <f t="shared" si="18"/>
        <v>2.9252559382545236E-2</v>
      </c>
      <c r="H149" s="237">
        <f t="shared" si="18"/>
        <v>3.1053736597665086E-2</v>
      </c>
      <c r="I149" s="237">
        <f t="shared" si="18"/>
        <v>2.8248227826964217E-2</v>
      </c>
      <c r="J149" s="237">
        <f t="shared" si="18"/>
        <v>3.0596181971235883E-2</v>
      </c>
      <c r="K149" s="237">
        <f t="shared" si="18"/>
        <v>3.7187024266560932E-2</v>
      </c>
      <c r="L149" s="237">
        <f t="shared" si="18"/>
        <v>4.0423162982184013E-2</v>
      </c>
      <c r="M149" s="237">
        <f t="shared" si="18"/>
        <v>4.4288464381167528E-2</v>
      </c>
      <c r="N149" s="237">
        <f t="shared" si="18"/>
        <v>4.344970253037498E-2</v>
      </c>
      <c r="O149" s="237">
        <f t="shared" si="18"/>
        <v>4.5686148152024916E-2</v>
      </c>
      <c r="P149" s="237">
        <f t="shared" si="18"/>
        <v>4.4507332740943512E-2</v>
      </c>
      <c r="Q149" s="237">
        <f t="shared" si="18"/>
        <v>1.653084561119483E-2</v>
      </c>
    </row>
    <row r="150" spans="1:17" x14ac:dyDescent="0.25">
      <c r="A150" s="127" t="s">
        <v>209</v>
      </c>
      <c r="B150" s="237">
        <f t="shared" ref="B150:Q150" si="19">IF(B$58=0,0,B$58/B$47)</f>
        <v>0.32781750582987967</v>
      </c>
      <c r="C150" s="237">
        <f t="shared" si="19"/>
        <v>0.31568416531620513</v>
      </c>
      <c r="D150" s="237">
        <f t="shared" si="19"/>
        <v>0.30864453176335205</v>
      </c>
      <c r="E150" s="237">
        <f t="shared" si="19"/>
        <v>0.30836458589292565</v>
      </c>
      <c r="F150" s="237">
        <f t="shared" si="19"/>
        <v>0.3018851238878017</v>
      </c>
      <c r="G150" s="237">
        <f t="shared" si="19"/>
        <v>0.29898320529569516</v>
      </c>
      <c r="H150" s="237">
        <f t="shared" si="19"/>
        <v>0.30396204550040967</v>
      </c>
      <c r="I150" s="237">
        <f t="shared" si="19"/>
        <v>0.33287107732911292</v>
      </c>
      <c r="J150" s="237">
        <f t="shared" si="19"/>
        <v>0.33147996217039755</v>
      </c>
      <c r="K150" s="237">
        <f t="shared" si="19"/>
        <v>0.3174224327498919</v>
      </c>
      <c r="L150" s="237">
        <f t="shared" si="19"/>
        <v>0.31070092496919405</v>
      </c>
      <c r="M150" s="237">
        <f t="shared" si="19"/>
        <v>0.3051907673079457</v>
      </c>
      <c r="N150" s="237">
        <f t="shared" si="19"/>
        <v>0.31036531469898598</v>
      </c>
      <c r="O150" s="237">
        <f t="shared" si="19"/>
        <v>0.30104668528798811</v>
      </c>
      <c r="P150" s="237">
        <f t="shared" si="19"/>
        <v>0.30144894172720793</v>
      </c>
      <c r="Q150" s="237">
        <f t="shared" si="19"/>
        <v>0.3824866569631884</v>
      </c>
    </row>
    <row r="151" spans="1:17" x14ac:dyDescent="0.25">
      <c r="A151" s="142" t="s">
        <v>225</v>
      </c>
      <c r="B151" s="235">
        <f t="shared" ref="B151:Q151" si="20">IF(B$59=0,0,B$59/B$47)</f>
        <v>8.7907752002948564E-2</v>
      </c>
      <c r="C151" s="235">
        <f t="shared" si="20"/>
        <v>8.8130237867018471E-2</v>
      </c>
      <c r="D151" s="235">
        <f t="shared" si="20"/>
        <v>8.5999328845343032E-2</v>
      </c>
      <c r="E151" s="235">
        <f t="shared" si="20"/>
        <v>8.6228774605705882E-2</v>
      </c>
      <c r="F151" s="235">
        <f t="shared" si="20"/>
        <v>8.5366263309349294E-2</v>
      </c>
      <c r="G151" s="235">
        <f t="shared" si="20"/>
        <v>8.3457071264960062E-2</v>
      </c>
      <c r="H151" s="235">
        <f t="shared" si="20"/>
        <v>8.7299282749245075E-2</v>
      </c>
      <c r="I151" s="235">
        <f t="shared" si="20"/>
        <v>8.5427836440908525E-2</v>
      </c>
      <c r="J151" s="235">
        <f t="shared" si="20"/>
        <v>8.3867972757238188E-2</v>
      </c>
      <c r="K151" s="235">
        <f t="shared" si="20"/>
        <v>7.6050700308412794E-2</v>
      </c>
      <c r="L151" s="235">
        <f t="shared" si="20"/>
        <v>6.9806339743647167E-2</v>
      </c>
      <c r="M151" s="235">
        <f t="shared" si="20"/>
        <v>6.4574219075905437E-2</v>
      </c>
      <c r="N151" s="235">
        <f t="shared" si="20"/>
        <v>6.4814255224459896E-2</v>
      </c>
      <c r="O151" s="235">
        <f t="shared" si="20"/>
        <v>6.3056046755031223E-2</v>
      </c>
      <c r="P151" s="235">
        <f t="shared" si="20"/>
        <v>6.3589070959735192E-2</v>
      </c>
      <c r="Q151" s="235">
        <f t="shared" si="20"/>
        <v>6.573151747621718E-2</v>
      </c>
    </row>
    <row r="152" spans="1:17" x14ac:dyDescent="0.25">
      <c r="A152" s="142" t="s">
        <v>224</v>
      </c>
      <c r="B152" s="235">
        <f t="shared" ref="B152:Q152" si="21">IF(B$65=0,0,B$65/B$47)</f>
        <v>0.23990975382693108</v>
      </c>
      <c r="C152" s="235">
        <f t="shared" si="21"/>
        <v>0.2275539274491867</v>
      </c>
      <c r="D152" s="235">
        <f t="shared" si="21"/>
        <v>0.22264520291800899</v>
      </c>
      <c r="E152" s="235">
        <f t="shared" si="21"/>
        <v>0.22213581128721979</v>
      </c>
      <c r="F152" s="235">
        <f t="shared" si="21"/>
        <v>0.21651886057845238</v>
      </c>
      <c r="G152" s="235">
        <f t="shared" si="21"/>
        <v>0.21552613403073509</v>
      </c>
      <c r="H152" s="235">
        <f t="shared" si="21"/>
        <v>0.21666276275116461</v>
      </c>
      <c r="I152" s="235">
        <f t="shared" si="21"/>
        <v>0.24744324088820438</v>
      </c>
      <c r="J152" s="235">
        <f t="shared" si="21"/>
        <v>0.2476119894131594</v>
      </c>
      <c r="K152" s="235">
        <f t="shared" si="21"/>
        <v>0.24137173244147911</v>
      </c>
      <c r="L152" s="235">
        <f t="shared" si="21"/>
        <v>0.24089458522554685</v>
      </c>
      <c r="M152" s="235">
        <f t="shared" si="21"/>
        <v>0.24061654823204029</v>
      </c>
      <c r="N152" s="235">
        <f t="shared" si="21"/>
        <v>0.2455510594745261</v>
      </c>
      <c r="O152" s="235">
        <f t="shared" si="21"/>
        <v>0.23799063853295688</v>
      </c>
      <c r="P152" s="235">
        <f t="shared" si="21"/>
        <v>0.23785987076747275</v>
      </c>
      <c r="Q152" s="235">
        <f t="shared" si="21"/>
        <v>0.3072968976705977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9.45824181637352E-3</v>
      </c>
    </row>
    <row r="154" spans="1:17" x14ac:dyDescent="0.25">
      <c r="A154" s="127" t="s">
        <v>208</v>
      </c>
      <c r="B154" s="237">
        <f t="shared" ref="B154:Q154" si="23">IF(B$77=0,0,B$77/B$47)</f>
        <v>0.55987017770268654</v>
      </c>
      <c r="C154" s="237">
        <f t="shared" si="23"/>
        <v>0.56910734370770089</v>
      </c>
      <c r="D154" s="237">
        <f t="shared" si="23"/>
        <v>0.57302736587292713</v>
      </c>
      <c r="E154" s="237">
        <f t="shared" si="23"/>
        <v>0.57338334385934198</v>
      </c>
      <c r="F154" s="237">
        <f t="shared" si="23"/>
        <v>0.57438180046068332</v>
      </c>
      <c r="G154" s="237">
        <f t="shared" si="23"/>
        <v>0.5744128878732091</v>
      </c>
      <c r="H154" s="237">
        <f t="shared" si="23"/>
        <v>0.56383553142779508</v>
      </c>
      <c r="I154" s="237">
        <f t="shared" si="23"/>
        <v>0.54201049004091539</v>
      </c>
      <c r="J154" s="237">
        <f t="shared" si="23"/>
        <v>0.54109949088983567</v>
      </c>
      <c r="K154" s="237">
        <f t="shared" si="23"/>
        <v>0.54601139573744362</v>
      </c>
      <c r="L154" s="237">
        <f t="shared" si="23"/>
        <v>0.54994368473078403</v>
      </c>
      <c r="M154" s="237">
        <f t="shared" si="23"/>
        <v>0.55054814527831253</v>
      </c>
      <c r="N154" s="237">
        <f t="shared" si="23"/>
        <v>0.54707121404376435</v>
      </c>
      <c r="O154" s="237">
        <f t="shared" si="23"/>
        <v>0.55265405683045443</v>
      </c>
      <c r="P154" s="237">
        <f t="shared" si="23"/>
        <v>0.55449930827538518</v>
      </c>
      <c r="Q154" s="237">
        <f t="shared" si="23"/>
        <v>0.52841874813266854</v>
      </c>
    </row>
    <row r="155" spans="1:17" x14ac:dyDescent="0.25">
      <c r="A155" s="142" t="s">
        <v>222</v>
      </c>
      <c r="B155" s="259">
        <f t="shared" ref="B155:Q155" si="24">IF(B$78=0,0,B$78/B$47)</f>
        <v>0.53780347732989675</v>
      </c>
      <c r="C155" s="259">
        <f t="shared" si="24"/>
        <v>0.54579791175288639</v>
      </c>
      <c r="D155" s="259">
        <f t="shared" si="24"/>
        <v>0.54759813341396513</v>
      </c>
      <c r="E155" s="259">
        <f t="shared" si="24"/>
        <v>0.54806427261241697</v>
      </c>
      <c r="F155" s="259">
        <f t="shared" si="24"/>
        <v>0.54660271011255335</v>
      </c>
      <c r="G155" s="259">
        <f t="shared" si="24"/>
        <v>0.54481927803669727</v>
      </c>
      <c r="H155" s="259">
        <f t="shared" si="24"/>
        <v>0.53241974476724518</v>
      </c>
      <c r="I155" s="259">
        <f t="shared" si="24"/>
        <v>0.51343292108526051</v>
      </c>
      <c r="J155" s="259">
        <f t="shared" si="24"/>
        <v>0.51014659340477164</v>
      </c>
      <c r="K155" s="259">
        <f t="shared" si="24"/>
        <v>0.50839081448388812</v>
      </c>
      <c r="L155" s="259">
        <f t="shared" si="24"/>
        <v>0.50904923518848921</v>
      </c>
      <c r="M155" s="259">
        <f t="shared" si="24"/>
        <v>0.50574332946665479</v>
      </c>
      <c r="N155" s="259">
        <f t="shared" si="24"/>
        <v>0.503114939060056</v>
      </c>
      <c r="O155" s="259">
        <f t="shared" si="24"/>
        <v>0.50643526189824628</v>
      </c>
      <c r="P155" s="259">
        <f t="shared" si="24"/>
        <v>0.50947307235617145</v>
      </c>
      <c r="Q155" s="259">
        <f t="shared" si="24"/>
        <v>0.51169517229481476</v>
      </c>
    </row>
    <row r="156" spans="1:17" x14ac:dyDescent="0.25">
      <c r="A156" s="142" t="s">
        <v>221</v>
      </c>
      <c r="B156" s="259">
        <f t="shared" ref="B156:Q156" si="25">IF(B$86=0,0,B$86/B$47)</f>
        <v>2.2066700372789842E-2</v>
      </c>
      <c r="C156" s="259">
        <f t="shared" si="25"/>
        <v>2.3309431954814521E-2</v>
      </c>
      <c r="D156" s="259">
        <f t="shared" si="25"/>
        <v>2.5429232458961927E-2</v>
      </c>
      <c r="E156" s="259">
        <f t="shared" si="25"/>
        <v>2.531907124692501E-2</v>
      </c>
      <c r="F156" s="259">
        <f t="shared" si="25"/>
        <v>2.7779090348129906E-2</v>
      </c>
      <c r="G156" s="259">
        <f t="shared" si="25"/>
        <v>2.9593609836511801E-2</v>
      </c>
      <c r="H156" s="259">
        <f t="shared" si="25"/>
        <v>3.1415786660549887E-2</v>
      </c>
      <c r="I156" s="259">
        <f t="shared" si="25"/>
        <v>2.8577568955654838E-2</v>
      </c>
      <c r="J156" s="259">
        <f t="shared" si="25"/>
        <v>3.0952897485064041E-2</v>
      </c>
      <c r="K156" s="259">
        <f t="shared" si="25"/>
        <v>3.7620581253555496E-2</v>
      </c>
      <c r="L156" s="259">
        <f t="shared" si="25"/>
        <v>4.0894449542294868E-2</v>
      </c>
      <c r="M156" s="259">
        <f t="shared" si="25"/>
        <v>4.4804815811657801E-2</v>
      </c>
      <c r="N156" s="259">
        <f t="shared" si="25"/>
        <v>4.3956274983708361E-2</v>
      </c>
      <c r="O156" s="259">
        <f t="shared" si="25"/>
        <v>4.6218794932208151E-2</v>
      </c>
      <c r="P156" s="259">
        <f t="shared" si="25"/>
        <v>4.5026235919213675E-2</v>
      </c>
      <c r="Q156" s="259">
        <f t="shared" si="25"/>
        <v>1.6723575837853673E-2</v>
      </c>
    </row>
    <row r="157" spans="1:17" x14ac:dyDescent="0.25">
      <c r="A157" s="127" t="s">
        <v>207</v>
      </c>
      <c r="B157" s="237">
        <f t="shared" ref="B157:Q157" si="26">IF(B$87=0,0,B$87/B$47)</f>
        <v>6.9584687001585918E-2</v>
      </c>
      <c r="C157" s="237">
        <f t="shared" si="26"/>
        <v>7.0941547314366526E-2</v>
      </c>
      <c r="D157" s="237">
        <f t="shared" si="26"/>
        <v>7.1895776942800541E-2</v>
      </c>
      <c r="E157" s="237">
        <f t="shared" si="26"/>
        <v>7.1910508285736918E-2</v>
      </c>
      <c r="F157" s="237">
        <f t="shared" si="26"/>
        <v>7.5016685312008252E-2</v>
      </c>
      <c r="G157" s="237">
        <f t="shared" si="26"/>
        <v>7.6123030685325124E-2</v>
      </c>
      <c r="H157" s="237">
        <f t="shared" si="26"/>
        <v>7.9580195897967693E-2</v>
      </c>
      <c r="I157" s="237">
        <f t="shared" si="26"/>
        <v>7.6114473971278629E-2</v>
      </c>
      <c r="J157" s="237">
        <f t="shared" si="26"/>
        <v>7.6236035378526093E-2</v>
      </c>
      <c r="K157" s="237">
        <f t="shared" si="26"/>
        <v>7.8633535721234479E-2</v>
      </c>
      <c r="L157" s="237">
        <f t="shared" si="26"/>
        <v>7.8507030590160398E-2</v>
      </c>
      <c r="M157" s="237">
        <f t="shared" si="26"/>
        <v>7.9562206872874144E-2</v>
      </c>
      <c r="N157" s="237">
        <f t="shared" si="26"/>
        <v>7.8848113354201402E-2</v>
      </c>
      <c r="O157" s="237">
        <f t="shared" si="26"/>
        <v>8.0146269272626552E-2</v>
      </c>
      <c r="P157" s="237">
        <f t="shared" si="26"/>
        <v>7.9248688689113098E-2</v>
      </c>
      <c r="Q157" s="237">
        <f t="shared" si="26"/>
        <v>5.225318171291219E-2</v>
      </c>
    </row>
    <row r="158" spans="1:17" x14ac:dyDescent="0.25">
      <c r="A158" s="142" t="s">
        <v>220</v>
      </c>
      <c r="B158" s="259">
        <f t="shared" ref="B158:Q158" si="27">IF(B$88=0,0,B$88/B$47)</f>
        <v>4.7632042271489386E-2</v>
      </c>
      <c r="C158" s="259">
        <f t="shared" si="27"/>
        <v>4.7752594280165823E-2</v>
      </c>
      <c r="D158" s="259">
        <f t="shared" si="27"/>
        <v>4.6597979968179569E-2</v>
      </c>
      <c r="E158" s="259">
        <f t="shared" si="27"/>
        <v>4.6722303135449839E-2</v>
      </c>
      <c r="F158" s="259">
        <f t="shared" si="27"/>
        <v>4.7381176104219491E-2</v>
      </c>
      <c r="G158" s="259">
        <f t="shared" si="27"/>
        <v>4.668238065397208E-2</v>
      </c>
      <c r="H158" s="259">
        <f t="shared" si="27"/>
        <v>4.8326787285687463E-2</v>
      </c>
      <c r="I158" s="259">
        <f t="shared" si="27"/>
        <v>4.7684613233834272E-2</v>
      </c>
      <c r="J158" s="259">
        <f t="shared" si="27"/>
        <v>4.5443123417180507E-2</v>
      </c>
      <c r="K158" s="259">
        <f t="shared" si="27"/>
        <v>4.1207403093929479E-2</v>
      </c>
      <c r="L158" s="259">
        <f t="shared" si="27"/>
        <v>3.7823951241249175E-2</v>
      </c>
      <c r="M158" s="259">
        <f t="shared" si="27"/>
        <v>3.4988972674091089E-2</v>
      </c>
      <c r="N158" s="259">
        <f t="shared" si="27"/>
        <v>3.5119034150060201E-2</v>
      </c>
      <c r="O158" s="259">
        <f t="shared" si="27"/>
        <v>3.4166364354396364E-2</v>
      </c>
      <c r="P158" s="259">
        <f t="shared" si="27"/>
        <v>3.4455178831751386E-2</v>
      </c>
      <c r="Q158" s="259">
        <f t="shared" si="27"/>
        <v>3.5616044633825956E-2</v>
      </c>
    </row>
    <row r="159" spans="1:17" x14ac:dyDescent="0.25">
      <c r="A159" s="140" t="s">
        <v>219</v>
      </c>
      <c r="B159" s="260">
        <f t="shared" ref="B159:Q159" si="28">IF(B$94=0,0,B$94/B$47)</f>
        <v>2.1952644730096532E-2</v>
      </c>
      <c r="C159" s="260">
        <f t="shared" si="28"/>
        <v>2.3188953034200703E-2</v>
      </c>
      <c r="D159" s="260">
        <f t="shared" si="28"/>
        <v>2.5297796974620968E-2</v>
      </c>
      <c r="E159" s="260">
        <f t="shared" si="28"/>
        <v>2.5188205150287087E-2</v>
      </c>
      <c r="F159" s="260">
        <f t="shared" si="28"/>
        <v>2.7635509207788761E-2</v>
      </c>
      <c r="G159" s="260">
        <f t="shared" si="28"/>
        <v>2.9440650031353051E-2</v>
      </c>
      <c r="H159" s="260">
        <f t="shared" si="28"/>
        <v>3.1253408612280223E-2</v>
      </c>
      <c r="I159" s="260">
        <f t="shared" si="28"/>
        <v>2.842986073744435E-2</v>
      </c>
      <c r="J159" s="260">
        <f t="shared" si="28"/>
        <v>3.0792911961345586E-2</v>
      </c>
      <c r="K159" s="260">
        <f t="shared" si="28"/>
        <v>3.7426132627305007E-2</v>
      </c>
      <c r="L159" s="260">
        <f t="shared" si="28"/>
        <v>4.0683079348911223E-2</v>
      </c>
      <c r="M159" s="260">
        <f t="shared" si="28"/>
        <v>4.457323419878307E-2</v>
      </c>
      <c r="N159" s="260">
        <f t="shared" si="28"/>
        <v>4.3729079204141208E-2</v>
      </c>
      <c r="O159" s="260">
        <f t="shared" si="28"/>
        <v>4.5979904918230195E-2</v>
      </c>
      <c r="P159" s="260">
        <f t="shared" si="28"/>
        <v>4.4793509857361712E-2</v>
      </c>
      <c r="Q159" s="260">
        <f t="shared" si="28"/>
        <v>1.6637137079086241E-2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</v>
      </c>
      <c r="C162" s="77">
        <f t="shared" si="29"/>
        <v>1</v>
      </c>
      <c r="D162" s="77">
        <f t="shared" si="29"/>
        <v>1.0000000000000002</v>
      </c>
      <c r="E162" s="77">
        <f t="shared" si="29"/>
        <v>0.99999999999999978</v>
      </c>
      <c r="F162" s="77">
        <f t="shared" si="29"/>
        <v>0.99999999999999967</v>
      </c>
      <c r="G162" s="77">
        <f t="shared" si="29"/>
        <v>0.99999999999999978</v>
      </c>
      <c r="H162" s="77">
        <f t="shared" si="29"/>
        <v>1</v>
      </c>
      <c r="I162" s="77">
        <f t="shared" si="29"/>
        <v>0.99999999999999989</v>
      </c>
      <c r="J162" s="77">
        <f t="shared" si="29"/>
        <v>0.99999999999999967</v>
      </c>
      <c r="K162" s="77">
        <f t="shared" si="29"/>
        <v>0.99999999999999989</v>
      </c>
      <c r="L162" s="77">
        <f t="shared" si="29"/>
        <v>1</v>
      </c>
      <c r="M162" s="77">
        <f t="shared" si="29"/>
        <v>0.99999999999999978</v>
      </c>
      <c r="N162" s="77">
        <f t="shared" si="29"/>
        <v>0.99999999999999989</v>
      </c>
      <c r="O162" s="77">
        <f t="shared" si="29"/>
        <v>0.99999999999999989</v>
      </c>
      <c r="P162" s="77">
        <f t="shared" si="29"/>
        <v>1.0000000000000002</v>
      </c>
      <c r="Q162" s="77">
        <f t="shared" si="29"/>
        <v>0.99999999999999989</v>
      </c>
    </row>
    <row r="163" spans="1:17" x14ac:dyDescent="0.25">
      <c r="A163" s="132" t="s">
        <v>83</v>
      </c>
      <c r="B163" s="240">
        <f t="shared" ref="B163:Q163" si="30">IF(B$98=0,0,B$98/B$97)</f>
        <v>7.0276907585030621E-3</v>
      </c>
      <c r="C163" s="240">
        <f t="shared" si="30"/>
        <v>6.9839217713520601E-3</v>
      </c>
      <c r="D163" s="240">
        <f t="shared" si="30"/>
        <v>6.9217177148169278E-3</v>
      </c>
      <c r="E163" s="240">
        <f t="shared" si="30"/>
        <v>6.9164239203483319E-3</v>
      </c>
      <c r="F163" s="240">
        <f t="shared" si="30"/>
        <v>6.7989635536959102E-3</v>
      </c>
      <c r="G163" s="240">
        <f t="shared" si="30"/>
        <v>6.7596569378706164E-3</v>
      </c>
      <c r="H163" s="240">
        <f t="shared" si="30"/>
        <v>6.7229527014343636E-3</v>
      </c>
      <c r="I163" s="240">
        <f t="shared" si="30"/>
        <v>6.7600728488037692E-3</v>
      </c>
      <c r="J163" s="240">
        <f t="shared" si="30"/>
        <v>6.6890460005637449E-3</v>
      </c>
      <c r="K163" s="240">
        <f t="shared" si="30"/>
        <v>6.6077301553650412E-3</v>
      </c>
      <c r="L163" s="240">
        <f t="shared" si="30"/>
        <v>6.5401683724010291E-3</v>
      </c>
      <c r="M163" s="240">
        <f t="shared" si="30"/>
        <v>6.4941261768318914E-3</v>
      </c>
      <c r="N163" s="240">
        <f t="shared" si="30"/>
        <v>6.5355259462133008E-3</v>
      </c>
      <c r="O163" s="240">
        <f t="shared" si="30"/>
        <v>6.4823359713121918E-3</v>
      </c>
      <c r="P163" s="240">
        <f t="shared" si="30"/>
        <v>6.4873150033094599E-3</v>
      </c>
      <c r="Q163" s="240">
        <f t="shared" si="30"/>
        <v>6.5072397794177133E-3</v>
      </c>
    </row>
    <row r="164" spans="1:17" x14ac:dyDescent="0.25">
      <c r="A164" s="76" t="s">
        <v>82</v>
      </c>
      <c r="B164" s="239">
        <f t="shared" ref="B164:Q164" si="31">IF(B$99=0,0,B$99/B$97)</f>
        <v>1.8855844626543561E-3</v>
      </c>
      <c r="C164" s="239">
        <f t="shared" si="31"/>
        <v>1.8738409006573817E-3</v>
      </c>
      <c r="D164" s="239">
        <f t="shared" si="31"/>
        <v>1.8571510651840715E-3</v>
      </c>
      <c r="E164" s="239">
        <f t="shared" si="31"/>
        <v>1.8557306986737223E-3</v>
      </c>
      <c r="F164" s="239">
        <f t="shared" si="31"/>
        <v>1.824215162497132E-3</v>
      </c>
      <c r="G164" s="239">
        <f t="shared" si="31"/>
        <v>1.8136688896705959E-3</v>
      </c>
      <c r="H164" s="239">
        <f t="shared" si="31"/>
        <v>1.8038208556127437E-3</v>
      </c>
      <c r="I164" s="239">
        <f t="shared" si="31"/>
        <v>1.8137804818308591E-3</v>
      </c>
      <c r="J164" s="239">
        <f t="shared" si="31"/>
        <v>1.7947234222539764E-3</v>
      </c>
      <c r="K164" s="239">
        <f t="shared" si="31"/>
        <v>1.7729057442224317E-3</v>
      </c>
      <c r="L164" s="239">
        <f t="shared" si="31"/>
        <v>1.7547783887931928E-3</v>
      </c>
      <c r="M164" s="239">
        <f t="shared" si="31"/>
        <v>1.7424249071766858E-3</v>
      </c>
      <c r="N164" s="239">
        <f t="shared" si="31"/>
        <v>1.753532789493307E-3</v>
      </c>
      <c r="O164" s="239">
        <f t="shared" si="31"/>
        <v>1.7392615027095003E-3</v>
      </c>
      <c r="P164" s="239">
        <f t="shared" si="31"/>
        <v>1.7405974159839632E-3</v>
      </c>
      <c r="Q164" s="239">
        <f t="shared" si="31"/>
        <v>1.7459433894399148E-3</v>
      </c>
    </row>
    <row r="165" spans="1:17" x14ac:dyDescent="0.25">
      <c r="A165" s="76" t="s">
        <v>81</v>
      </c>
      <c r="B165" s="239">
        <f t="shared" ref="B165:Q165" si="32">IF(B$100=0,0,B$100/B$97)</f>
        <v>2.0204159608671696E-2</v>
      </c>
      <c r="C165" s="239">
        <f t="shared" si="32"/>
        <v>2.0078326581480115E-2</v>
      </c>
      <c r="D165" s="239">
        <f t="shared" si="32"/>
        <v>1.9899493913719084E-2</v>
      </c>
      <c r="E165" s="239">
        <f t="shared" si="32"/>
        <v>1.9884274594592164E-2</v>
      </c>
      <c r="F165" s="239">
        <f t="shared" si="32"/>
        <v>1.9546583583833436E-2</v>
      </c>
      <c r="G165" s="239">
        <f t="shared" si="32"/>
        <v>1.9433579587627415E-2</v>
      </c>
      <c r="H165" s="239">
        <f t="shared" si="32"/>
        <v>1.9328057265038699E-2</v>
      </c>
      <c r="I165" s="239">
        <f t="shared" si="32"/>
        <v>1.9434775304850212E-2</v>
      </c>
      <c r="J165" s="239">
        <f t="shared" si="32"/>
        <v>1.9230577677541969E-2</v>
      </c>
      <c r="K165" s="239">
        <f t="shared" si="32"/>
        <v>1.8996799844742368E-2</v>
      </c>
      <c r="L165" s="239">
        <f t="shared" si="32"/>
        <v>1.8802564057574338E-2</v>
      </c>
      <c r="M165" s="239">
        <f t="shared" si="32"/>
        <v>1.8670195702167262E-2</v>
      </c>
      <c r="N165" s="239">
        <f t="shared" si="32"/>
        <v>1.8789217380423686E-2</v>
      </c>
      <c r="O165" s="239">
        <f t="shared" si="32"/>
        <v>1.8636299618471373E-2</v>
      </c>
      <c r="P165" s="239">
        <f t="shared" si="32"/>
        <v>1.8650614015707445E-2</v>
      </c>
      <c r="Q165" s="239">
        <f t="shared" si="32"/>
        <v>1.8707896467438995E-2</v>
      </c>
    </row>
    <row r="166" spans="1:17" x14ac:dyDescent="0.25">
      <c r="A166" s="76" t="s">
        <v>80</v>
      </c>
      <c r="B166" s="239">
        <f t="shared" ref="B166:Q166" si="33">IF(B$101=0,0,B$101/B$97)</f>
        <v>5.5875845798778866E-3</v>
      </c>
      <c r="C166" s="239">
        <f t="shared" si="33"/>
        <v>5.5527846824313595E-3</v>
      </c>
      <c r="D166" s="239">
        <f t="shared" si="33"/>
        <v>5.5033274084781755E-3</v>
      </c>
      <c r="E166" s="239">
        <f t="shared" si="33"/>
        <v>5.4991184121864732E-3</v>
      </c>
      <c r="F166" s="239">
        <f t="shared" si="33"/>
        <v>5.4057278866201939E-3</v>
      </c>
      <c r="G166" s="239">
        <f t="shared" si="33"/>
        <v>5.374475936581434E-3</v>
      </c>
      <c r="H166" s="239">
        <f t="shared" si="33"/>
        <v>5.3452930893880994E-3</v>
      </c>
      <c r="I166" s="239">
        <f t="shared" si="33"/>
        <v>5.3748066195321419E-3</v>
      </c>
      <c r="J166" s="239">
        <f t="shared" si="33"/>
        <v>5.318334510041111E-3</v>
      </c>
      <c r="K166" s="239">
        <f t="shared" si="33"/>
        <v>5.2536818128258471E-3</v>
      </c>
      <c r="L166" s="239">
        <f t="shared" si="33"/>
        <v>5.1999647114832747E-3</v>
      </c>
      <c r="M166" s="239">
        <f t="shared" si="33"/>
        <v>5.1633574288314924E-3</v>
      </c>
      <c r="N166" s="239">
        <f t="shared" si="33"/>
        <v>5.1962736058454254E-3</v>
      </c>
      <c r="O166" s="239">
        <f t="shared" si="33"/>
        <v>5.1539832584504537E-3</v>
      </c>
      <c r="P166" s="239">
        <f t="shared" si="33"/>
        <v>5.157941993028662E-3</v>
      </c>
      <c r="Q166" s="239">
        <f t="shared" si="33"/>
        <v>5.1737838072982087E-3</v>
      </c>
    </row>
    <row r="167" spans="1:17" x14ac:dyDescent="0.25">
      <c r="A167" s="129" t="s">
        <v>79</v>
      </c>
      <c r="B167" s="238">
        <f t="shared" ref="B167:Q167" si="34">IF(B$102=0,0,B$102/B$97)</f>
        <v>9.9569252672958818E-3</v>
      </c>
      <c r="C167" s="238">
        <f t="shared" si="34"/>
        <v>9.8949127870853019E-3</v>
      </c>
      <c r="D167" s="238">
        <f t="shared" si="34"/>
        <v>9.8067812566115745E-3</v>
      </c>
      <c r="E167" s="238">
        <f t="shared" si="34"/>
        <v>9.7992809385532616E-3</v>
      </c>
      <c r="F167" s="238">
        <f t="shared" si="34"/>
        <v>9.6328615366733095E-3</v>
      </c>
      <c r="G167" s="238">
        <f t="shared" si="34"/>
        <v>9.5771714032095931E-3</v>
      </c>
      <c r="H167" s="238">
        <f t="shared" si="34"/>
        <v>9.5251683553027478E-3</v>
      </c>
      <c r="I167" s="238">
        <f t="shared" si="34"/>
        <v>9.5777606713236246E-3</v>
      </c>
      <c r="J167" s="238">
        <f t="shared" si="34"/>
        <v>9.4771288928063632E-3</v>
      </c>
      <c r="K167" s="238">
        <f t="shared" si="34"/>
        <v>9.3619195272390369E-3</v>
      </c>
      <c r="L167" s="238">
        <f t="shared" si="34"/>
        <v>9.2661970990596237E-3</v>
      </c>
      <c r="M167" s="238">
        <f t="shared" si="34"/>
        <v>9.2009639070798205E-3</v>
      </c>
      <c r="N167" s="238">
        <f t="shared" si="34"/>
        <v>9.2596196482014996E-3</v>
      </c>
      <c r="O167" s="238">
        <f t="shared" si="34"/>
        <v>9.1842593878743214E-3</v>
      </c>
      <c r="P167" s="238">
        <f t="shared" si="34"/>
        <v>9.1913137462978599E-3</v>
      </c>
      <c r="Q167" s="238">
        <f t="shared" si="34"/>
        <v>9.219543432761719E-3</v>
      </c>
    </row>
    <row r="168" spans="1:17" x14ac:dyDescent="0.25">
      <c r="A168" s="127" t="s">
        <v>206</v>
      </c>
      <c r="B168" s="237">
        <f t="shared" ref="B168:Q168" si="35">IF(B$107=0,0,B$107/B$97)</f>
        <v>0.70705000591779621</v>
      </c>
      <c r="C168" s="237">
        <f t="shared" si="35"/>
        <v>0.70288223911501035</v>
      </c>
      <c r="D168" s="237">
        <f t="shared" si="35"/>
        <v>0.6923082148153602</v>
      </c>
      <c r="E168" s="237">
        <f t="shared" si="35"/>
        <v>0.69339513275595288</v>
      </c>
      <c r="F168" s="237">
        <f t="shared" si="35"/>
        <v>0.68250644950606254</v>
      </c>
      <c r="G168" s="237">
        <f t="shared" si="35"/>
        <v>0.67259663104705092</v>
      </c>
      <c r="H168" s="237">
        <f t="shared" si="35"/>
        <v>0.66600883363489838</v>
      </c>
      <c r="I168" s="237">
        <f t="shared" si="35"/>
        <v>0.67489301121479373</v>
      </c>
      <c r="J168" s="237">
        <f t="shared" si="35"/>
        <v>0.66145237363977982</v>
      </c>
      <c r="K168" s="237">
        <f t="shared" si="35"/>
        <v>0.62478301803603431</v>
      </c>
      <c r="L168" s="237">
        <f t="shared" si="35"/>
        <v>0.60404311392570642</v>
      </c>
      <c r="M168" s="237">
        <f t="shared" si="35"/>
        <v>0.58187083655320904</v>
      </c>
      <c r="N168" s="237">
        <f t="shared" si="35"/>
        <v>0.58261328902543197</v>
      </c>
      <c r="O168" s="237">
        <f t="shared" si="35"/>
        <v>0.57449435174277497</v>
      </c>
      <c r="P168" s="237">
        <f t="shared" si="35"/>
        <v>0.57929798008897149</v>
      </c>
      <c r="Q168" s="237">
        <f t="shared" si="35"/>
        <v>0.58817218458850251</v>
      </c>
    </row>
    <row r="169" spans="1:17" x14ac:dyDescent="0.25">
      <c r="A169" s="142" t="s">
        <v>218</v>
      </c>
      <c r="B169" s="235">
        <f t="shared" ref="B169:Q169" si="36">IF(B$108=0,0,B$108/B$97)</f>
        <v>0.59562293164913671</v>
      </c>
      <c r="C169" s="235">
        <f t="shared" si="36"/>
        <v>0.58843201868631412</v>
      </c>
      <c r="D169" s="235">
        <f t="shared" si="36"/>
        <v>0.57067653022177522</v>
      </c>
      <c r="E169" s="235">
        <f t="shared" si="36"/>
        <v>0.57238473163016512</v>
      </c>
      <c r="F169" s="235">
        <f t="shared" si="36"/>
        <v>0.55356668859613278</v>
      </c>
      <c r="G169" s="235">
        <f t="shared" si="36"/>
        <v>0.5371164590597145</v>
      </c>
      <c r="H169" s="235">
        <f t="shared" si="36"/>
        <v>0.52607499188523221</v>
      </c>
      <c r="I169" s="235">
        <f t="shared" si="36"/>
        <v>0.54084148626898387</v>
      </c>
      <c r="J169" s="235">
        <f t="shared" si="36"/>
        <v>0.51835292072037931</v>
      </c>
      <c r="K169" s="235">
        <f t="shared" si="36"/>
        <v>0.45812351941600854</v>
      </c>
      <c r="L169" s="235">
        <f t="shared" si="36"/>
        <v>0.42384247773142936</v>
      </c>
      <c r="M169" s="235">
        <f t="shared" si="36"/>
        <v>0.38745578717876045</v>
      </c>
      <c r="N169" s="235">
        <f t="shared" si="36"/>
        <v>0.38907290199534567</v>
      </c>
      <c r="O169" s="235">
        <f t="shared" si="36"/>
        <v>0.37538560044725972</v>
      </c>
      <c r="P169" s="235">
        <f t="shared" si="36"/>
        <v>0.38321881107446637</v>
      </c>
      <c r="Q169" s="235">
        <f t="shared" si="36"/>
        <v>0.39779714743537531</v>
      </c>
    </row>
    <row r="170" spans="1:17" x14ac:dyDescent="0.25">
      <c r="A170" s="142" t="s">
        <v>217</v>
      </c>
      <c r="B170" s="235">
        <f t="shared" ref="B170:Q170" si="37">IF(B$114=0,0,B$114/B$97)</f>
        <v>0.11142707426865953</v>
      </c>
      <c r="C170" s="235">
        <f t="shared" si="37"/>
        <v>0.11445022042869624</v>
      </c>
      <c r="D170" s="235">
        <f t="shared" si="37"/>
        <v>0.12163168459358498</v>
      </c>
      <c r="E170" s="235">
        <f t="shared" si="37"/>
        <v>0.12101040112578773</v>
      </c>
      <c r="F170" s="235">
        <f t="shared" si="37"/>
        <v>0.12893976090992984</v>
      </c>
      <c r="G170" s="235">
        <f t="shared" si="37"/>
        <v>0.13548017198733642</v>
      </c>
      <c r="H170" s="235">
        <f t="shared" si="37"/>
        <v>0.13993384174966614</v>
      </c>
      <c r="I170" s="235">
        <f t="shared" si="37"/>
        <v>0.13405152494580985</v>
      </c>
      <c r="J170" s="235">
        <f t="shared" si="37"/>
        <v>0.14309945291940043</v>
      </c>
      <c r="K170" s="235">
        <f t="shared" si="37"/>
        <v>0.16665949862002574</v>
      </c>
      <c r="L170" s="235">
        <f t="shared" si="37"/>
        <v>0.18020063619427695</v>
      </c>
      <c r="M170" s="235">
        <f t="shared" si="37"/>
        <v>0.19441504937444853</v>
      </c>
      <c r="N170" s="235">
        <f t="shared" si="37"/>
        <v>0.19354038703008625</v>
      </c>
      <c r="O170" s="235">
        <f t="shared" si="37"/>
        <v>0.19910875129551528</v>
      </c>
      <c r="P170" s="235">
        <f t="shared" si="37"/>
        <v>0.19607916901450506</v>
      </c>
      <c r="Q170" s="235">
        <f t="shared" si="37"/>
        <v>0.19037503715312715</v>
      </c>
    </row>
    <row r="171" spans="1:17" x14ac:dyDescent="0.25">
      <c r="A171" s="127" t="s">
        <v>205</v>
      </c>
      <c r="B171" s="237">
        <f t="shared" ref="B171:Q171" si="38">IF(B$115=0,0,B$115/B$97)</f>
        <v>8.9030735545472639E-2</v>
      </c>
      <c r="C171" s="237">
        <f t="shared" si="38"/>
        <v>9.1446242979873998E-2</v>
      </c>
      <c r="D171" s="237">
        <f t="shared" si="38"/>
        <v>9.7184265279121704E-2</v>
      </c>
      <c r="E171" s="237">
        <f t="shared" si="38"/>
        <v>9.6687856982634768E-2</v>
      </c>
      <c r="F171" s="237">
        <f t="shared" si="38"/>
        <v>0.1030234512591635</v>
      </c>
      <c r="G171" s="237">
        <f t="shared" si="38"/>
        <v>0.10824926924651636</v>
      </c>
      <c r="H171" s="237">
        <f t="shared" si="38"/>
        <v>0.11180777149939627</v>
      </c>
      <c r="I171" s="237">
        <f t="shared" si="38"/>
        <v>0.10710777380856472</v>
      </c>
      <c r="J171" s="237">
        <f t="shared" si="38"/>
        <v>0.11433710911991821</v>
      </c>
      <c r="K171" s="237">
        <f t="shared" si="38"/>
        <v>0.13316169203191514</v>
      </c>
      <c r="L171" s="237">
        <f t="shared" si="38"/>
        <v>0.14398112210553693</v>
      </c>
      <c r="M171" s="237">
        <f t="shared" si="38"/>
        <v>0.15533850242880254</v>
      </c>
      <c r="N171" s="237">
        <f t="shared" si="38"/>
        <v>0.1546396432656808</v>
      </c>
      <c r="O171" s="237">
        <f t="shared" si="38"/>
        <v>0.15908879146049895</v>
      </c>
      <c r="P171" s="237">
        <f t="shared" si="38"/>
        <v>0.15666814153637423</v>
      </c>
      <c r="Q171" s="237">
        <f t="shared" si="38"/>
        <v>0.15211051441926632</v>
      </c>
    </row>
    <row r="172" spans="1:17" x14ac:dyDescent="0.25">
      <c r="A172" s="127" t="s">
        <v>204</v>
      </c>
      <c r="B172" s="237">
        <f t="shared" ref="B172:Q172" si="39">IF(B$116=0,0,B$116/B$97)</f>
        <v>7.7607758953495601E-2</v>
      </c>
      <c r="C172" s="237">
        <f t="shared" si="39"/>
        <v>7.7422928859541301E-2</v>
      </c>
      <c r="D172" s="237">
        <f t="shared" si="39"/>
        <v>7.7391940303548068E-2</v>
      </c>
      <c r="E172" s="237">
        <f t="shared" si="39"/>
        <v>7.729032653264202E-2</v>
      </c>
      <c r="F172" s="237">
        <f t="shared" si="39"/>
        <v>7.6779556741297827E-2</v>
      </c>
      <c r="G172" s="237">
        <f t="shared" si="39"/>
        <v>7.6920789770693429E-2</v>
      </c>
      <c r="H172" s="237">
        <f t="shared" si="39"/>
        <v>7.6919864292217421E-2</v>
      </c>
      <c r="I172" s="237">
        <f t="shared" si="39"/>
        <v>7.6810120506206933E-2</v>
      </c>
      <c r="J172" s="237">
        <f t="shared" si="39"/>
        <v>7.6842828031391905E-2</v>
      </c>
      <c r="K172" s="237">
        <f t="shared" si="39"/>
        <v>7.7940461779070422E-2</v>
      </c>
      <c r="L172" s="237">
        <f t="shared" si="39"/>
        <v>7.8367865681974347E-2</v>
      </c>
      <c r="M172" s="237">
        <f t="shared" si="39"/>
        <v>7.9059581694101932E-2</v>
      </c>
      <c r="N172" s="237">
        <f t="shared" si="39"/>
        <v>7.9393806694200902E-2</v>
      </c>
      <c r="O172" s="237">
        <f t="shared" si="39"/>
        <v>7.9321338222766935E-2</v>
      </c>
      <c r="P172" s="237">
        <f t="shared" si="39"/>
        <v>7.9126680928079632E-2</v>
      </c>
      <c r="Q172" s="237">
        <f t="shared" si="39"/>
        <v>7.8863251404872159E-2</v>
      </c>
    </row>
    <row r="173" spans="1:17" x14ac:dyDescent="0.25">
      <c r="A173" s="142" t="s">
        <v>216</v>
      </c>
      <c r="B173" s="235">
        <f t="shared" ref="B173:Q173" si="40">IF(B$117=0,0,B$117/B$97)</f>
        <v>5.0408719644166558E-2</v>
      </c>
      <c r="C173" s="235">
        <f t="shared" si="40"/>
        <v>4.9485947970175519E-2</v>
      </c>
      <c r="D173" s="235">
        <f t="shared" si="40"/>
        <v>4.7701983960044513E-2</v>
      </c>
      <c r="E173" s="235">
        <f t="shared" si="40"/>
        <v>4.7752023757840351E-2</v>
      </c>
      <c r="F173" s="235">
        <f t="shared" si="40"/>
        <v>4.5305719269186487E-2</v>
      </c>
      <c r="G173" s="235">
        <f t="shared" si="40"/>
        <v>4.3850456122395687E-2</v>
      </c>
      <c r="H173" s="235">
        <f t="shared" si="40"/>
        <v>4.27624022262399E-2</v>
      </c>
      <c r="I173" s="235">
        <f t="shared" si="40"/>
        <v>4.4088515632281812E-2</v>
      </c>
      <c r="J173" s="235">
        <f t="shared" si="40"/>
        <v>4.1912649072246587E-2</v>
      </c>
      <c r="K173" s="235">
        <f t="shared" si="40"/>
        <v>3.7259341108973852E-2</v>
      </c>
      <c r="L173" s="235">
        <f t="shared" si="40"/>
        <v>3.4381390944274094E-2</v>
      </c>
      <c r="M173" s="235">
        <f t="shared" si="40"/>
        <v>3.1603408183602862E-2</v>
      </c>
      <c r="N173" s="235">
        <f t="shared" si="40"/>
        <v>3.2151135832343039E-2</v>
      </c>
      <c r="O173" s="235">
        <f t="shared" si="40"/>
        <v>3.0719445111396362E-2</v>
      </c>
      <c r="P173" s="235">
        <f t="shared" si="40"/>
        <v>3.1264300435997323E-2</v>
      </c>
      <c r="Q173" s="235">
        <f t="shared" si="40"/>
        <v>3.2393233655341469E-2</v>
      </c>
    </row>
    <row r="174" spans="1:17" x14ac:dyDescent="0.25">
      <c r="A174" s="142" t="s">
        <v>215</v>
      </c>
      <c r="B174" s="259">
        <f t="shared" ref="B174:Q174" si="41">IF(B$123=0,0,B$123/B$97)</f>
        <v>2.7199039309329043E-2</v>
      </c>
      <c r="C174" s="259">
        <f t="shared" si="41"/>
        <v>2.7936980889365786E-2</v>
      </c>
      <c r="D174" s="259">
        <f t="shared" si="41"/>
        <v>2.9689956343503555E-2</v>
      </c>
      <c r="E174" s="259">
        <f t="shared" si="41"/>
        <v>2.9538302774801663E-2</v>
      </c>
      <c r="F174" s="259">
        <f t="shared" si="41"/>
        <v>3.1473837472111348E-2</v>
      </c>
      <c r="G174" s="259">
        <f t="shared" si="41"/>
        <v>3.3070333648297742E-2</v>
      </c>
      <c r="H174" s="259">
        <f t="shared" si="41"/>
        <v>3.4157462065977529E-2</v>
      </c>
      <c r="I174" s="259">
        <f t="shared" si="41"/>
        <v>3.2721604873925114E-2</v>
      </c>
      <c r="J174" s="259">
        <f t="shared" si="41"/>
        <v>3.4930178959145318E-2</v>
      </c>
      <c r="K174" s="259">
        <f t="shared" si="41"/>
        <v>4.0681120670096563E-2</v>
      </c>
      <c r="L174" s="259">
        <f t="shared" si="41"/>
        <v>4.3986474737700253E-2</v>
      </c>
      <c r="M174" s="259">
        <f t="shared" si="41"/>
        <v>4.7456173510499071E-2</v>
      </c>
      <c r="N174" s="259">
        <f t="shared" si="41"/>
        <v>4.7242670861857863E-2</v>
      </c>
      <c r="O174" s="259">
        <f t="shared" si="41"/>
        <v>4.8601893111370573E-2</v>
      </c>
      <c r="P174" s="259">
        <f t="shared" si="41"/>
        <v>4.7862380492082315E-2</v>
      </c>
      <c r="Q174" s="259">
        <f t="shared" si="41"/>
        <v>4.647001774953069E-2</v>
      </c>
    </row>
    <row r="175" spans="1:17" x14ac:dyDescent="0.25">
      <c r="A175" s="72" t="s">
        <v>203</v>
      </c>
      <c r="B175" s="234">
        <f t="shared" ref="B175:Q175" si="42">IF(B$124=0,0,B$124/B$97)</f>
        <v>8.164955490623256E-2</v>
      </c>
      <c r="C175" s="234">
        <f t="shared" si="42"/>
        <v>8.3864802322568169E-2</v>
      </c>
      <c r="D175" s="234">
        <f t="shared" si="42"/>
        <v>8.9127108243160308E-2</v>
      </c>
      <c r="E175" s="234">
        <f t="shared" si="42"/>
        <v>8.8671855164416266E-2</v>
      </c>
      <c r="F175" s="234">
        <f t="shared" si="42"/>
        <v>9.4482190770155877E-2</v>
      </c>
      <c r="G175" s="234">
        <f t="shared" si="42"/>
        <v>9.9274757180779494E-2</v>
      </c>
      <c r="H175" s="234">
        <f t="shared" si="42"/>
        <v>0.10253823830671126</v>
      </c>
      <c r="I175" s="234">
        <f t="shared" si="42"/>
        <v>9.8227898544093931E-2</v>
      </c>
      <c r="J175" s="234">
        <f t="shared" si="42"/>
        <v>0.10485787870570271</v>
      </c>
      <c r="K175" s="234">
        <f t="shared" si="42"/>
        <v>0.12212179106858538</v>
      </c>
      <c r="L175" s="234">
        <f t="shared" si="42"/>
        <v>0.13204422565747101</v>
      </c>
      <c r="M175" s="234">
        <f t="shared" si="42"/>
        <v>0.14246001120179921</v>
      </c>
      <c r="N175" s="234">
        <f t="shared" si="42"/>
        <v>0.14181909164450898</v>
      </c>
      <c r="O175" s="234">
        <f t="shared" si="42"/>
        <v>0.14589937883514129</v>
      </c>
      <c r="P175" s="234">
        <f t="shared" si="42"/>
        <v>0.14367941527224745</v>
      </c>
      <c r="Q175" s="234">
        <f t="shared" si="42"/>
        <v>0.13949964271100232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128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53">
        <f>IF(B$5=0,0,B$5/NMM_fec!B$5)</f>
        <v>0.58397440023006253</v>
      </c>
      <c r="C180" s="253">
        <f>IF(C$5=0,0,C$5/NMM_fec!C$5)</f>
        <v>0.5803868584919587</v>
      </c>
      <c r="D180" s="253">
        <f>IF(D$5=0,0,D$5/NMM_fec!D$5)</f>
        <v>0.58783042273079544</v>
      </c>
      <c r="E180" s="253">
        <f>IF(E$5=0,0,E$5/NMM_fec!E$5)</f>
        <v>0.59170936001539376</v>
      </c>
      <c r="F180" s="253">
        <f>IF(F$5=0,0,F$5/NMM_fec!F$5)</f>
        <v>0.58412464494452343</v>
      </c>
      <c r="G180" s="253">
        <f>IF(G$5=0,0,G$5/NMM_fec!G$5)</f>
        <v>0.58778568497242267</v>
      </c>
      <c r="H180" s="253">
        <f>IF(H$5=0,0,H$5/NMM_fec!H$5)</f>
        <v>0.60905482540089306</v>
      </c>
      <c r="I180" s="253">
        <f>IF(I$5=0,0,I$5/NMM_fec!I$5)</f>
        <v>0.61467210896854807</v>
      </c>
      <c r="J180" s="253">
        <f>IF(J$5=0,0,J$5/NMM_fec!J$5)</f>
        <v>0.61184654347896406</v>
      </c>
      <c r="K180" s="253">
        <f>IF(K$5=0,0,K$5/NMM_fec!K$5)</f>
        <v>0.61263068609396665</v>
      </c>
      <c r="L180" s="253">
        <f>IF(L$5=0,0,L$5/NMM_fec!L$5)</f>
        <v>0.61121441665879306</v>
      </c>
      <c r="M180" s="253">
        <f>IF(M$5=0,0,M$5/NMM_fec!M$5)</f>
        <v>0.6079302281843515</v>
      </c>
      <c r="N180" s="253">
        <f>IF(N$5=0,0,N$5/NMM_fec!N$5)</f>
        <v>0.60125821485763065</v>
      </c>
      <c r="O180" s="253">
        <f>IF(O$5=0,0,O$5/NMM_fec!O$5)</f>
        <v>0.60060415586197502</v>
      </c>
      <c r="P180" s="253">
        <f>IF(P$5=0,0,P$5/NMM_fec!P$5)</f>
        <v>0.599682276634111</v>
      </c>
      <c r="Q180" s="253">
        <f>IF(Q$5=0,0,Q$5/NMM_fec!Q$5)</f>
        <v>0.59730727857675525</v>
      </c>
    </row>
    <row r="181" spans="1:17" x14ac:dyDescent="0.25">
      <c r="A181" s="132" t="s">
        <v>83</v>
      </c>
      <c r="B181" s="252">
        <f>IF(B$6=0,0,B$6/NMM_fec!B$6)</f>
        <v>0.45306390073123404</v>
      </c>
      <c r="C181" s="252">
        <f>IF(C$6=0,0,C$6/NMM_fec!C$6)</f>
        <v>0.45306390073123398</v>
      </c>
      <c r="D181" s="252">
        <f>IF(D$6=0,0,D$6/NMM_fec!D$6)</f>
        <v>0.45306390073123398</v>
      </c>
      <c r="E181" s="252">
        <f>IF(E$6=0,0,E$6/NMM_fec!E$6)</f>
        <v>0.45583553394950554</v>
      </c>
      <c r="F181" s="252">
        <f>IF(F$6=0,0,F$6/NMM_fec!F$6)</f>
        <v>0.45583553394950554</v>
      </c>
      <c r="G181" s="252">
        <f>IF(G$6=0,0,G$6/NMM_fec!G$6)</f>
        <v>0.45583553394950566</v>
      </c>
      <c r="H181" s="252">
        <f>IF(H$6=0,0,H$6/NMM_fec!H$6)</f>
        <v>0.4694426487748653</v>
      </c>
      <c r="I181" s="252">
        <f>IF(I$6=0,0,I$6/NMM_fec!I$6)</f>
        <v>0.47386818101648515</v>
      </c>
      <c r="J181" s="252">
        <f>IF(J$6=0,0,J$6/NMM_fec!J$6)</f>
        <v>0.47386818101648515</v>
      </c>
      <c r="K181" s="252">
        <f>IF(K$6=0,0,K$6/NMM_fec!K$6)</f>
        <v>0.47386818101648515</v>
      </c>
      <c r="L181" s="252">
        <f>IF(L$6=0,0,L$6/NMM_fec!L$6)</f>
        <v>0.47386818101648515</v>
      </c>
      <c r="M181" s="252">
        <f>IF(M$6=0,0,M$6/NMM_fec!M$6)</f>
        <v>0.47386818101648515</v>
      </c>
      <c r="N181" s="252">
        <f>IF(N$6=0,0,N$6/NMM_fec!N$6)</f>
        <v>0.47386818101648515</v>
      </c>
      <c r="O181" s="252">
        <f>IF(O$6=0,0,O$6/NMM_fec!O$6)</f>
        <v>0.47386818101648515</v>
      </c>
      <c r="P181" s="252">
        <f>IF(P$6=0,0,P$6/NMM_fec!P$6)</f>
        <v>0.47386818101648515</v>
      </c>
      <c r="Q181" s="252">
        <f>IF(Q$6=0,0,Q$6/NMM_fec!Q$6)</f>
        <v>0.47386818101648515</v>
      </c>
    </row>
    <row r="182" spans="1:17" x14ac:dyDescent="0.25">
      <c r="A182" s="76" t="s">
        <v>82</v>
      </c>
      <c r="B182" s="251">
        <f>IF(B$7=0,0,B$7/NMM_fec!B$7)</f>
        <v>0.11780992494372065</v>
      </c>
      <c r="C182" s="251">
        <f>IF(C$7=0,0,C$7/NMM_fec!C$7)</f>
        <v>0.11780992494372067</v>
      </c>
      <c r="D182" s="251">
        <f>IF(D$7=0,0,D$7/NMM_fec!D$7)</f>
        <v>0.11780992494372064</v>
      </c>
      <c r="E182" s="251">
        <f>IF(E$7=0,0,E$7/NMM_fec!E$7)</f>
        <v>0.11853063100944139</v>
      </c>
      <c r="F182" s="251">
        <f>IF(F$7=0,0,F$7/NMM_fec!F$7)</f>
        <v>0.11853063100944142</v>
      </c>
      <c r="G182" s="251">
        <f>IF(G$7=0,0,G$7/NMM_fec!G$7)</f>
        <v>0.11853063100944139</v>
      </c>
      <c r="H182" s="251">
        <f>IF(H$7=0,0,H$7/NMM_fec!H$7)</f>
        <v>0.12206888063314554</v>
      </c>
      <c r="I182" s="251">
        <f>IF(I$7=0,0,I$7/NMM_fec!I$7)</f>
        <v>0.12321964903552711</v>
      </c>
      <c r="J182" s="251">
        <f>IF(J$7=0,0,J$7/NMM_fec!J$7)</f>
        <v>0.12321964903552711</v>
      </c>
      <c r="K182" s="251">
        <f>IF(K$7=0,0,K$7/NMM_fec!K$7)</f>
        <v>0.1232196490355271</v>
      </c>
      <c r="L182" s="251">
        <f>IF(L$7=0,0,L$7/NMM_fec!L$7)</f>
        <v>0.12321964903552711</v>
      </c>
      <c r="M182" s="251">
        <f>IF(M$7=0,0,M$7/NMM_fec!M$7)</f>
        <v>0.12321964903552711</v>
      </c>
      <c r="N182" s="251">
        <f>IF(N$7=0,0,N$7/NMM_fec!N$7)</f>
        <v>0.12321964903552711</v>
      </c>
      <c r="O182" s="251">
        <f>IF(O$7=0,0,O$7/NMM_fec!O$7)</f>
        <v>0.12321964903552711</v>
      </c>
      <c r="P182" s="251">
        <f>IF(P$7=0,0,P$7/NMM_fec!P$7)</f>
        <v>0.12321964903552711</v>
      </c>
      <c r="Q182" s="251">
        <f>IF(Q$7=0,0,Q$7/NMM_fec!Q$7)</f>
        <v>0.12321964903552712</v>
      </c>
    </row>
    <row r="183" spans="1:17" x14ac:dyDescent="0.25">
      <c r="A183" s="76" t="s">
        <v>81</v>
      </c>
      <c r="B183" s="251">
        <f>IF(B$8=0,0,B$8/NMM_fec!B$8)</f>
        <v>0.64617149314927014</v>
      </c>
      <c r="C183" s="251">
        <f>IF(C$8=0,0,C$8/NMM_fec!C$8)</f>
        <v>0.64617149314927036</v>
      </c>
      <c r="D183" s="251">
        <f>IF(D$8=0,0,D$8/NMM_fec!D$8)</f>
        <v>0.64617149314927025</v>
      </c>
      <c r="E183" s="251">
        <f>IF(E$8=0,0,E$8/NMM_fec!E$8)</f>
        <v>0.65012446837466809</v>
      </c>
      <c r="F183" s="251">
        <f>IF(F$8=0,0,F$8/NMM_fec!F$8)</f>
        <v>0.65012446837466809</v>
      </c>
      <c r="G183" s="251">
        <f>IF(G$8=0,0,G$8/NMM_fec!G$8)</f>
        <v>0.65012446837466809</v>
      </c>
      <c r="H183" s="251">
        <f>IF(H$8=0,0,H$8/NMM_fec!H$8)</f>
        <v>0.66953128867080147</v>
      </c>
      <c r="I183" s="251">
        <f>IF(I$8=0,0,I$8/NMM_fec!I$8)</f>
        <v>0.6758430976053299</v>
      </c>
      <c r="J183" s="251">
        <f>IF(J$8=0,0,J$8/NMM_fec!J$8)</f>
        <v>0.6758430976053299</v>
      </c>
      <c r="K183" s="251">
        <f>IF(K$8=0,0,K$8/NMM_fec!K$8)</f>
        <v>0.6758430976053299</v>
      </c>
      <c r="L183" s="251">
        <f>IF(L$8=0,0,L$8/NMM_fec!L$8)</f>
        <v>0.6758430976053299</v>
      </c>
      <c r="M183" s="251">
        <f>IF(M$8=0,0,M$8/NMM_fec!M$8)</f>
        <v>0.6758430976053299</v>
      </c>
      <c r="N183" s="251">
        <f>IF(N$8=0,0,N$8/NMM_fec!N$8)</f>
        <v>0.6758430976053299</v>
      </c>
      <c r="O183" s="251">
        <f>IF(O$8=0,0,O$8/NMM_fec!O$8)</f>
        <v>0.6758430976053299</v>
      </c>
      <c r="P183" s="251">
        <f>IF(P$8=0,0,P$8/NMM_fec!P$8)</f>
        <v>0.6758430976053299</v>
      </c>
      <c r="Q183" s="251">
        <f>IF(Q$8=0,0,Q$8/NMM_fec!Q$8)</f>
        <v>0.6758430976053299</v>
      </c>
    </row>
    <row r="184" spans="1:17" x14ac:dyDescent="0.25">
      <c r="A184" s="76" t="s">
        <v>80</v>
      </c>
      <c r="B184" s="251">
        <f>IF(B$9=0,0,B$9/NMM_fec!B$9)</f>
        <v>0.44952412015497284</v>
      </c>
      <c r="C184" s="251">
        <f>IF(C$9=0,0,C$9/NMM_fec!C$9)</f>
        <v>0.44952412015497278</v>
      </c>
      <c r="D184" s="251">
        <f>IF(D$9=0,0,D$9/NMM_fec!D$9)</f>
        <v>0.44952412015497278</v>
      </c>
      <c r="E184" s="251">
        <f>IF(E$9=0,0,E$9/NMM_fec!E$9)</f>
        <v>0.45227409864989365</v>
      </c>
      <c r="F184" s="251">
        <f>IF(F$9=0,0,F$9/NMM_fec!F$9)</f>
        <v>0.4522740986498936</v>
      </c>
      <c r="G184" s="251">
        <f>IF(G$9=0,0,G$9/NMM_fec!G$9)</f>
        <v>0.4522740986498936</v>
      </c>
      <c r="H184" s="251">
        <f>IF(H$9=0,0,H$9/NMM_fec!H$9)</f>
        <v>0.46577490131778504</v>
      </c>
      <c r="I184" s="251">
        <f>IF(I$9=0,0,I$9/NMM_fec!I$9)</f>
        <v>0.47016585695102087</v>
      </c>
      <c r="J184" s="251">
        <f>IF(J$9=0,0,J$9/NMM_fec!J$9)</f>
        <v>0.47016585695102087</v>
      </c>
      <c r="K184" s="251">
        <f>IF(K$9=0,0,K$9/NMM_fec!K$9)</f>
        <v>0.47016585695102087</v>
      </c>
      <c r="L184" s="251">
        <f>IF(L$9=0,0,L$9/NMM_fec!L$9)</f>
        <v>0.47016585695102081</v>
      </c>
      <c r="M184" s="251">
        <f>IF(M$9=0,0,M$9/NMM_fec!M$9)</f>
        <v>0.47016585695102087</v>
      </c>
      <c r="N184" s="251">
        <f>IF(N$9=0,0,N$9/NMM_fec!N$9)</f>
        <v>0.47016585695102087</v>
      </c>
      <c r="O184" s="251">
        <f>IF(O$9=0,0,O$9/NMM_fec!O$9)</f>
        <v>0.47016585695102087</v>
      </c>
      <c r="P184" s="251">
        <f>IF(P$9=0,0,P$9/NMM_fec!P$9)</f>
        <v>0.47016585695102087</v>
      </c>
      <c r="Q184" s="251">
        <f>IF(Q$9=0,0,Q$9/NMM_fec!Q$9)</f>
        <v>0.47016585695102087</v>
      </c>
    </row>
    <row r="185" spans="1:17" x14ac:dyDescent="0.25">
      <c r="A185" s="129" t="s">
        <v>79</v>
      </c>
      <c r="B185" s="250">
        <f>IF(B$10=0,0,B$10/NMM_fec!B$10)</f>
        <v>0.71046872966614183</v>
      </c>
      <c r="C185" s="250">
        <f>IF(C$10=0,0,C$10/NMM_fec!C$10)</f>
        <v>0.71046872966614183</v>
      </c>
      <c r="D185" s="250">
        <f>IF(D$10=0,0,D$10/NMM_fec!D$10)</f>
        <v>0.71046872966614183</v>
      </c>
      <c r="E185" s="250">
        <f>IF(E$10=0,0,E$10/NMM_fec!E$10)</f>
        <v>0.71481504533708295</v>
      </c>
      <c r="F185" s="250">
        <f>IF(F$10=0,0,F$10/NMM_fec!F$10)</f>
        <v>0.71481504533708307</v>
      </c>
      <c r="G185" s="250">
        <f>IF(G$10=0,0,G$10/NMM_fec!G$10)</f>
        <v>0.71481504533708307</v>
      </c>
      <c r="H185" s="250">
        <f>IF(H$10=0,0,H$10/NMM_fec!H$10)</f>
        <v>0.73615293954757233</v>
      </c>
      <c r="I185" s="250">
        <f>IF(I$10=0,0,I$10/NMM_fec!I$10)</f>
        <v>0.7430928044644759</v>
      </c>
      <c r="J185" s="250">
        <f>IF(J$10=0,0,J$10/NMM_fec!J$10)</f>
        <v>0.7430928044644759</v>
      </c>
      <c r="K185" s="250">
        <f>IF(K$10=0,0,K$10/NMM_fec!K$10)</f>
        <v>0.74309280446447579</v>
      </c>
      <c r="L185" s="250">
        <f>IF(L$10=0,0,L$10/NMM_fec!L$10)</f>
        <v>0.7430928044644759</v>
      </c>
      <c r="M185" s="250">
        <f>IF(M$10=0,0,M$10/NMM_fec!M$10)</f>
        <v>0.7430928044644759</v>
      </c>
      <c r="N185" s="250">
        <f>IF(N$10=0,0,N$10/NMM_fec!N$10)</f>
        <v>0.7430928044644759</v>
      </c>
      <c r="O185" s="250">
        <f>IF(O$10=0,0,O$10/NMM_fec!O$10)</f>
        <v>0.74309280446447579</v>
      </c>
      <c r="P185" s="250">
        <f>IF(P$10=0,0,P$10/NMM_fec!P$10)</f>
        <v>0.7430928044644759</v>
      </c>
      <c r="Q185" s="250">
        <f>IF(Q$10=0,0,Q$10/NMM_fec!Q$10)</f>
        <v>0.74309280446447579</v>
      </c>
    </row>
    <row r="186" spans="1:17" x14ac:dyDescent="0.25">
      <c r="A186" s="127" t="s">
        <v>214</v>
      </c>
      <c r="B186" s="248">
        <f>IF(B$15=0,0,B$15/NMM_fec!B$15)</f>
        <v>0.63250975136422849</v>
      </c>
      <c r="C186" s="248">
        <f>IF(C$15=0,0,C$15/NMM_fec!C$15)</f>
        <v>0.63250975136422849</v>
      </c>
      <c r="D186" s="248">
        <f>IF(D$15=0,0,D$15/NMM_fec!D$15)</f>
        <v>0.63250975136422838</v>
      </c>
      <c r="E186" s="248">
        <f>IF(E$15=0,0,E$15/NMM_fec!E$15)</f>
        <v>0.63637915043780802</v>
      </c>
      <c r="F186" s="248">
        <f>IF(F$15=0,0,F$15/NMM_fec!F$15)</f>
        <v>0.63637915043780802</v>
      </c>
      <c r="G186" s="248">
        <f>IF(G$15=0,0,G$15/NMM_fec!G$15)</f>
        <v>0.63637915043780802</v>
      </c>
      <c r="H186" s="248">
        <f>IF(H$15=0,0,H$15/NMM_fec!H$15)</f>
        <v>0.65537566020405058</v>
      </c>
      <c r="I186" s="248">
        <f>IF(I$15=0,0,I$15/NMM_fec!I$15)</f>
        <v>0.66155402112241879</v>
      </c>
      <c r="J186" s="248">
        <f>IF(J$15=0,0,J$15/NMM_fec!J$15)</f>
        <v>0.66155402112241879</v>
      </c>
      <c r="K186" s="248">
        <f>IF(K$15=0,0,K$15/NMM_fec!K$15)</f>
        <v>0.66155402112241868</v>
      </c>
      <c r="L186" s="248">
        <f>IF(L$15=0,0,L$15/NMM_fec!L$15)</f>
        <v>0.66155402112241879</v>
      </c>
      <c r="M186" s="248">
        <f>IF(M$15=0,0,M$15/NMM_fec!M$15)</f>
        <v>0.66155402112241879</v>
      </c>
      <c r="N186" s="248">
        <f>IF(N$15=0,0,N$15/NMM_fec!N$15)</f>
        <v>0.66155402112241879</v>
      </c>
      <c r="O186" s="248">
        <f>IF(O$15=0,0,O$15/NMM_fec!O$15)</f>
        <v>0.66155402112241879</v>
      </c>
      <c r="P186" s="248">
        <f>IF(P$15=0,0,P$15/NMM_fec!P$15)</f>
        <v>0.66155402112241879</v>
      </c>
      <c r="Q186" s="248">
        <f>IF(Q$15=0,0,Q$15/NMM_fec!Q$15)</f>
        <v>0.66155402112241879</v>
      </c>
    </row>
    <row r="187" spans="1:17" x14ac:dyDescent="0.25">
      <c r="A187" s="127" t="s">
        <v>213</v>
      </c>
      <c r="B187" s="249">
        <f>IF(B$16=0,0,B$16/NMM_fec!B$16)</f>
        <v>0.47303393703018315</v>
      </c>
      <c r="C187" s="249">
        <f>IF(C$16=0,0,C$16/NMM_fec!C$16)</f>
        <v>0.4643066764588264</v>
      </c>
      <c r="D187" s="249">
        <f>IF(D$16=0,0,D$16/NMM_fec!D$16)</f>
        <v>0.48445518596015913</v>
      </c>
      <c r="E187" s="249">
        <f>IF(E$16=0,0,E$16/NMM_fec!E$16)</f>
        <v>0.48705982669282882</v>
      </c>
      <c r="F187" s="249">
        <f>IF(F$16=0,0,F$16/NMM_fec!F$16)</f>
        <v>0.48741885639164562</v>
      </c>
      <c r="G187" s="249">
        <f>IF(G$16=0,0,G$16/NMM_fec!G$16)</f>
        <v>0.48741885639164556</v>
      </c>
      <c r="H187" s="249">
        <f>IF(H$16=0,0,H$16/NMM_fec!H$16)</f>
        <v>0.50196876277893776</v>
      </c>
      <c r="I187" s="249">
        <f>IF(I$16=0,0,I$16/NMM_fec!I$16)</f>
        <v>0.5041991354090084</v>
      </c>
      <c r="J187" s="249">
        <f>IF(J$16=0,0,J$16/NMM_fec!J$16)</f>
        <v>0.49790065475072581</v>
      </c>
      <c r="K187" s="249">
        <f>IF(K$16=0,0,K$16/NMM_fec!K$16)</f>
        <v>0.50670092537592748</v>
      </c>
      <c r="L187" s="249">
        <f>IF(L$16=0,0,L$16/NMM_fec!L$16)</f>
        <v>0.50670092537592748</v>
      </c>
      <c r="M187" s="249">
        <f>IF(M$16=0,0,M$16/NMM_fec!M$16)</f>
        <v>0.50670092537592748</v>
      </c>
      <c r="N187" s="249">
        <f>IF(N$16=0,0,N$16/NMM_fec!N$16)</f>
        <v>0.50670092537592759</v>
      </c>
      <c r="O187" s="249">
        <f>IF(O$16=0,0,O$16/NMM_fec!O$16)</f>
        <v>0.50670092537592748</v>
      </c>
      <c r="P187" s="249">
        <f>IF(P$16=0,0,P$16/NMM_fec!P$16)</f>
        <v>0.50670092537592737</v>
      </c>
      <c r="Q187" s="249">
        <f>IF(Q$16=0,0,Q$16/NMM_fec!Q$16)</f>
        <v>0.50670092537592748</v>
      </c>
    </row>
    <row r="188" spans="1:17" x14ac:dyDescent="0.25">
      <c r="A188" s="127" t="s">
        <v>212</v>
      </c>
      <c r="B188" s="249">
        <f>IF(B$36=0,0,B$36/NMM_fec!B$36)</f>
        <v>0.66588707195669727</v>
      </c>
      <c r="C188" s="249">
        <f>IF(C$36=0,0,C$36/NMM_fec!C$36)</f>
        <v>0.66588707195669727</v>
      </c>
      <c r="D188" s="249">
        <f>IF(D$36=0,0,D$36/NMM_fec!D$36)</f>
        <v>0.66427407125019988</v>
      </c>
      <c r="E188" s="249">
        <f>IF(E$36=0,0,E$36/NMM_fec!E$36)</f>
        <v>0.66916540117187373</v>
      </c>
      <c r="F188" s="249">
        <f>IF(F$36=0,0,F$36/NMM_fec!F$36)</f>
        <v>0.65429886620540167</v>
      </c>
      <c r="G188" s="249">
        <f>IF(G$36=0,0,G$36/NMM_fec!G$36)</f>
        <v>0.66133777596416776</v>
      </c>
      <c r="H188" s="249">
        <f>IF(H$36=0,0,H$36/NMM_fec!H$36)</f>
        <v>0.68823772809514638</v>
      </c>
      <c r="I188" s="249">
        <f>IF(I$36=0,0,I$36/NMM_fec!I$36)</f>
        <v>0.69646399777434342</v>
      </c>
      <c r="J188" s="249">
        <f>IF(J$36=0,0,J$36/NMM_fec!J$36)</f>
        <v>0.69600942539423272</v>
      </c>
      <c r="K188" s="249">
        <f>IF(K$36=0,0,K$36/NMM_fec!K$36)</f>
        <v>0.69056175797278774</v>
      </c>
      <c r="L188" s="249">
        <f>IF(L$36=0,0,L$36/NMM_fec!L$36)</f>
        <v>0.68783876323022364</v>
      </c>
      <c r="M188" s="249">
        <f>IF(M$36=0,0,M$36/NMM_fec!M$36)</f>
        <v>0.68152440825835547</v>
      </c>
      <c r="N188" s="249">
        <f>IF(N$36=0,0,N$36/NMM_fec!N$36)</f>
        <v>0.66869644151716112</v>
      </c>
      <c r="O188" s="249">
        <f>IF(O$36=0,0,O$36/NMM_fec!O$36)</f>
        <v>0.66743891299732916</v>
      </c>
      <c r="P188" s="249">
        <f>IF(P$36=0,0,P$36/NMM_fec!P$36)</f>
        <v>0.66566645909243716</v>
      </c>
      <c r="Q188" s="249">
        <f>IF(Q$36=0,0,Q$36/NMM_fec!Q$36)</f>
        <v>0.66110016184477649</v>
      </c>
    </row>
    <row r="189" spans="1:17" x14ac:dyDescent="0.25">
      <c r="A189" s="72" t="s">
        <v>211</v>
      </c>
      <c r="B189" s="247">
        <f>IF(B$44=0,0,B$44/NMM_fec!B$44)</f>
        <v>0.66764918199557444</v>
      </c>
      <c r="C189" s="247">
        <f>IF(C$44=0,0,C$44/NMM_fec!C$44)</f>
        <v>0.66764918199557444</v>
      </c>
      <c r="D189" s="247">
        <f>IF(D$44=0,0,D$44/NMM_fec!D$44)</f>
        <v>0.66764918199557444</v>
      </c>
      <c r="E189" s="247">
        <f>IF(E$44=0,0,E$44/NMM_fec!E$44)</f>
        <v>0.67173354768435289</v>
      </c>
      <c r="F189" s="247">
        <f>IF(F$44=0,0,F$44/NMM_fec!F$44)</f>
        <v>0.67173354768435289</v>
      </c>
      <c r="G189" s="247">
        <f>IF(G$44=0,0,G$44/NMM_fec!G$44)</f>
        <v>0.67173354768435301</v>
      </c>
      <c r="H189" s="247">
        <f>IF(H$44=0,0,H$44/NMM_fec!H$44)</f>
        <v>0.69178541910427549</v>
      </c>
      <c r="I189" s="247">
        <f>IF(I$44=0,0,I$44/NMM_fec!I$44)</f>
        <v>0.69830702229588637</v>
      </c>
      <c r="J189" s="247">
        <f>IF(J$44=0,0,J$44/NMM_fec!J$44)</f>
        <v>0.69830702229588648</v>
      </c>
      <c r="K189" s="247">
        <f>IF(K$44=0,0,K$44/NMM_fec!K$44)</f>
        <v>0.69830702229588648</v>
      </c>
      <c r="L189" s="247">
        <f>IF(L$44=0,0,L$44/NMM_fec!L$44)</f>
        <v>0.69830702229588648</v>
      </c>
      <c r="M189" s="247">
        <f>IF(M$44=0,0,M$44/NMM_fec!M$44)</f>
        <v>0.69830702229588659</v>
      </c>
      <c r="N189" s="247">
        <f>IF(N$44=0,0,N$44/NMM_fec!N$44)</f>
        <v>0.69830702229588648</v>
      </c>
      <c r="O189" s="247">
        <f>IF(O$44=0,0,O$44/NMM_fec!O$44)</f>
        <v>0.69830702229588648</v>
      </c>
      <c r="P189" s="247">
        <f>IF(P$44=0,0,P$44/NMM_fec!P$44)</f>
        <v>0.69830702229588648</v>
      </c>
      <c r="Q189" s="247">
        <f>IF(Q$44=0,0,Q$44/NMM_fec!Q$44)</f>
        <v>0.69830702229588648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53">
        <f>IF(B$47=0,0,B$47/NMM_fec!B$47)</f>
        <v>0.43265548396822218</v>
      </c>
      <c r="C191" s="253">
        <f>IF(C$47=0,0,C$47/NMM_fec!C$47)</f>
        <v>0.43275529948855052</v>
      </c>
      <c r="D191" s="253">
        <f>IF(D$47=0,0,D$47/NMM_fec!D$47)</f>
        <v>0.43944085423350371</v>
      </c>
      <c r="E191" s="253">
        <f>IF(E$47=0,0,E$47/NMM_fec!E$47)</f>
        <v>0.43906710134028376</v>
      </c>
      <c r="F191" s="253">
        <f>IF(F$47=0,0,F$47/NMM_fec!F$47)</f>
        <v>0.45136457520875811</v>
      </c>
      <c r="G191" s="253">
        <f>IF(G$47=0,0,G$47/NMM_fec!G$47)</f>
        <v>0.45198378509186848</v>
      </c>
      <c r="H191" s="253">
        <f>IF(H$47=0,0,H$47/NMM_fec!H$47)</f>
        <v>0.44485518946680053</v>
      </c>
      <c r="I191" s="253">
        <f>IF(I$47=0,0,I$47/NMM_fec!I$47)</f>
        <v>0.46227497550238872</v>
      </c>
      <c r="J191" s="253">
        <f>IF(J$47=0,0,J$47/NMM_fec!J$47)</f>
        <v>0.47466804281707292</v>
      </c>
      <c r="K191" s="253">
        <f>IF(K$47=0,0,K$47/NMM_fec!K$47)</f>
        <v>0.47106936807552108</v>
      </c>
      <c r="L191" s="253">
        <f>IF(L$47=0,0,L$47/NMM_fec!L$47)</f>
        <v>0.49378837272886167</v>
      </c>
      <c r="M191" s="253">
        <f>IF(M$47=0,0,M$47/NMM_fec!M$47)</f>
        <v>0.5006064763233411</v>
      </c>
      <c r="N191" s="253">
        <f>IF(N$47=0,0,N$47/NMM_fec!N$47)</f>
        <v>0.50418238769509738</v>
      </c>
      <c r="O191" s="253">
        <f>IF(O$47=0,0,O$47/NMM_fec!O$47)</f>
        <v>0.49922637231252576</v>
      </c>
      <c r="P191" s="253">
        <f>IF(P$47=0,0,P$47/NMM_fec!P$47)</f>
        <v>0.50343531547014531</v>
      </c>
      <c r="Q191" s="253">
        <f>IF(Q$47=0,0,Q$47/NMM_fec!Q$47)</f>
        <v>0.50306750285224378</v>
      </c>
    </row>
    <row r="192" spans="1:17" x14ac:dyDescent="0.25">
      <c r="A192" s="132" t="s">
        <v>83</v>
      </c>
      <c r="B192" s="252">
        <f>IF(B$48=0,0,B$48/NMM_fec!B$48)</f>
        <v>0.39165462099690879</v>
      </c>
      <c r="C192" s="252">
        <f>IF(C$48=0,0,C$48/NMM_fec!C$48)</f>
        <v>0.39756825613499774</v>
      </c>
      <c r="D192" s="252">
        <f>IF(D$48=0,0,D$48/NMM_fec!D$48)</f>
        <v>0.40504178243680833</v>
      </c>
      <c r="E192" s="252">
        <f>IF(E$48=0,0,E$48/NMM_fec!E$48)</f>
        <v>0.40504178243680827</v>
      </c>
      <c r="F192" s="252">
        <f>IF(F$48=0,0,F$48/NMM_fec!F$48)</f>
        <v>0.41527586150479873</v>
      </c>
      <c r="G192" s="252">
        <f>IF(G$48=0,0,G$48/NMM_fec!G$48)</f>
        <v>0.41527586150479878</v>
      </c>
      <c r="H192" s="252">
        <f>IF(H$48=0,0,H$48/NMM_fec!H$48)</f>
        <v>0.41527586150479873</v>
      </c>
      <c r="I192" s="252">
        <f>IF(I$48=0,0,I$48/NMM_fec!I$48)</f>
        <v>0.41527586150479878</v>
      </c>
      <c r="J192" s="252">
        <f>IF(J$48=0,0,J$48/NMM_fec!J$48)</f>
        <v>0.42296981899418346</v>
      </c>
      <c r="K192" s="252">
        <f>IF(K$48=0,0,K$48/NMM_fec!K$48)</f>
        <v>0.4229698189941834</v>
      </c>
      <c r="L192" s="252">
        <f>IF(L$48=0,0,L$48/NMM_fec!L$48)</f>
        <v>0.43652124097975709</v>
      </c>
      <c r="M192" s="252">
        <f>IF(M$48=0,0,M$48/NMM_fec!M$48)</f>
        <v>0.44222836707871072</v>
      </c>
      <c r="N192" s="252">
        <f>IF(N$48=0,0,N$48/NMM_fec!N$48)</f>
        <v>0.44222836707871077</v>
      </c>
      <c r="O192" s="252">
        <f>IF(O$48=0,0,O$48/NMM_fec!O$48)</f>
        <v>0.44222836707871072</v>
      </c>
      <c r="P192" s="252">
        <f>IF(P$48=0,0,P$48/NMM_fec!P$48)</f>
        <v>0.44222836707871077</v>
      </c>
      <c r="Q192" s="252">
        <f>IF(Q$48=0,0,Q$48/NMM_fec!Q$48)</f>
        <v>0.44222836707871072</v>
      </c>
    </row>
    <row r="193" spans="1:17" x14ac:dyDescent="0.25">
      <c r="A193" s="76" t="s">
        <v>82</v>
      </c>
      <c r="B193" s="251">
        <f>IF(B$49=0,0,B$49/NMM_fec!B$49)</f>
        <v>0.10217226752548925</v>
      </c>
      <c r="C193" s="251">
        <f>IF(C$49=0,0,C$49/NMM_fec!C$49)</f>
        <v>0.10371497755362323</v>
      </c>
      <c r="D193" s="251">
        <f>IF(D$49=0,0,D$49/NMM_fec!D$49)</f>
        <v>0.10566462167303581</v>
      </c>
      <c r="E193" s="251">
        <f>IF(E$49=0,0,E$49/NMM_fec!E$49)</f>
        <v>0.10566462167303579</v>
      </c>
      <c r="F193" s="251">
        <f>IF(F$49=0,0,F$49/NMM_fec!F$49)</f>
        <v>0.10833442054263723</v>
      </c>
      <c r="G193" s="251">
        <f>IF(G$49=0,0,G$49/NMM_fec!G$49)</f>
        <v>0.10833442054263723</v>
      </c>
      <c r="H193" s="251">
        <f>IF(H$49=0,0,H$49/NMM_fec!H$49)</f>
        <v>0.10833442054263723</v>
      </c>
      <c r="I193" s="251">
        <f>IF(I$49=0,0,I$49/NMM_fec!I$49)</f>
        <v>0.10833442054263724</v>
      </c>
      <c r="J193" s="251">
        <f>IF(J$49=0,0,J$49/NMM_fec!J$49)</f>
        <v>0.11034156929255931</v>
      </c>
      <c r="K193" s="251">
        <f>IF(K$49=0,0,K$49/NMM_fec!K$49)</f>
        <v>0.11034156929255931</v>
      </c>
      <c r="L193" s="251">
        <f>IF(L$49=0,0,L$49/NMM_fec!L$49)</f>
        <v>0.11387677464501131</v>
      </c>
      <c r="M193" s="251">
        <f>IF(M$49=0,0,M$49/NMM_fec!M$49)</f>
        <v>0.11536561196065373</v>
      </c>
      <c r="N193" s="251">
        <f>IF(N$49=0,0,N$49/NMM_fec!N$49)</f>
        <v>0.11536561196065374</v>
      </c>
      <c r="O193" s="251">
        <f>IF(O$49=0,0,O$49/NMM_fec!O$49)</f>
        <v>0.11536561196065374</v>
      </c>
      <c r="P193" s="251">
        <f>IF(P$49=0,0,P$49/NMM_fec!P$49)</f>
        <v>0.11536561196065373</v>
      </c>
      <c r="Q193" s="251">
        <f>IF(Q$49=0,0,Q$49/NMM_fec!Q$49)</f>
        <v>0.11536561196065376</v>
      </c>
    </row>
    <row r="194" spans="1:17" x14ac:dyDescent="0.25">
      <c r="A194" s="76" t="s">
        <v>81</v>
      </c>
      <c r="B194" s="251">
        <f>IF(B$50=0,0,B$50/NMM_fec!B$50)</f>
        <v>0.55878797627937149</v>
      </c>
      <c r="C194" s="251">
        <f>IF(C$50=0,0,C$50/NMM_fec!C$50)</f>
        <v>0.5672251758784882</v>
      </c>
      <c r="D194" s="251">
        <f>IF(D$50=0,0,D$50/NMM_fec!D$50)</f>
        <v>0.57788792926878296</v>
      </c>
      <c r="E194" s="251">
        <f>IF(E$50=0,0,E$50/NMM_fec!E$50)</f>
        <v>0.57788792926878285</v>
      </c>
      <c r="F194" s="251">
        <f>IF(F$50=0,0,F$50/NMM_fec!F$50)</f>
        <v>0.59248926428413184</v>
      </c>
      <c r="G194" s="251">
        <f>IF(G$50=0,0,G$50/NMM_fec!G$50)</f>
        <v>0.59248926428413207</v>
      </c>
      <c r="H194" s="251">
        <f>IF(H$50=0,0,H$50/NMM_fec!H$50)</f>
        <v>0.59248926428413196</v>
      </c>
      <c r="I194" s="251">
        <f>IF(I$50=0,0,I$50/NMM_fec!I$50)</f>
        <v>0.59248926428413196</v>
      </c>
      <c r="J194" s="251">
        <f>IF(J$50=0,0,J$50/NMM_fec!J$50)</f>
        <v>0.60346651491411174</v>
      </c>
      <c r="K194" s="251">
        <f>IF(K$50=0,0,K$50/NMM_fec!K$50)</f>
        <v>0.60346651491411174</v>
      </c>
      <c r="L194" s="251">
        <f>IF(L$50=0,0,L$50/NMM_fec!L$50)</f>
        <v>0.62280082443343243</v>
      </c>
      <c r="M194" s="251">
        <f>IF(M$50=0,0,M$50/NMM_fec!M$50)</f>
        <v>0.63094339003137712</v>
      </c>
      <c r="N194" s="251">
        <f>IF(N$50=0,0,N$50/NMM_fec!N$50)</f>
        <v>0.63094339003137712</v>
      </c>
      <c r="O194" s="251">
        <f>IF(O$50=0,0,O$50/NMM_fec!O$50)</f>
        <v>0.63094339003137723</v>
      </c>
      <c r="P194" s="251">
        <f>IF(P$50=0,0,P$50/NMM_fec!P$50)</f>
        <v>0.63094339003137712</v>
      </c>
      <c r="Q194" s="251">
        <f>IF(Q$50=0,0,Q$50/NMM_fec!Q$50)</f>
        <v>0.63094339003137712</v>
      </c>
    </row>
    <row r="195" spans="1:17" x14ac:dyDescent="0.25">
      <c r="A195" s="76" t="s">
        <v>80</v>
      </c>
      <c r="B195" s="251">
        <f>IF(B$51=0,0,B$51/NMM_fec!B$51)</f>
        <v>0.38981895608942962</v>
      </c>
      <c r="C195" s="251">
        <f>IF(C$51=0,0,C$51/NMM_fec!C$51)</f>
        <v>0.39570487432615525</v>
      </c>
      <c r="D195" s="251">
        <f>IF(D$51=0,0,D$51/NMM_fec!D$51)</f>
        <v>0.40314337259757405</v>
      </c>
      <c r="E195" s="251">
        <f>IF(E$51=0,0,E$51/NMM_fec!E$51)</f>
        <v>0.40314337259757405</v>
      </c>
      <c r="F195" s="251">
        <f>IF(F$51=0,0,F$51/NMM_fec!F$51)</f>
        <v>0.41332948506744882</v>
      </c>
      <c r="G195" s="251">
        <f>IF(G$51=0,0,G$51/NMM_fec!G$51)</f>
        <v>0.41332948506744882</v>
      </c>
      <c r="H195" s="251">
        <f>IF(H$51=0,0,H$51/NMM_fec!H$51)</f>
        <v>0.41332948506744888</v>
      </c>
      <c r="I195" s="251">
        <f>IF(I$51=0,0,I$51/NMM_fec!I$51)</f>
        <v>0.41332948506744882</v>
      </c>
      <c r="J195" s="251">
        <f>IF(J$51=0,0,J$51/NMM_fec!J$51)</f>
        <v>0.42098738137689157</v>
      </c>
      <c r="K195" s="251">
        <f>IF(K$51=0,0,K$51/NMM_fec!K$51)</f>
        <v>0.42098738137689146</v>
      </c>
      <c r="L195" s="251">
        <f>IF(L$51=0,0,L$51/NMM_fec!L$51)</f>
        <v>0.43447528855004691</v>
      </c>
      <c r="M195" s="251">
        <f>IF(M$51=0,0,M$51/NMM_fec!M$51)</f>
        <v>0.44015566564479958</v>
      </c>
      <c r="N195" s="251">
        <f>IF(N$51=0,0,N$51/NMM_fec!N$51)</f>
        <v>0.44015566564479947</v>
      </c>
      <c r="O195" s="251">
        <f>IF(O$51=0,0,O$51/NMM_fec!O$51)</f>
        <v>0.44015566564479952</v>
      </c>
      <c r="P195" s="251">
        <f>IF(P$51=0,0,P$51/NMM_fec!P$51)</f>
        <v>0.44015566564479952</v>
      </c>
      <c r="Q195" s="251">
        <f>IF(Q$51=0,0,Q$51/NMM_fec!Q$51)</f>
        <v>0.44015566564479947</v>
      </c>
    </row>
    <row r="196" spans="1:17" x14ac:dyDescent="0.25">
      <c r="A196" s="129" t="s">
        <v>79</v>
      </c>
      <c r="B196" s="250">
        <f>IF(B$52=0,0,B$52/NMM_fec!B$52)</f>
        <v>0.61445644601962779</v>
      </c>
      <c r="C196" s="250">
        <f>IF(C$52=0,0,C$52/NMM_fec!C$52)</f>
        <v>0.62373418981531648</v>
      </c>
      <c r="D196" s="250">
        <f>IF(D$52=0,0,D$52/NMM_fec!D$52)</f>
        <v>0.6354592050824821</v>
      </c>
      <c r="E196" s="250">
        <f>IF(E$52=0,0,E$52/NMM_fec!E$52)</f>
        <v>0.6354592050824821</v>
      </c>
      <c r="F196" s="250">
        <f>IF(F$52=0,0,F$52/NMM_fec!F$52)</f>
        <v>0.65151517765442557</v>
      </c>
      <c r="G196" s="250">
        <f>IF(G$52=0,0,G$52/NMM_fec!G$52)</f>
        <v>0.65151517765442557</v>
      </c>
      <c r="H196" s="250">
        <f>IF(H$52=0,0,H$52/NMM_fec!H$52)</f>
        <v>0.65151517765442557</v>
      </c>
      <c r="I196" s="250">
        <f>IF(I$52=0,0,I$52/NMM_fec!I$52)</f>
        <v>0.65151517765442557</v>
      </c>
      <c r="J196" s="250">
        <f>IF(J$52=0,0,J$52/NMM_fec!J$52)</f>
        <v>0.66358602150843116</v>
      </c>
      <c r="K196" s="250">
        <f>IF(K$52=0,0,K$52/NMM_fec!K$52)</f>
        <v>0.66358602150843105</v>
      </c>
      <c r="L196" s="250">
        <f>IF(L$52=0,0,L$52/NMM_fec!L$52)</f>
        <v>0.68484648454234887</v>
      </c>
      <c r="M196" s="250">
        <f>IF(M$52=0,0,M$52/NMM_fec!M$52)</f>
        <v>0.6938002418370357</v>
      </c>
      <c r="N196" s="250">
        <f>IF(N$52=0,0,N$52/NMM_fec!N$52)</f>
        <v>0.69380024183703581</v>
      </c>
      <c r="O196" s="250">
        <f>IF(O$52=0,0,O$52/NMM_fec!O$52)</f>
        <v>0.69380024183703581</v>
      </c>
      <c r="P196" s="250">
        <f>IF(P$52=0,0,P$52/NMM_fec!P$52)</f>
        <v>0.6938002418370357</v>
      </c>
      <c r="Q196" s="250">
        <f>IF(Q$52=0,0,Q$52/NMM_fec!Q$52)</f>
        <v>0.69380024183703581</v>
      </c>
    </row>
    <row r="197" spans="1:17" x14ac:dyDescent="0.25">
      <c r="A197" s="127" t="s">
        <v>210</v>
      </c>
      <c r="B197" s="249">
        <f>IF(B$57=0,0,B$57/NMM_fec!B$57)</f>
        <v>0.47315768086982102</v>
      </c>
      <c r="C197" s="249">
        <f>IF(C$57=0,0,C$57/NMM_fec!C$57)</f>
        <v>0.4803019394523606</v>
      </c>
      <c r="D197" s="249">
        <f>IF(D$57=0,0,D$57/NMM_fec!D$57)</f>
        <v>0.48933070148734809</v>
      </c>
      <c r="E197" s="249">
        <f>IF(E$57=0,0,E$57/NMM_fec!E$57)</f>
        <v>0.48933070148734809</v>
      </c>
      <c r="F197" s="249">
        <f>IF(F$57=0,0,F$57/NMM_fec!F$57)</f>
        <v>0.5016944854389408</v>
      </c>
      <c r="G197" s="249">
        <f>IF(G$57=0,0,G$57/NMM_fec!G$57)</f>
        <v>0.5016944854389408</v>
      </c>
      <c r="H197" s="249">
        <f>IF(H$57=0,0,H$57/NMM_fec!H$57)</f>
        <v>0.5016944854389408</v>
      </c>
      <c r="I197" s="249">
        <f>IF(I$57=0,0,I$57/NMM_fec!I$57)</f>
        <v>0.5016944854389408</v>
      </c>
      <c r="J197" s="249">
        <f>IF(J$57=0,0,J$57/NMM_fec!J$57)</f>
        <v>0.5109895502415005</v>
      </c>
      <c r="K197" s="249">
        <f>IF(K$57=0,0,K$57/NMM_fec!K$57)</f>
        <v>0.51098955024150061</v>
      </c>
      <c r="L197" s="249">
        <f>IF(L$57=0,0,L$57/NMM_fec!L$57)</f>
        <v>0.52736101391237844</v>
      </c>
      <c r="M197" s="249">
        <f>IF(M$57=0,0,M$57/NMM_fec!M$57)</f>
        <v>0.53425578906539228</v>
      </c>
      <c r="N197" s="249">
        <f>IF(N$57=0,0,N$57/NMM_fec!N$57)</f>
        <v>0.53425578906539228</v>
      </c>
      <c r="O197" s="249">
        <f>IF(O$57=0,0,O$57/NMM_fec!O$57)</f>
        <v>0.53425578906539217</v>
      </c>
      <c r="P197" s="249">
        <f>IF(P$57=0,0,P$57/NMM_fec!P$57)</f>
        <v>0.53425578906539228</v>
      </c>
      <c r="Q197" s="249">
        <f>IF(Q$57=0,0,Q$57/NMM_fec!Q$57)</f>
        <v>0.53425578906539239</v>
      </c>
    </row>
    <row r="198" spans="1:17" x14ac:dyDescent="0.25">
      <c r="A198" s="127" t="s">
        <v>209</v>
      </c>
      <c r="B198" s="249">
        <f>IF(B$58=0,0,B$58/NMM_fec!B$58)</f>
        <v>0.37377125579442061</v>
      </c>
      <c r="C198" s="249">
        <f>IF(C$58=0,0,C$58/NMM_fec!C$58)</f>
        <v>0.36154850428310686</v>
      </c>
      <c r="D198" s="249">
        <f>IF(D$58=0,0,D$58/NMM_fec!D$58)</f>
        <v>0.36237161699664655</v>
      </c>
      <c r="E198" s="249">
        <f>IF(E$58=0,0,E$58/NMM_fec!E$58)</f>
        <v>0.36151267482208344</v>
      </c>
      <c r="F198" s="249">
        <f>IF(F$58=0,0,F$58/NMM_fec!F$58)</f>
        <v>0.3681801671580795</v>
      </c>
      <c r="G198" s="249">
        <f>IF(G$58=0,0,G$58/NMM_fec!G$58)</f>
        <v>0.36837470235438019</v>
      </c>
      <c r="H198" s="249">
        <f>IF(H$58=0,0,H$58/NMM_fec!H$58)</f>
        <v>0.37095488946931143</v>
      </c>
      <c r="I198" s="249">
        <f>IF(I$58=0,0,I$58/NMM_fec!I$58)</f>
        <v>0.41873453907901365</v>
      </c>
      <c r="J198" s="249">
        <f>IF(J$58=0,0,J$58/NMM_fec!J$58)</f>
        <v>0.4337241555782505</v>
      </c>
      <c r="K198" s="249">
        <f>IF(K$58=0,0,K$58/NMM_fec!K$58)</f>
        <v>0.42572407905631066</v>
      </c>
      <c r="L198" s="249">
        <f>IF(L$58=0,0,L$58/NMM_fec!L$58)</f>
        <v>0.44572210129444273</v>
      </c>
      <c r="M198" s="249">
        <f>IF(M$58=0,0,M$58/NMM_fec!M$58)</f>
        <v>0.45332637591323804</v>
      </c>
      <c r="N198" s="249">
        <f>IF(N$58=0,0,N$58/NMM_fec!N$58)</f>
        <v>0.46296641507836167</v>
      </c>
      <c r="O198" s="249">
        <f>IF(O$58=0,0,O$58/NMM_fec!O$58)</f>
        <v>0.44906453185548351</v>
      </c>
      <c r="P198" s="249">
        <f>IF(P$58=0,0,P$58/NMM_fec!P$58)</f>
        <v>0.45146113992741549</v>
      </c>
      <c r="Q198" s="249">
        <f>IF(Q$58=0,0,Q$58/NMM_fec!Q$58)</f>
        <v>0.46571168410094604</v>
      </c>
    </row>
    <row r="199" spans="1:17" x14ac:dyDescent="0.25">
      <c r="A199" s="127" t="s">
        <v>208</v>
      </c>
      <c r="B199" s="249">
        <f>IF(B$77=0,0,B$77/NMM_fec!B$77)</f>
        <v>0.49405069255568695</v>
      </c>
      <c r="C199" s="249">
        <f>IF(C$77=0,0,C$77/NMM_fec!C$77)</f>
        <v>0.50154256919805851</v>
      </c>
      <c r="D199" s="249">
        <f>IF(D$77=0,0,D$77/NMM_fec!D$77)</f>
        <v>0.51104317112743536</v>
      </c>
      <c r="E199" s="249">
        <f>IF(E$77=0,0,E$77/NMM_fec!E$77)</f>
        <v>0.51103850879866719</v>
      </c>
      <c r="F199" s="249">
        <f>IF(F$77=0,0,F$77/NMM_fec!F$77)</f>
        <v>0.52404231839815074</v>
      </c>
      <c r="G199" s="249">
        <f>IF(G$77=0,0,G$77/NMM_fec!G$77)</f>
        <v>0.52316672017049026</v>
      </c>
      <c r="H199" s="249">
        <f>IF(H$77=0,0,H$77/NMM_fec!H$77)</f>
        <v>0.504316799509261</v>
      </c>
      <c r="I199" s="249">
        <f>IF(I$77=0,0,I$77/NMM_fec!I$77)</f>
        <v>0.50520322069033419</v>
      </c>
      <c r="J199" s="249">
        <f>IF(J$77=0,0,J$77/NMM_fec!J$77)</f>
        <v>0.51556149085055869</v>
      </c>
      <c r="K199" s="249">
        <f>IF(K$77=0,0,K$77/NMM_fec!K$77)</f>
        <v>0.51070868672239467</v>
      </c>
      <c r="L199" s="249">
        <f>IF(L$77=0,0,L$77/NMM_fec!L$77)</f>
        <v>0.53566478684140861</v>
      </c>
      <c r="M199" s="249">
        <f>IF(M$77=0,0,M$77/NMM_fec!M$77)</f>
        <v>0.54004176044292285</v>
      </c>
      <c r="N199" s="249">
        <f>IF(N$77=0,0,N$77/NMM_fec!N$77)</f>
        <v>0.54095261540957662</v>
      </c>
      <c r="O199" s="249">
        <f>IF(O$77=0,0,O$77/NMM_fec!O$77)</f>
        <v>0.53944127227646399</v>
      </c>
      <c r="P199" s="249">
        <f>IF(P$77=0,0,P$77/NMM_fec!P$77)</f>
        <v>0.54655202047692863</v>
      </c>
      <c r="Q199" s="249">
        <f>IF(Q$77=0,0,Q$77/NMM_fec!Q$77)</f>
        <v>0.5467264653775239</v>
      </c>
    </row>
    <row r="200" spans="1:17" x14ac:dyDescent="0.25">
      <c r="A200" s="72" t="s">
        <v>207</v>
      </c>
      <c r="B200" s="265">
        <f>IF(B$87=0,0,B$87/NMM_fec!B$87)</f>
        <v>0.34049903503106316</v>
      </c>
      <c r="C200" s="265">
        <f>IF(C$87=0,0,C$87/NMM_fec!C$87)</f>
        <v>0.34709439576896584</v>
      </c>
      <c r="D200" s="265">
        <f>IF(D$87=0,0,D$87/NMM_fec!D$87)</f>
        <v>0.35691313569684296</v>
      </c>
      <c r="E200" s="265">
        <f>IF(E$87=0,0,E$87/NMM_fec!E$87)</f>
        <v>0.35670094631124022</v>
      </c>
      <c r="F200" s="265">
        <f>IF(F$87=0,0,F$87/NMM_fec!F$87)</f>
        <v>0.38215369285219364</v>
      </c>
      <c r="G200" s="265">
        <f>IF(G$87=0,0,G$87/NMM_fec!G$87)</f>
        <v>0.38804095690356522</v>
      </c>
      <c r="H200" s="265">
        <f>IF(H$87=0,0,H$87/NMM_fec!H$87)</f>
        <v>0.39905938089118465</v>
      </c>
      <c r="I200" s="265">
        <f>IF(I$87=0,0,I$87/NMM_fec!I$87)</f>
        <v>0.39688821161213567</v>
      </c>
      <c r="J200" s="265">
        <f>IF(J$87=0,0,J$87/NMM_fec!J$87)</f>
        <v>0.40775161427546464</v>
      </c>
      <c r="K200" s="265">
        <f>IF(K$87=0,0,K$87/NMM_fec!K$87)</f>
        <v>0.41631802097984433</v>
      </c>
      <c r="L200" s="265">
        <f>IF(L$87=0,0,L$87/NMM_fec!L$87)</f>
        <v>0.43501660264837877</v>
      </c>
      <c r="M200" s="265">
        <f>IF(M$87=0,0,M$87/NMM_fec!M$87)</f>
        <v>0.44624078141478479</v>
      </c>
      <c r="N200" s="265">
        <f>IF(N$87=0,0,N$87/NMM_fec!N$87)</f>
        <v>0.44549061765341696</v>
      </c>
      <c r="O200" s="265">
        <f>IF(O$87=0,0,O$87/NMM_fec!O$87)</f>
        <v>0.44804494375537496</v>
      </c>
      <c r="P200" s="265">
        <f>IF(P$87=0,0,P$87/NMM_fec!P$87)</f>
        <v>0.44690829861044196</v>
      </c>
      <c r="Q200" s="265">
        <f>IF(Q$87=0,0,Q$87/NMM_fec!Q$87)</f>
        <v>0.41615201384647121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53">
        <f>IF(B$97=0,0,B$97/NMM_fec!B$97)</f>
        <v>0.4502473844258395</v>
      </c>
      <c r="C202" s="253">
        <f>IF(C$97=0,0,C$97/NMM_fec!C$97)</f>
        <v>0.45374165914512055</v>
      </c>
      <c r="D202" s="253">
        <f>IF(D$97=0,0,D$97/NMM_fec!D$97)</f>
        <v>0.45781934231289673</v>
      </c>
      <c r="E202" s="253">
        <f>IF(E$97=0,0,E$97/NMM_fec!E$97)</f>
        <v>0.45947932703972072</v>
      </c>
      <c r="F202" s="253">
        <f>IF(F$97=0,0,F$97/NMM_fec!F$97)</f>
        <v>0.46741739139277283</v>
      </c>
      <c r="G202" s="253">
        <f>IF(G$97=0,0,G$97/NMM_fec!G$97)</f>
        <v>0.47013536894731495</v>
      </c>
      <c r="H202" s="253">
        <f>IF(H$97=0,0,H$97/NMM_fec!H$97)</f>
        <v>0.47270209230611615</v>
      </c>
      <c r="I202" s="253">
        <f>IF(I$97=0,0,I$97/NMM_fec!I$97)</f>
        <v>0.47524251312603166</v>
      </c>
      <c r="J202" s="253">
        <f>IF(J$97=0,0,J$97/NMM_fec!J$97)</f>
        <v>0.4802888198570911</v>
      </c>
      <c r="K202" s="253">
        <f>IF(K$97=0,0,K$97/NMM_fec!K$97)</f>
        <v>0.48619933533031423</v>
      </c>
      <c r="L202" s="253">
        <f>IF(L$97=0,0,L$97/NMM_fec!L$97)</f>
        <v>0.4912219115241398</v>
      </c>
      <c r="M202" s="253">
        <f>IF(M$97=0,0,M$97/NMM_fec!M$97)</f>
        <v>0.49470458720711741</v>
      </c>
      <c r="N202" s="253">
        <f>IF(N$97=0,0,N$97/NMM_fec!N$97)</f>
        <v>0.49157084464517931</v>
      </c>
      <c r="O202" s="253">
        <f>IF(O$97=0,0,O$97/NMM_fec!O$97)</f>
        <v>0.49560436604926972</v>
      </c>
      <c r="P202" s="253">
        <f>IF(P$97=0,0,P$97/NMM_fec!P$97)</f>
        <v>0.49522398834365722</v>
      </c>
      <c r="Q202" s="253">
        <f>IF(Q$97=0,0,Q$97/NMM_fec!Q$97)</f>
        <v>0.49370764233126752</v>
      </c>
    </row>
    <row r="203" spans="1:17" x14ac:dyDescent="0.25">
      <c r="A203" s="132" t="s">
        <v>83</v>
      </c>
      <c r="B203" s="252">
        <f>IF(B$98=0,0,B$98/NMM_fec!B$98)</f>
        <v>0.43932664866209148</v>
      </c>
      <c r="C203" s="252">
        <f>IF(C$98=0,0,C$98/NMM_fec!C$98)</f>
        <v>0.4399787756619315</v>
      </c>
      <c r="D203" s="252">
        <f>IF(D$98=0,0,D$98/NMM_fec!D$98)</f>
        <v>0.43997877566193161</v>
      </c>
      <c r="E203" s="252">
        <f>IF(E$98=0,0,E$98/NMM_fec!E$98)</f>
        <v>0.44123635316950405</v>
      </c>
      <c r="F203" s="252">
        <f>IF(F$98=0,0,F$98/NMM_fec!F$98)</f>
        <v>0.4412363531695041</v>
      </c>
      <c r="G203" s="252">
        <f>IF(G$98=0,0,G$98/NMM_fec!G$98)</f>
        <v>0.4412363531695041</v>
      </c>
      <c r="H203" s="252">
        <f>IF(H$98=0,0,H$98/NMM_fec!H$98)</f>
        <v>0.44123635316950416</v>
      </c>
      <c r="I203" s="252">
        <f>IF(I$98=0,0,I$98/NMM_fec!I$98)</f>
        <v>0.44605700691548089</v>
      </c>
      <c r="J203" s="252">
        <f>IF(J$98=0,0,J$98/NMM_fec!J$98)</f>
        <v>0.44605700691548089</v>
      </c>
      <c r="K203" s="252">
        <f>IF(K$98=0,0,K$98/NMM_fec!K$98)</f>
        <v>0.44605700691548089</v>
      </c>
      <c r="L203" s="252">
        <f>IF(L$98=0,0,L$98/NMM_fec!L$98)</f>
        <v>0.44605700691548084</v>
      </c>
      <c r="M203" s="252">
        <f>IF(M$98=0,0,M$98/NMM_fec!M$98)</f>
        <v>0.44605700691548089</v>
      </c>
      <c r="N203" s="252">
        <f>IF(N$98=0,0,N$98/NMM_fec!N$98)</f>
        <v>0.44605700691548089</v>
      </c>
      <c r="O203" s="252">
        <f>IF(O$98=0,0,O$98/NMM_fec!O$98)</f>
        <v>0.44605700691548084</v>
      </c>
      <c r="P203" s="252">
        <f>IF(P$98=0,0,P$98/NMM_fec!P$98)</f>
        <v>0.44605700691548095</v>
      </c>
      <c r="Q203" s="252">
        <f>IF(Q$98=0,0,Q$98/NMM_fec!Q$98)</f>
        <v>0.44605700691548089</v>
      </c>
    </row>
    <row r="204" spans="1:17" x14ac:dyDescent="0.25">
      <c r="A204" s="76" t="s">
        <v>82</v>
      </c>
      <c r="B204" s="251">
        <f>IF(B$99=0,0,B$99/NMM_fec!B$99)</f>
        <v>0.11470172709569787</v>
      </c>
      <c r="C204" s="251">
        <f>IF(C$99=0,0,C$99/NMM_fec!C$99)</f>
        <v>0.11487198786498014</v>
      </c>
      <c r="D204" s="251">
        <f>IF(D$99=0,0,D$99/NMM_fec!D$99)</f>
        <v>0.11487198786498012</v>
      </c>
      <c r="E204" s="251">
        <f>IF(E$99=0,0,E$99/NMM_fec!E$99)</f>
        <v>0.11520032285789383</v>
      </c>
      <c r="F204" s="251">
        <f>IF(F$99=0,0,F$99/NMM_fec!F$99)</f>
        <v>0.11520032285789382</v>
      </c>
      <c r="G204" s="251">
        <f>IF(G$99=0,0,G$99/NMM_fec!G$99)</f>
        <v>0.11520032285789382</v>
      </c>
      <c r="H204" s="251">
        <f>IF(H$99=0,0,H$99/NMM_fec!H$99)</f>
        <v>0.11520032285789383</v>
      </c>
      <c r="I204" s="251">
        <f>IF(I$99=0,0,I$99/NMM_fec!I$99)</f>
        <v>0.1164589246569829</v>
      </c>
      <c r="J204" s="251">
        <f>IF(J$99=0,0,J$99/NMM_fec!J$99)</f>
        <v>0.1164589246569829</v>
      </c>
      <c r="K204" s="251">
        <f>IF(K$99=0,0,K$99/NMM_fec!K$99)</f>
        <v>0.1164589246569829</v>
      </c>
      <c r="L204" s="251">
        <f>IF(L$99=0,0,L$99/NMM_fec!L$99)</f>
        <v>0.11645892465698292</v>
      </c>
      <c r="M204" s="251">
        <f>IF(M$99=0,0,M$99/NMM_fec!M$99)</f>
        <v>0.1164589246569829</v>
      </c>
      <c r="N204" s="251">
        <f>IF(N$99=0,0,N$99/NMM_fec!N$99)</f>
        <v>0.1164589246569829</v>
      </c>
      <c r="O204" s="251">
        <f>IF(O$99=0,0,O$99/NMM_fec!O$99)</f>
        <v>0.1164589246569829</v>
      </c>
      <c r="P204" s="251">
        <f>IF(P$99=0,0,P$99/NMM_fec!P$99)</f>
        <v>0.1164589246569829</v>
      </c>
      <c r="Q204" s="251">
        <f>IF(Q$99=0,0,Q$99/NMM_fec!Q$99)</f>
        <v>0.1164589246569829</v>
      </c>
    </row>
    <row r="205" spans="1:17" x14ac:dyDescent="0.25">
      <c r="A205" s="76" t="s">
        <v>81</v>
      </c>
      <c r="B205" s="251">
        <f>IF(B$100=0,0,B$100/NMM_fec!B$100)</f>
        <v>0.62795316424448688</v>
      </c>
      <c r="C205" s="251">
        <f>IF(C$100=0,0,C$100/NMM_fec!C$100)</f>
        <v>0.62888528437488644</v>
      </c>
      <c r="D205" s="251">
        <f>IF(D$100=0,0,D$100/NMM_fec!D$100)</f>
        <v>0.62888528437488644</v>
      </c>
      <c r="E205" s="251">
        <f>IF(E$100=0,0,E$100/NMM_fec!E$100)</f>
        <v>0.63068280741968197</v>
      </c>
      <c r="F205" s="251">
        <f>IF(F$100=0,0,F$100/NMM_fec!F$100)</f>
        <v>0.63068280741968197</v>
      </c>
      <c r="G205" s="251">
        <f>IF(G$100=0,0,G$100/NMM_fec!G$100)</f>
        <v>0.63068280741968197</v>
      </c>
      <c r="H205" s="251">
        <f>IF(H$100=0,0,H$100/NMM_fec!H$100)</f>
        <v>0.63068280741968197</v>
      </c>
      <c r="I205" s="251">
        <f>IF(I$100=0,0,I$100/NMM_fec!I$100)</f>
        <v>0.63757322661626825</v>
      </c>
      <c r="J205" s="251">
        <f>IF(J$100=0,0,J$100/NMM_fec!J$100)</f>
        <v>0.63757322661626814</v>
      </c>
      <c r="K205" s="251">
        <f>IF(K$100=0,0,K$100/NMM_fec!K$100)</f>
        <v>0.63757322661626814</v>
      </c>
      <c r="L205" s="251">
        <f>IF(L$100=0,0,L$100/NMM_fec!L$100)</f>
        <v>0.63757322661626814</v>
      </c>
      <c r="M205" s="251">
        <f>IF(M$100=0,0,M$100/NMM_fec!M$100)</f>
        <v>0.63757322661626803</v>
      </c>
      <c r="N205" s="251">
        <f>IF(N$100=0,0,N$100/NMM_fec!N$100)</f>
        <v>0.63757322661626814</v>
      </c>
      <c r="O205" s="251">
        <f>IF(O$100=0,0,O$100/NMM_fec!O$100)</f>
        <v>0.63757322661626814</v>
      </c>
      <c r="P205" s="251">
        <f>IF(P$100=0,0,P$100/NMM_fec!P$100)</f>
        <v>0.63757322661626814</v>
      </c>
      <c r="Q205" s="251">
        <f>IF(Q$100=0,0,Q$100/NMM_fec!Q$100)</f>
        <v>0.63757322661626814</v>
      </c>
    </row>
    <row r="206" spans="1:17" x14ac:dyDescent="0.25">
      <c r="A206" s="76" t="s">
        <v>80</v>
      </c>
      <c r="B206" s="251">
        <f>IF(B$101=0,0,B$101/NMM_fec!B$101)</f>
        <v>0.4377615729537544</v>
      </c>
      <c r="C206" s="251">
        <f>IF(C$101=0,0,C$101/NMM_fec!C$101)</f>
        <v>0.4384113767889759</v>
      </c>
      <c r="D206" s="251">
        <f>IF(D$101=0,0,D$101/NMM_fec!D$101)</f>
        <v>0.43841137678897601</v>
      </c>
      <c r="E206" s="251">
        <f>IF(E$101=0,0,E$101/NMM_fec!E$101)</f>
        <v>0.43966447424960742</v>
      </c>
      <c r="F206" s="251">
        <f>IF(F$101=0,0,F$101/NMM_fec!F$101)</f>
        <v>0.43966447424960742</v>
      </c>
      <c r="G206" s="251">
        <f>IF(G$101=0,0,G$101/NMM_fec!G$101)</f>
        <v>0.43966447424960742</v>
      </c>
      <c r="H206" s="251">
        <f>IF(H$101=0,0,H$101/NMM_fec!H$101)</f>
        <v>0.43966447424960742</v>
      </c>
      <c r="I206" s="251">
        <f>IF(I$101=0,0,I$101/NMM_fec!I$101)</f>
        <v>0.44446795469617445</v>
      </c>
      <c r="J206" s="251">
        <f>IF(J$101=0,0,J$101/NMM_fec!J$101)</f>
        <v>0.44446795469617445</v>
      </c>
      <c r="K206" s="251">
        <f>IF(K$101=0,0,K$101/NMM_fec!K$101)</f>
        <v>0.44446795469617451</v>
      </c>
      <c r="L206" s="251">
        <f>IF(L$101=0,0,L$101/NMM_fec!L$101)</f>
        <v>0.44446795469617445</v>
      </c>
      <c r="M206" s="251">
        <f>IF(M$101=0,0,M$101/NMM_fec!M$101)</f>
        <v>0.44446795469617451</v>
      </c>
      <c r="N206" s="251">
        <f>IF(N$101=0,0,N$101/NMM_fec!N$101)</f>
        <v>0.44446795469617456</v>
      </c>
      <c r="O206" s="251">
        <f>IF(O$101=0,0,O$101/NMM_fec!O$101)</f>
        <v>0.44446795469617451</v>
      </c>
      <c r="P206" s="251">
        <f>IF(P$101=0,0,P$101/NMM_fec!P$101)</f>
        <v>0.44446795469617451</v>
      </c>
      <c r="Q206" s="251">
        <f>IF(Q$101=0,0,Q$101/NMM_fec!Q$101)</f>
        <v>0.44446795469617456</v>
      </c>
    </row>
    <row r="207" spans="1:17" x14ac:dyDescent="0.25">
      <c r="A207" s="129" t="s">
        <v>79</v>
      </c>
      <c r="B207" s="250">
        <f>IF(B$102=0,0,B$102/NMM_fec!B$102)</f>
        <v>0.68954641255278448</v>
      </c>
      <c r="C207" s="250">
        <f>IF(C$102=0,0,C$102/NMM_fec!C$102)</f>
        <v>0.69056996037224427</v>
      </c>
      <c r="D207" s="250">
        <f>IF(D$102=0,0,D$102/NMM_fec!D$102)</f>
        <v>0.69056996037224427</v>
      </c>
      <c r="E207" s="250">
        <f>IF(E$102=0,0,E$102/NMM_fec!E$102)</f>
        <v>0.69254379478792216</v>
      </c>
      <c r="F207" s="250">
        <f>IF(F$102=0,0,F$102/NMM_fec!F$102)</f>
        <v>0.69254379478792227</v>
      </c>
      <c r="G207" s="250">
        <f>IF(G$102=0,0,G$102/NMM_fec!G$102)</f>
        <v>0.69254379478792216</v>
      </c>
      <c r="H207" s="250">
        <f>IF(H$102=0,0,H$102/NMM_fec!H$102)</f>
        <v>0.69254379478792227</v>
      </c>
      <c r="I207" s="250">
        <f>IF(I$102=0,0,I$102/NMM_fec!I$102)</f>
        <v>0.70011006582297197</v>
      </c>
      <c r="J207" s="250">
        <f>IF(J$102=0,0,J$102/NMM_fec!J$102)</f>
        <v>0.70011006582297186</v>
      </c>
      <c r="K207" s="250">
        <f>IF(K$102=0,0,K$102/NMM_fec!K$102)</f>
        <v>0.70011006582297197</v>
      </c>
      <c r="L207" s="250">
        <f>IF(L$102=0,0,L$102/NMM_fec!L$102)</f>
        <v>0.70011006582297186</v>
      </c>
      <c r="M207" s="250">
        <f>IF(M$102=0,0,M$102/NMM_fec!M$102)</f>
        <v>0.70011006582297197</v>
      </c>
      <c r="N207" s="250">
        <f>IF(N$102=0,0,N$102/NMM_fec!N$102)</f>
        <v>0.70011006582297197</v>
      </c>
      <c r="O207" s="250">
        <f>IF(O$102=0,0,O$102/NMM_fec!O$102)</f>
        <v>0.70011006582297175</v>
      </c>
      <c r="P207" s="250">
        <f>IF(P$102=0,0,P$102/NMM_fec!P$102)</f>
        <v>0.70011006582297186</v>
      </c>
      <c r="Q207" s="250">
        <f>IF(Q$102=0,0,Q$102/NMM_fec!Q$102)</f>
        <v>0.70011006582297197</v>
      </c>
    </row>
    <row r="208" spans="1:17" x14ac:dyDescent="0.25">
      <c r="A208" s="127" t="s">
        <v>206</v>
      </c>
      <c r="B208" s="249">
        <f>IF(B$107=0,0,B$107/NMM_fec!B$107)</f>
        <v>0.42703162375360426</v>
      </c>
      <c r="C208" s="249">
        <f>IF(C$107=0,0,C$107/NMM_fec!C$107)</f>
        <v>0.43061726905771924</v>
      </c>
      <c r="D208" s="249">
        <f>IF(D$107=0,0,D$107/NMM_fec!D$107)</f>
        <v>0.4342969461849383</v>
      </c>
      <c r="E208" s="249">
        <f>IF(E$107=0,0,E$107/NMM_fec!E$107)</f>
        <v>0.43613902851260122</v>
      </c>
      <c r="F208" s="249">
        <f>IF(F$107=0,0,F$107/NMM_fec!F$107)</f>
        <v>0.44487581691607364</v>
      </c>
      <c r="G208" s="249">
        <f>IF(G$107=0,0,G$107/NMM_fec!G$107)</f>
        <v>0.44710428224814641</v>
      </c>
      <c r="H208" s="249">
        <f>IF(H$107=0,0,H$107/NMM_fec!H$107)</f>
        <v>0.4496245519556647</v>
      </c>
      <c r="I208" s="249">
        <f>IF(I$107=0,0,I$107/NMM_fec!I$107)</f>
        <v>0.45226266867850157</v>
      </c>
      <c r="J208" s="249">
        <f>IF(J$107=0,0,J$107/NMM_fec!J$107)</f>
        <v>0.45716715853990619</v>
      </c>
      <c r="K208" s="249">
        <f>IF(K$107=0,0,K$107/NMM_fec!K$107)</f>
        <v>0.46030339273966336</v>
      </c>
      <c r="L208" s="249">
        <f>IF(L$107=0,0,L$107/NMM_fec!L$107)</f>
        <v>0.46461103147265859</v>
      </c>
      <c r="M208" s="249">
        <f>IF(M$107=0,0,M$107/NMM_fec!M$107)</f>
        <v>0.46664251735639123</v>
      </c>
      <c r="N208" s="249">
        <f>IF(N$107=0,0,N$107/NMM_fec!N$107)</f>
        <v>0.46206495072124359</v>
      </c>
      <c r="O208" s="249">
        <f>IF(O$107=0,0,O$107/NMM_fec!O$107)</f>
        <v>0.46694787452405967</v>
      </c>
      <c r="P208" s="249">
        <f>IF(P$107=0,0,P$107/NMM_fec!P$107)</f>
        <v>0.46705843385288526</v>
      </c>
      <c r="Q208" s="249">
        <f>IF(Q$107=0,0,Q$107/NMM_fec!Q$107)</f>
        <v>0.46604454901325026</v>
      </c>
    </row>
    <row r="209" spans="1:17" x14ac:dyDescent="0.25">
      <c r="A209" s="127" t="s">
        <v>205</v>
      </c>
      <c r="B209" s="249">
        <f>IF(B$115=0,0,B$115/NMM_fec!B$115)</f>
        <v>0.53726683080823256</v>
      </c>
      <c r="C209" s="249">
        <f>IF(C$115=0,0,C$115/NMM_fec!C$115)</f>
        <v>0.53806433810162257</v>
      </c>
      <c r="D209" s="249">
        <f>IF(D$115=0,0,D$115/NMM_fec!D$115)</f>
        <v>0.53806433810162246</v>
      </c>
      <c r="E209" s="249">
        <f>IF(E$115=0,0,E$115/NMM_fec!E$115)</f>
        <v>0.53960227048985088</v>
      </c>
      <c r="F209" s="249">
        <f>IF(F$115=0,0,F$115/NMM_fec!F$115)</f>
        <v>0.53960227048985077</v>
      </c>
      <c r="G209" s="249">
        <f>IF(G$115=0,0,G$115/NMM_fec!G$115)</f>
        <v>0.53960227048985077</v>
      </c>
      <c r="H209" s="249">
        <f>IF(H$115=0,0,H$115/NMM_fec!H$115)</f>
        <v>0.53960227048985077</v>
      </c>
      <c r="I209" s="249">
        <f>IF(I$115=0,0,I$115/NMM_fec!I$115)</f>
        <v>0.5454976045616905</v>
      </c>
      <c r="J209" s="249">
        <f>IF(J$115=0,0,J$115/NMM_fec!J$115)</f>
        <v>0.5454976045616905</v>
      </c>
      <c r="K209" s="249">
        <f>IF(K$115=0,0,K$115/NMM_fec!K$115)</f>
        <v>0.5454976045616905</v>
      </c>
      <c r="L209" s="249">
        <f>IF(L$115=0,0,L$115/NMM_fec!L$115)</f>
        <v>0.5454976045616905</v>
      </c>
      <c r="M209" s="249">
        <f>IF(M$115=0,0,M$115/NMM_fec!M$115)</f>
        <v>0.54549760456169039</v>
      </c>
      <c r="N209" s="249">
        <f>IF(N$115=0,0,N$115/NMM_fec!N$115)</f>
        <v>0.54549760456169039</v>
      </c>
      <c r="O209" s="249">
        <f>IF(O$115=0,0,O$115/NMM_fec!O$115)</f>
        <v>0.5454976045616905</v>
      </c>
      <c r="P209" s="249">
        <f>IF(P$115=0,0,P$115/NMM_fec!P$115)</f>
        <v>0.5454976045616905</v>
      </c>
      <c r="Q209" s="249">
        <f>IF(Q$115=0,0,Q$115/NMM_fec!Q$115)</f>
        <v>0.5454976045616905</v>
      </c>
    </row>
    <row r="210" spans="1:17" x14ac:dyDescent="0.25">
      <c r="A210" s="127" t="s">
        <v>204</v>
      </c>
      <c r="B210" s="249">
        <f>IF(B$116=0,0,B$116/NMM_fec!B$116)</f>
        <v>0.4854128561747677</v>
      </c>
      <c r="C210" s="249">
        <f>IF(C$116=0,0,C$116/NMM_fec!C$116)</f>
        <v>0.48718738549277307</v>
      </c>
      <c r="D210" s="249">
        <f>IF(D$116=0,0,D$116/NMM_fec!D$116)</f>
        <v>0.48952085032668918</v>
      </c>
      <c r="E210" s="249">
        <f>IF(E$116=0,0,E$116/NMM_fec!E$116)</f>
        <v>0.49076970786815638</v>
      </c>
      <c r="F210" s="249">
        <f>IF(F$116=0,0,F$116/NMM_fec!F$116)</f>
        <v>0.49364731665936318</v>
      </c>
      <c r="G210" s="249">
        <f>IF(G$116=0,0,G$116/NMM_fec!G$116)</f>
        <v>0.49574243298278103</v>
      </c>
      <c r="H210" s="249">
        <f>IF(H$116=0,0,H$116/NMM_fec!H$116)</f>
        <v>0.49723409754613085</v>
      </c>
      <c r="I210" s="249">
        <f>IF(I$116=0,0,I$116/NMM_fec!I$116)</f>
        <v>0.50074201557030362</v>
      </c>
      <c r="J210" s="249">
        <f>IF(J$116=0,0,J$116/NMM_fec!J$116)</f>
        <v>0.50379243496699322</v>
      </c>
      <c r="K210" s="249">
        <f>IF(K$116=0,0,K$116/NMM_fec!K$116)</f>
        <v>0.51113902447481474</v>
      </c>
      <c r="L210" s="249">
        <f>IF(L$116=0,0,L$116/NMM_fec!L$116)</f>
        <v>0.51552692626718832</v>
      </c>
      <c r="M210" s="249">
        <f>IF(M$116=0,0,M$116/NMM_fec!M$116)</f>
        <v>0.51995023982554767</v>
      </c>
      <c r="N210" s="249">
        <f>IF(N$116=0,0,N$116/NMM_fec!N$116)</f>
        <v>0.51935388769820301</v>
      </c>
      <c r="O210" s="249">
        <f>IF(O$116=0,0,O$116/NMM_fec!O$116)</f>
        <v>0.52138071492731375</v>
      </c>
      <c r="P210" s="249">
        <f>IF(P$116=0,0,P$116/NMM_fec!P$116)</f>
        <v>0.52048011668616723</v>
      </c>
      <c r="Q210" s="249">
        <f>IF(Q$116=0,0,Q$116/NMM_fec!Q$116)</f>
        <v>0.51869303918034815</v>
      </c>
    </row>
    <row r="211" spans="1:17" x14ac:dyDescent="0.25">
      <c r="A211" s="72" t="s">
        <v>203</v>
      </c>
      <c r="B211" s="247">
        <f>IF(B$124=0,0,B$124/NMM_fec!B$124)</f>
        <v>0.55219090944179439</v>
      </c>
      <c r="C211" s="247">
        <f>IF(C$124=0,0,C$124/NMM_fec!C$124)</f>
        <v>0.55301056971555629</v>
      </c>
      <c r="D211" s="247">
        <f>IF(D$124=0,0,D$124/NMM_fec!D$124)</f>
        <v>0.55301056971555629</v>
      </c>
      <c r="E211" s="247">
        <f>IF(E$124=0,0,E$124/NMM_fec!E$124)</f>
        <v>0.55459122244790193</v>
      </c>
      <c r="F211" s="247">
        <f>IF(F$124=0,0,F$124/NMM_fec!F$124)</f>
        <v>0.55459122244790204</v>
      </c>
      <c r="G211" s="247">
        <f>IF(G$124=0,0,G$124/NMM_fec!G$124)</f>
        <v>0.55459122244790193</v>
      </c>
      <c r="H211" s="247">
        <f>IF(H$124=0,0,H$124/NMM_fec!H$124)</f>
        <v>0.55459122244790204</v>
      </c>
      <c r="I211" s="247">
        <f>IF(I$124=0,0,I$124/NMM_fec!I$124)</f>
        <v>0.56065031579951508</v>
      </c>
      <c r="J211" s="247">
        <f>IF(J$124=0,0,J$124/NMM_fec!J$124)</f>
        <v>0.56065031579951508</v>
      </c>
      <c r="K211" s="247">
        <f>IF(K$124=0,0,K$124/NMM_fec!K$124)</f>
        <v>0.56065031579951508</v>
      </c>
      <c r="L211" s="247">
        <f>IF(L$124=0,0,L$124/NMM_fec!L$124)</f>
        <v>0.56065031579951508</v>
      </c>
      <c r="M211" s="247">
        <f>IF(M$124=0,0,M$124/NMM_fec!M$124)</f>
        <v>0.56065031579951508</v>
      </c>
      <c r="N211" s="247">
        <f>IF(N$124=0,0,N$124/NMM_fec!N$124)</f>
        <v>0.56065031579951508</v>
      </c>
      <c r="O211" s="247">
        <f>IF(O$124=0,0,O$124/NMM_fec!O$124)</f>
        <v>0.56065031579951496</v>
      </c>
      <c r="P211" s="247">
        <f>IF(P$124=0,0,P$124/NMM_fec!P$124)</f>
        <v>0.56065031579951508</v>
      </c>
      <c r="Q211" s="247">
        <f>IF(Q$124=0,0,Q$124/NMM_fec!Q$124)</f>
        <v>0.56065031579951508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1460.2076027485041</v>
      </c>
      <c r="C5" s="96">
        <v>1431.0528178522191</v>
      </c>
      <c r="D5" s="96">
        <v>1377.0290901662452</v>
      </c>
      <c r="E5" s="96">
        <v>1507.0306703395618</v>
      </c>
      <c r="F5" s="96">
        <v>1534.4474563944082</v>
      </c>
      <c r="G5" s="96">
        <v>1547.0180247880269</v>
      </c>
      <c r="H5" s="96">
        <v>1710.9832656798558</v>
      </c>
      <c r="I5" s="96">
        <v>1715.8759392318366</v>
      </c>
      <c r="J5" s="96">
        <v>1655.6502626080733</v>
      </c>
      <c r="K5" s="96">
        <v>1122.133477258622</v>
      </c>
      <c r="L5" s="96">
        <v>1334.3227249097135</v>
      </c>
      <c r="M5" s="96">
        <v>1427.7683587769818</v>
      </c>
      <c r="N5" s="96">
        <v>1286.4935435262455</v>
      </c>
      <c r="O5" s="96">
        <v>1263.6213876504398</v>
      </c>
      <c r="P5" s="96">
        <v>1199.2768279831037</v>
      </c>
      <c r="Q5" s="96">
        <v>1149.0160436985905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0.44071490020319315</v>
      </c>
      <c r="C10" s="158">
        <v>0.41765663848741452</v>
      </c>
      <c r="D10" s="158">
        <v>0.38452140463536205</v>
      </c>
      <c r="E10" s="158">
        <v>0.45436048699986353</v>
      </c>
      <c r="F10" s="158">
        <v>0.41143623033170773</v>
      </c>
      <c r="G10" s="158">
        <v>0.42840264486268514</v>
      </c>
      <c r="H10" s="158">
        <v>0.50078753295812117</v>
      </c>
      <c r="I10" s="158">
        <v>0.49363618838802659</v>
      </c>
      <c r="J10" s="158">
        <v>0.47933197235665909</v>
      </c>
      <c r="K10" s="158">
        <v>0.30911910497717776</v>
      </c>
      <c r="L10" s="158">
        <v>0.35399749411522968</v>
      </c>
      <c r="M10" s="158">
        <v>0.39888722695468526</v>
      </c>
      <c r="N10" s="158">
        <v>0.3795288993844097</v>
      </c>
      <c r="O10" s="158">
        <v>0.37490075635090975</v>
      </c>
      <c r="P10" s="158">
        <v>0.34320024597338938</v>
      </c>
      <c r="Q10" s="158">
        <v>0.30250278666155606</v>
      </c>
    </row>
    <row r="11" spans="1:17" x14ac:dyDescent="0.25">
      <c r="A11" s="92" t="s">
        <v>125</v>
      </c>
      <c r="B11" s="91">
        <v>0.20636318549798807</v>
      </c>
      <c r="C11" s="91">
        <v>0.19556623641022067</v>
      </c>
      <c r="D11" s="91">
        <v>0.18005078093826432</v>
      </c>
      <c r="E11" s="91">
        <v>0.21275268301225836</v>
      </c>
      <c r="F11" s="91">
        <v>0.19265355240176646</v>
      </c>
      <c r="G11" s="91">
        <v>0.20059801569873598</v>
      </c>
      <c r="H11" s="91">
        <v>0.23449198225716764</v>
      </c>
      <c r="I11" s="91">
        <v>0.23311830139437131</v>
      </c>
      <c r="J11" s="91">
        <v>0.22639281451195531</v>
      </c>
      <c r="K11" s="91">
        <v>0.14600418771257906</v>
      </c>
      <c r="L11" s="91">
        <v>0.16715655452092099</v>
      </c>
      <c r="M11" s="91">
        <v>0.18962004830603774</v>
      </c>
      <c r="N11" s="91">
        <v>0.18149378679539824</v>
      </c>
      <c r="O11" s="91">
        <v>0.1804542265601484</v>
      </c>
      <c r="P11" s="91">
        <v>0.16707453005589493</v>
      </c>
      <c r="Q11" s="91">
        <v>0.14747076506193682</v>
      </c>
    </row>
    <row r="12" spans="1:17" x14ac:dyDescent="0.25">
      <c r="A12" s="92" t="s">
        <v>26</v>
      </c>
      <c r="B12" s="91">
        <v>0.23435171470520511</v>
      </c>
      <c r="C12" s="91">
        <v>0.22209040207719388</v>
      </c>
      <c r="D12" s="91">
        <v>0.20447062369709773</v>
      </c>
      <c r="E12" s="91">
        <v>0.24160780398760515</v>
      </c>
      <c r="F12" s="91">
        <v>0.2187826779299413</v>
      </c>
      <c r="G12" s="91">
        <v>0.22780462916394917</v>
      </c>
      <c r="H12" s="91">
        <v>0.26629555070095351</v>
      </c>
      <c r="I12" s="91">
        <v>0.26051788699365525</v>
      </c>
      <c r="J12" s="91">
        <v>0.25293915784470378</v>
      </c>
      <c r="K12" s="91">
        <v>0.16311491726459867</v>
      </c>
      <c r="L12" s="91">
        <v>0.1868409395943087</v>
      </c>
      <c r="M12" s="91">
        <v>0.20926717864864755</v>
      </c>
      <c r="N12" s="91">
        <v>0.19803511258901146</v>
      </c>
      <c r="O12" s="91">
        <v>0.19444652979076135</v>
      </c>
      <c r="P12" s="91">
        <v>0.17612571591749446</v>
      </c>
      <c r="Q12" s="91">
        <v>0.15503202159961921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214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213</v>
      </c>
      <c r="B16" s="204">
        <v>208.71378352094086</v>
      </c>
      <c r="C16" s="204">
        <v>194.25493173083413</v>
      </c>
      <c r="D16" s="204">
        <v>172.99812720593891</v>
      </c>
      <c r="E16" s="204">
        <v>201.24515372874794</v>
      </c>
      <c r="F16" s="204">
        <v>183.78149665267054</v>
      </c>
      <c r="G16" s="204">
        <v>193.83215253134782</v>
      </c>
      <c r="H16" s="204">
        <v>230.7713454231185</v>
      </c>
      <c r="I16" s="204">
        <v>228.28222286261979</v>
      </c>
      <c r="J16" s="204">
        <v>222.52355906684471</v>
      </c>
      <c r="K16" s="204">
        <v>146.12688384417507</v>
      </c>
      <c r="L16" s="204">
        <v>163.01237216242939</v>
      </c>
      <c r="M16" s="204">
        <v>191.64549096397874</v>
      </c>
      <c r="N16" s="204">
        <v>179.2318197271083</v>
      </c>
      <c r="O16" s="204">
        <v>182.14716192465903</v>
      </c>
      <c r="P16" s="204">
        <v>169.2923777513351</v>
      </c>
      <c r="Q16" s="204">
        <v>183.20877169769548</v>
      </c>
    </row>
    <row r="17" spans="1:17" x14ac:dyDescent="0.25">
      <c r="A17" s="152" t="s">
        <v>227</v>
      </c>
      <c r="B17" s="151">
        <v>176.90298794517258</v>
      </c>
      <c r="C17" s="151">
        <v>164.10848117592857</v>
      </c>
      <c r="D17" s="151">
        <v>145.24337738531065</v>
      </c>
      <c r="E17" s="151">
        <v>168.44941988132115</v>
      </c>
      <c r="F17" s="151">
        <v>154.08403507487424</v>
      </c>
      <c r="G17" s="151">
        <v>162.91005538064525</v>
      </c>
      <c r="H17" s="151">
        <v>194.62450802216082</v>
      </c>
      <c r="I17" s="151">
        <v>192.34713777110292</v>
      </c>
      <c r="J17" s="151">
        <v>184.44767745232014</v>
      </c>
      <c r="K17" s="151">
        <v>123.62040160838777</v>
      </c>
      <c r="L17" s="151">
        <v>137.24526175374351</v>
      </c>
      <c r="M17" s="151">
        <v>162.41564272736349</v>
      </c>
      <c r="N17" s="151">
        <v>151.25463117921797</v>
      </c>
      <c r="O17" s="151">
        <v>154.33022113633118</v>
      </c>
      <c r="P17" s="151">
        <v>139.79727699897327</v>
      </c>
      <c r="Q17" s="151">
        <v>127.84917304513225</v>
      </c>
    </row>
    <row r="18" spans="1:17" x14ac:dyDescent="0.25">
      <c r="A18" s="154" t="s">
        <v>33</v>
      </c>
      <c r="B18" s="83">
        <v>43.116502307525536</v>
      </c>
      <c r="C18" s="83">
        <v>77.940798454136555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2.9959159222549645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117.48457980990216</v>
      </c>
      <c r="C22" s="208">
        <v>68.850285779232024</v>
      </c>
      <c r="D22" s="208">
        <v>145.24337738531065</v>
      </c>
      <c r="E22" s="208">
        <v>166.86231027094792</v>
      </c>
      <c r="F22" s="208">
        <v>154.08403507487424</v>
      </c>
      <c r="G22" s="208">
        <v>162.91005538064525</v>
      </c>
      <c r="H22" s="208">
        <v>194.62450802216082</v>
      </c>
      <c r="I22" s="208">
        <v>188.19920281111197</v>
      </c>
      <c r="J22" s="208">
        <v>164.01033525434403</v>
      </c>
      <c r="K22" s="208">
        <v>123.62040160838777</v>
      </c>
      <c r="L22" s="208">
        <v>137.24526175374351</v>
      </c>
      <c r="M22" s="208">
        <v>162.41564272736349</v>
      </c>
      <c r="N22" s="208">
        <v>151.25463117921797</v>
      </c>
      <c r="O22" s="208">
        <v>154.33022113633118</v>
      </c>
      <c r="P22" s="208">
        <v>139.79727699897327</v>
      </c>
      <c r="Q22" s="208">
        <v>127.84917304513225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16.301905827744875</v>
      </c>
      <c r="C24" s="208">
        <v>17.317396942560002</v>
      </c>
      <c r="D24" s="208">
        <v>0</v>
      </c>
      <c r="E24" s="208">
        <v>1.5871096103732361</v>
      </c>
      <c r="F24" s="208">
        <v>0</v>
      </c>
      <c r="G24" s="208">
        <v>0</v>
      </c>
      <c r="H24" s="208">
        <v>0</v>
      </c>
      <c r="I24" s="208">
        <v>1.152019037735994</v>
      </c>
      <c r="J24" s="208">
        <v>20.437342197976111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31.810795575768285</v>
      </c>
      <c r="C25" s="264">
        <v>30.146450554905552</v>
      </c>
      <c r="D25" s="264">
        <v>27.754749820628263</v>
      </c>
      <c r="E25" s="264">
        <v>32.795733847426781</v>
      </c>
      <c r="F25" s="264">
        <v>29.697461577796314</v>
      </c>
      <c r="G25" s="264">
        <v>30.92209715070258</v>
      </c>
      <c r="H25" s="264">
        <v>36.146837400957672</v>
      </c>
      <c r="I25" s="264">
        <v>35.935085091516868</v>
      </c>
      <c r="J25" s="264">
        <v>38.07588161452459</v>
      </c>
      <c r="K25" s="264">
        <v>22.506482235787313</v>
      </c>
      <c r="L25" s="264">
        <v>25.767110408685873</v>
      </c>
      <c r="M25" s="264">
        <v>29.229848236615247</v>
      </c>
      <c r="N25" s="264">
        <v>27.97718854789035</v>
      </c>
      <c r="O25" s="264">
        <v>27.816940788327866</v>
      </c>
      <c r="P25" s="264">
        <v>29.495100752361832</v>
      </c>
      <c r="Q25" s="264">
        <v>55.359598652563228</v>
      </c>
    </row>
    <row r="26" spans="1:17" x14ac:dyDescent="0.25">
      <c r="A26" s="150" t="s">
        <v>33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5.9041131709405938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31.810795575768285</v>
      </c>
      <c r="C33" s="87">
        <v>30.146450554905552</v>
      </c>
      <c r="D33" s="87">
        <v>27.754749820628263</v>
      </c>
      <c r="E33" s="87">
        <v>32.795733847426781</v>
      </c>
      <c r="F33" s="87">
        <v>29.697461577796314</v>
      </c>
      <c r="G33" s="87">
        <v>30.92209715070258</v>
      </c>
      <c r="H33" s="87">
        <v>36.146837400957672</v>
      </c>
      <c r="I33" s="87">
        <v>35.935085091516868</v>
      </c>
      <c r="J33" s="87">
        <v>32.171768443584</v>
      </c>
      <c r="K33" s="87">
        <v>22.506482235787313</v>
      </c>
      <c r="L33" s="87">
        <v>25.767110408685873</v>
      </c>
      <c r="M33" s="87">
        <v>29.229848236615247</v>
      </c>
      <c r="N33" s="87">
        <v>27.97718854789035</v>
      </c>
      <c r="O33" s="87">
        <v>27.816940788327866</v>
      </c>
      <c r="P33" s="87">
        <v>29.495100752361832</v>
      </c>
      <c r="Q33" s="87">
        <v>55.359598652563228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321.33226432735984</v>
      </c>
      <c r="C36" s="204">
        <v>304.16945948289748</v>
      </c>
      <c r="D36" s="204">
        <v>279.89402155567086</v>
      </c>
      <c r="E36" s="204">
        <v>331.59879612381394</v>
      </c>
      <c r="F36" s="204">
        <v>293.25553351140582</v>
      </c>
      <c r="G36" s="204">
        <v>310.19232961181638</v>
      </c>
      <c r="H36" s="204">
        <v>365.49328272377903</v>
      </c>
      <c r="I36" s="204">
        <v>365.21890018082854</v>
      </c>
      <c r="J36" s="204">
        <v>350.26183156887163</v>
      </c>
      <c r="K36" s="204">
        <v>208.68472430946971</v>
      </c>
      <c r="L36" s="204">
        <v>233.52730525316892</v>
      </c>
      <c r="M36" s="204">
        <v>239.9982005860486</v>
      </c>
      <c r="N36" s="204">
        <v>206.83260489975268</v>
      </c>
      <c r="O36" s="204">
        <v>198.24665496943015</v>
      </c>
      <c r="P36" s="204">
        <v>174.41896998579526</v>
      </c>
      <c r="Q36" s="204">
        <v>145.03812921423349</v>
      </c>
    </row>
    <row r="37" spans="1:17" x14ac:dyDescent="0.25">
      <c r="A37" s="84" t="s">
        <v>33</v>
      </c>
      <c r="B37" s="83">
        <v>321.33226432735984</v>
      </c>
      <c r="C37" s="83">
        <v>304.16945948289748</v>
      </c>
      <c r="D37" s="83">
        <v>263.38311199062144</v>
      </c>
      <c r="E37" s="83">
        <v>317.61938333418715</v>
      </c>
      <c r="F37" s="83">
        <v>225.50730406706398</v>
      </c>
      <c r="G37" s="83">
        <v>267.55377426762897</v>
      </c>
      <c r="H37" s="83">
        <v>347.07260576057581</v>
      </c>
      <c r="I37" s="83">
        <v>365.21890018082854</v>
      </c>
      <c r="J37" s="83">
        <v>344.81656247944773</v>
      </c>
      <c r="K37" s="83">
        <v>186.25882073722943</v>
      </c>
      <c r="L37" s="83">
        <v>192.14808430918643</v>
      </c>
      <c r="M37" s="83">
        <v>188.09326830151073</v>
      </c>
      <c r="N37" s="83">
        <v>113.62002117322284</v>
      </c>
      <c r="O37" s="83">
        <v>73.597568164916709</v>
      </c>
      <c r="P37" s="83">
        <v>52.006010598093617</v>
      </c>
      <c r="Q37" s="83">
        <v>18.434004669186773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0</v>
      </c>
      <c r="C41" s="208">
        <v>0</v>
      </c>
      <c r="D41" s="208">
        <v>2.1448653982894017</v>
      </c>
      <c r="E41" s="208">
        <v>0</v>
      </c>
      <c r="F41" s="208">
        <v>52.828675663781787</v>
      </c>
      <c r="G41" s="208">
        <v>29.768555344187387</v>
      </c>
      <c r="H41" s="208">
        <v>4.0545729252032157</v>
      </c>
      <c r="I41" s="208">
        <v>0</v>
      </c>
      <c r="J41" s="208">
        <v>0</v>
      </c>
      <c r="K41" s="208">
        <v>8.686076276324286</v>
      </c>
      <c r="L41" s="208">
        <v>14.603863641465242</v>
      </c>
      <c r="M41" s="208">
        <v>38.333432519718272</v>
      </c>
      <c r="N41" s="208">
        <v>73.220809281407185</v>
      </c>
      <c r="O41" s="208">
        <v>67.978487632255153</v>
      </c>
      <c r="P41" s="208">
        <v>64.089619702435257</v>
      </c>
      <c r="Q41" s="208">
        <v>67.271992602441287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14.366044166760002</v>
      </c>
      <c r="E43" s="208">
        <v>13.979412789626766</v>
      </c>
      <c r="F43" s="208">
        <v>14.919553780560001</v>
      </c>
      <c r="G43" s="208">
        <v>12.86999999999998</v>
      </c>
      <c r="H43" s="208">
        <v>14.366104038000003</v>
      </c>
      <c r="I43" s="208">
        <v>0</v>
      </c>
      <c r="J43" s="208">
        <v>5.4452690894238929</v>
      </c>
      <c r="K43" s="208">
        <v>13.739827295915997</v>
      </c>
      <c r="L43" s="208">
        <v>26.775357302517239</v>
      </c>
      <c r="M43" s="208">
        <v>13.571499764819578</v>
      </c>
      <c r="N43" s="208">
        <v>19.991774445122665</v>
      </c>
      <c r="O43" s="208">
        <v>56.670599172258264</v>
      </c>
      <c r="P43" s="208">
        <v>58.323339685266376</v>
      </c>
      <c r="Q43" s="208">
        <v>59.332131942605436</v>
      </c>
    </row>
    <row r="44" spans="1:17" x14ac:dyDescent="0.25">
      <c r="A44" s="175" t="s">
        <v>211</v>
      </c>
      <c r="B44" s="255">
        <v>0</v>
      </c>
      <c r="C44" s="255">
        <v>0</v>
      </c>
      <c r="D44" s="255">
        <v>0</v>
      </c>
      <c r="E44" s="255">
        <v>0</v>
      </c>
      <c r="F44" s="255">
        <v>0</v>
      </c>
      <c r="G44" s="255">
        <v>0</v>
      </c>
      <c r="H44" s="255">
        <v>0</v>
      </c>
      <c r="I44" s="255">
        <v>0</v>
      </c>
      <c r="J44" s="255">
        <v>0</v>
      </c>
      <c r="K44" s="255">
        <v>0</v>
      </c>
      <c r="L44" s="255">
        <v>0</v>
      </c>
      <c r="M44" s="255">
        <v>0</v>
      </c>
      <c r="N44" s="255">
        <v>0</v>
      </c>
      <c r="O44" s="255">
        <v>0</v>
      </c>
      <c r="P44" s="255">
        <v>0</v>
      </c>
      <c r="Q44" s="255">
        <v>0</v>
      </c>
    </row>
    <row r="45" spans="1:17" x14ac:dyDescent="0.25">
      <c r="A45" s="177" t="s">
        <v>98</v>
      </c>
      <c r="B45" s="176">
        <v>929.72084000000007</v>
      </c>
      <c r="C45" s="176">
        <v>932.21077000000002</v>
      </c>
      <c r="D45" s="176">
        <v>923.75242000000014</v>
      </c>
      <c r="E45" s="176">
        <v>973.73235999999997</v>
      </c>
      <c r="F45" s="176">
        <v>1056.99899</v>
      </c>
      <c r="G45" s="176">
        <v>1042.5651399999999</v>
      </c>
      <c r="H45" s="176">
        <v>1114.21785</v>
      </c>
      <c r="I45" s="176">
        <v>1121.8811800000001</v>
      </c>
      <c r="J45" s="176">
        <v>1082.3855400000002</v>
      </c>
      <c r="K45" s="176">
        <v>767.01274999999998</v>
      </c>
      <c r="L45" s="176">
        <v>937.42904999999996</v>
      </c>
      <c r="M45" s="176">
        <v>995.72577999999987</v>
      </c>
      <c r="N45" s="176">
        <v>900.04959000000008</v>
      </c>
      <c r="O45" s="176">
        <v>882.85266999999988</v>
      </c>
      <c r="P45" s="176">
        <v>855.22227999999996</v>
      </c>
      <c r="Q45" s="176">
        <v>820.46663999999998</v>
      </c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153.73785506370749</v>
      </c>
      <c r="C47" s="96">
        <v>218.89046312303378</v>
      </c>
      <c r="D47" s="96">
        <v>332.72906728335033</v>
      </c>
      <c r="E47" s="96">
        <v>238.89984442801537</v>
      </c>
      <c r="F47" s="96">
        <v>420.57074569469643</v>
      </c>
      <c r="G47" s="96">
        <v>371.93818770973911</v>
      </c>
      <c r="H47" s="96">
        <v>337.16939785980401</v>
      </c>
      <c r="I47" s="96">
        <v>315.20333357152356</v>
      </c>
      <c r="J47" s="96">
        <v>368.45123242858102</v>
      </c>
      <c r="K47" s="96">
        <v>352.97256697234866</v>
      </c>
      <c r="L47" s="96">
        <v>486.57810347598667</v>
      </c>
      <c r="M47" s="96">
        <v>509.89933933450357</v>
      </c>
      <c r="N47" s="96">
        <v>426.11666246383652</v>
      </c>
      <c r="O47" s="96">
        <v>397.40094767010692</v>
      </c>
      <c r="P47" s="96">
        <v>399.5038429894928</v>
      </c>
      <c r="Q47" s="96">
        <v>423.53604385126744</v>
      </c>
    </row>
    <row r="48" spans="1:17" x14ac:dyDescent="0.25">
      <c r="A48" s="132" t="s">
        <v>83</v>
      </c>
      <c r="B48" s="160">
        <v>0</v>
      </c>
      <c r="C48" s="160">
        <v>0</v>
      </c>
      <c r="D48" s="160">
        <v>0</v>
      </c>
      <c r="E48" s="160">
        <v>0</v>
      </c>
      <c r="F48" s="160">
        <v>0</v>
      </c>
      <c r="G48" s="160">
        <v>0</v>
      </c>
      <c r="H48" s="160">
        <v>0</v>
      </c>
      <c r="I48" s="160">
        <v>0</v>
      </c>
      <c r="J48" s="160">
        <v>0</v>
      </c>
      <c r="K48" s="160">
        <v>0</v>
      </c>
      <c r="L48" s="160">
        <v>0</v>
      </c>
      <c r="M48" s="160">
        <v>0</v>
      </c>
      <c r="N48" s="160">
        <v>0</v>
      </c>
      <c r="O48" s="160">
        <v>0</v>
      </c>
      <c r="P48" s="160">
        <v>0</v>
      </c>
      <c r="Q48" s="160">
        <v>0</v>
      </c>
    </row>
    <row r="49" spans="1:17" x14ac:dyDescent="0.25">
      <c r="A49" s="76" t="s">
        <v>82</v>
      </c>
      <c r="B49" s="159">
        <v>0</v>
      </c>
      <c r="C49" s="159">
        <v>0</v>
      </c>
      <c r="D49" s="159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</row>
    <row r="50" spans="1:17" x14ac:dyDescent="0.25">
      <c r="A50" s="76" t="s">
        <v>81</v>
      </c>
      <c r="B50" s="159">
        <v>0</v>
      </c>
      <c r="C50" s="159">
        <v>0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</row>
    <row r="51" spans="1:17" x14ac:dyDescent="0.25">
      <c r="A51" s="76" t="s">
        <v>80</v>
      </c>
      <c r="B51" s="159">
        <v>0</v>
      </c>
      <c r="C51" s="159">
        <v>0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</row>
    <row r="52" spans="1:17" x14ac:dyDescent="0.25">
      <c r="A52" s="129" t="s">
        <v>79</v>
      </c>
      <c r="B52" s="158">
        <v>6.4420178593065605E-2</v>
      </c>
      <c r="C52" s="158">
        <v>0.14514028652345834</v>
      </c>
      <c r="D52" s="158">
        <v>0.27916681780472752</v>
      </c>
      <c r="E52" s="158">
        <v>0.16471643979992495</v>
      </c>
      <c r="F52" s="158">
        <v>0.41574183995780511</v>
      </c>
      <c r="G52" s="158">
        <v>0.36563308042075038</v>
      </c>
      <c r="H52" s="158">
        <v>0.30762920259837034</v>
      </c>
      <c r="I52" s="158">
        <v>0.30387537504152506</v>
      </c>
      <c r="J52" s="158">
        <v>0.43318068285891154</v>
      </c>
      <c r="K52" s="158">
        <v>0.41121000377274081</v>
      </c>
      <c r="L52" s="158">
        <v>0.47516013090732445</v>
      </c>
      <c r="M52" s="158">
        <v>0.4860218405654817</v>
      </c>
      <c r="N52" s="158">
        <v>0.40676379982340954</v>
      </c>
      <c r="O52" s="158">
        <v>0.40363638469712215</v>
      </c>
      <c r="P52" s="158">
        <v>0.38812917982982553</v>
      </c>
      <c r="Q52" s="158">
        <v>0.40426029394465446</v>
      </c>
    </row>
    <row r="53" spans="1:17" x14ac:dyDescent="0.25">
      <c r="A53" s="92" t="s">
        <v>125</v>
      </c>
      <c r="B53" s="91">
        <v>3.0164519644525503E-2</v>
      </c>
      <c r="C53" s="91">
        <v>6.796142326311698E-2</v>
      </c>
      <c r="D53" s="91">
        <v>0.13071887013794822</v>
      </c>
      <c r="E53" s="91">
        <v>7.7127887451339278E-2</v>
      </c>
      <c r="F53" s="91">
        <v>0.19466963880488694</v>
      </c>
      <c r="G53" s="91">
        <v>0.17120639026336559</v>
      </c>
      <c r="H53" s="91">
        <v>0.1440462806479573</v>
      </c>
      <c r="I53" s="91">
        <v>0.14350429107838095</v>
      </c>
      <c r="J53" s="91">
        <v>0.20459514415964927</v>
      </c>
      <c r="K53" s="91">
        <v>0.19422410848581562</v>
      </c>
      <c r="L53" s="91">
        <v>0.22436918805511133</v>
      </c>
      <c r="M53" s="91">
        <v>0.23104145397036138</v>
      </c>
      <c r="N53" s="91">
        <v>0.19451773628037064</v>
      </c>
      <c r="O53" s="91">
        <v>0.19428579531559256</v>
      </c>
      <c r="P53" s="91">
        <v>0.18894654383807175</v>
      </c>
      <c r="Q53" s="91">
        <v>0.19707777072110555</v>
      </c>
    </row>
    <row r="54" spans="1:17" x14ac:dyDescent="0.25">
      <c r="A54" s="92" t="s">
        <v>26</v>
      </c>
      <c r="B54" s="91">
        <v>3.4255658948540102E-2</v>
      </c>
      <c r="C54" s="91">
        <v>7.7178863260341346E-2</v>
      </c>
      <c r="D54" s="91">
        <v>0.14844794766677927</v>
      </c>
      <c r="E54" s="91">
        <v>8.7588552348585674E-2</v>
      </c>
      <c r="F54" s="91">
        <v>0.22107220115291815</v>
      </c>
      <c r="G54" s="91">
        <v>0.19442669015738481</v>
      </c>
      <c r="H54" s="91">
        <v>0.16358292195041305</v>
      </c>
      <c r="I54" s="91">
        <v>0.16037108396314415</v>
      </c>
      <c r="J54" s="91">
        <v>0.22858553869926224</v>
      </c>
      <c r="K54" s="91">
        <v>0.21698589528692519</v>
      </c>
      <c r="L54" s="91">
        <v>0.25079094285221309</v>
      </c>
      <c r="M54" s="91">
        <v>0.25498038659512035</v>
      </c>
      <c r="N54" s="91">
        <v>0.2122460635430389</v>
      </c>
      <c r="O54" s="91">
        <v>0.20935058938152959</v>
      </c>
      <c r="P54" s="91">
        <v>0.19918263599175376</v>
      </c>
      <c r="Q54" s="91">
        <v>0.20718252322354888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</v>
      </c>
      <c r="C56" s="157">
        <v>0</v>
      </c>
      <c r="D56" s="157">
        <v>0</v>
      </c>
      <c r="E56" s="157">
        <v>0</v>
      </c>
      <c r="F56" s="157">
        <v>0</v>
      </c>
      <c r="G56" s="157">
        <v>0</v>
      </c>
      <c r="H56" s="157">
        <v>0</v>
      </c>
      <c r="I56" s="157">
        <v>0</v>
      </c>
      <c r="J56" s="157">
        <v>0</v>
      </c>
      <c r="K56" s="157">
        <v>0</v>
      </c>
      <c r="L56" s="157">
        <v>0</v>
      </c>
      <c r="M56" s="157">
        <v>0</v>
      </c>
      <c r="N56" s="157">
        <v>0</v>
      </c>
      <c r="O56" s="157">
        <v>0</v>
      </c>
      <c r="P56" s="157">
        <v>0</v>
      </c>
      <c r="Q56" s="157">
        <v>0</v>
      </c>
    </row>
    <row r="57" spans="1:17" x14ac:dyDescent="0.25">
      <c r="A57" s="156" t="s">
        <v>210</v>
      </c>
      <c r="B57" s="204">
        <v>0</v>
      </c>
      <c r="C57" s="204">
        <v>0</v>
      </c>
      <c r="D57" s="204">
        <v>0</v>
      </c>
      <c r="E57" s="204">
        <v>0</v>
      </c>
      <c r="F57" s="204">
        <v>0</v>
      </c>
      <c r="G57" s="204">
        <v>0</v>
      </c>
      <c r="H57" s="204">
        <v>0</v>
      </c>
      <c r="I57" s="204">
        <v>0</v>
      </c>
      <c r="J57" s="204">
        <v>0</v>
      </c>
      <c r="K57" s="204">
        <v>0</v>
      </c>
      <c r="L57" s="204">
        <v>0</v>
      </c>
      <c r="M57" s="204">
        <v>0</v>
      </c>
      <c r="N57" s="204">
        <v>0</v>
      </c>
      <c r="O57" s="204">
        <v>0</v>
      </c>
      <c r="P57" s="204">
        <v>0</v>
      </c>
      <c r="Q57" s="204">
        <v>0</v>
      </c>
    </row>
    <row r="58" spans="1:17" x14ac:dyDescent="0.25">
      <c r="A58" s="156" t="s">
        <v>209</v>
      </c>
      <c r="B58" s="204">
        <v>14.484102983280142</v>
      </c>
      <c r="C58" s="204">
        <v>40.185936518551678</v>
      </c>
      <c r="D58" s="204">
        <v>81.764118116748833</v>
      </c>
      <c r="E58" s="204">
        <v>48.672953591552918</v>
      </c>
      <c r="F58" s="204">
        <v>121.08281326345464</v>
      </c>
      <c r="G58" s="204">
        <v>105.25476165220283</v>
      </c>
      <c r="H58" s="204">
        <v>89.458874976588561</v>
      </c>
      <c r="I58" s="204">
        <v>49.019770587792202</v>
      </c>
      <c r="J58" s="204">
        <v>64.335393163832421</v>
      </c>
      <c r="K58" s="204">
        <v>69.145580443413593</v>
      </c>
      <c r="L58" s="204">
        <v>72.262377097496795</v>
      </c>
      <c r="M58" s="204">
        <v>72.216760019814686</v>
      </c>
      <c r="N58" s="204">
        <v>51.433920374956088</v>
      </c>
      <c r="O58" s="204">
        <v>64.681429892527177</v>
      </c>
      <c r="P58" s="204">
        <v>61.858711801358993</v>
      </c>
      <c r="Q58" s="204">
        <v>103.31637721403077</v>
      </c>
    </row>
    <row r="59" spans="1:17" x14ac:dyDescent="0.25">
      <c r="A59" s="152" t="s">
        <v>225</v>
      </c>
      <c r="B59" s="151">
        <v>7.6710488588653787</v>
      </c>
      <c r="C59" s="151">
        <v>17.05335848138758</v>
      </c>
      <c r="D59" s="151">
        <v>31.972847742483143</v>
      </c>
      <c r="E59" s="151">
        <v>18.904023499580063</v>
      </c>
      <c r="F59" s="151">
        <v>38.628128942010591</v>
      </c>
      <c r="G59" s="151">
        <v>31.748846680221639</v>
      </c>
      <c r="H59" s="151">
        <v>25.424024754718722</v>
      </c>
      <c r="I59" s="151">
        <v>26.106414816237454</v>
      </c>
      <c r="J59" s="151">
        <v>35.084235783276455</v>
      </c>
      <c r="K59" s="151">
        <v>29.972417861185487</v>
      </c>
      <c r="L59" s="151">
        <v>32.279998093674827</v>
      </c>
      <c r="M59" s="151">
        <v>30.770806377542844</v>
      </c>
      <c r="N59" s="151">
        <v>26.18850786059787</v>
      </c>
      <c r="O59" s="151">
        <v>25.197569428065869</v>
      </c>
      <c r="P59" s="151">
        <v>24.920597560540756</v>
      </c>
      <c r="Q59" s="151">
        <v>26.849172504848397</v>
      </c>
    </row>
    <row r="60" spans="1:17" x14ac:dyDescent="0.25">
      <c r="A60" s="154" t="s">
        <v>33</v>
      </c>
      <c r="B60" s="83">
        <v>7.6710488588653787</v>
      </c>
      <c r="C60" s="83">
        <v>17.05335848138758</v>
      </c>
      <c r="D60" s="83">
        <v>31.972847742483143</v>
      </c>
      <c r="E60" s="83">
        <v>18.904023499580063</v>
      </c>
      <c r="F60" s="83">
        <v>7.8012362141238398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0</v>
      </c>
      <c r="C62" s="208">
        <v>0</v>
      </c>
      <c r="D62" s="208">
        <v>0</v>
      </c>
      <c r="E62" s="208">
        <v>0</v>
      </c>
      <c r="F62" s="208">
        <v>0</v>
      </c>
      <c r="G62" s="208">
        <v>0</v>
      </c>
      <c r="H62" s="208">
        <v>17.236340148141633</v>
      </c>
      <c r="I62" s="208">
        <v>14.553389068042884</v>
      </c>
      <c r="J62" s="208">
        <v>35.084235783276455</v>
      </c>
      <c r="K62" s="208">
        <v>29.972417861185487</v>
      </c>
      <c r="L62" s="208">
        <v>32.279998093674827</v>
      </c>
      <c r="M62" s="208">
        <v>30.770806377542844</v>
      </c>
      <c r="N62" s="208">
        <v>26.18850786059787</v>
      </c>
      <c r="O62" s="208">
        <v>25.197569428065869</v>
      </c>
      <c r="P62" s="208">
        <v>24.920597560540756</v>
      </c>
      <c r="Q62" s="208">
        <v>26.849172504848397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30.826892727886747</v>
      </c>
      <c r="G63" s="208">
        <v>31.748846680221639</v>
      </c>
      <c r="H63" s="208">
        <v>8.1876846065770881</v>
      </c>
      <c r="I63" s="208">
        <v>11.553025748194569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0</v>
      </c>
      <c r="D64" s="208">
        <v>0</v>
      </c>
      <c r="E64" s="208">
        <v>0</v>
      </c>
      <c r="F64" s="208">
        <v>0</v>
      </c>
      <c r="G64" s="208">
        <v>0</v>
      </c>
      <c r="H64" s="208">
        <v>0</v>
      </c>
      <c r="I64" s="208">
        <v>0</v>
      </c>
      <c r="J64" s="208">
        <v>0</v>
      </c>
      <c r="K64" s="208">
        <v>0</v>
      </c>
      <c r="L64" s="208">
        <v>0</v>
      </c>
      <c r="M64" s="208">
        <v>0</v>
      </c>
      <c r="N64" s="208">
        <v>0</v>
      </c>
      <c r="O64" s="208">
        <v>0</v>
      </c>
      <c r="P64" s="208">
        <v>0</v>
      </c>
      <c r="Q64" s="208">
        <v>0</v>
      </c>
    </row>
    <row r="65" spans="1:17" x14ac:dyDescent="0.25">
      <c r="A65" s="152" t="s">
        <v>224</v>
      </c>
      <c r="B65" s="151">
        <v>6.8130541244147631</v>
      </c>
      <c r="C65" s="151">
        <v>23.132578037164098</v>
      </c>
      <c r="D65" s="151">
        <v>49.791270374265686</v>
      </c>
      <c r="E65" s="151">
        <v>29.768930091972855</v>
      </c>
      <c r="F65" s="151">
        <v>82.454684321444049</v>
      </c>
      <c r="G65" s="151">
        <v>73.505914971981184</v>
      </c>
      <c r="H65" s="151">
        <v>64.034850221869846</v>
      </c>
      <c r="I65" s="151">
        <v>22.913355771554748</v>
      </c>
      <c r="J65" s="151">
        <v>29.251157380555966</v>
      </c>
      <c r="K65" s="151">
        <v>39.173162582228102</v>
      </c>
      <c r="L65" s="151">
        <v>39.982379003821968</v>
      </c>
      <c r="M65" s="151">
        <v>41.445953642271846</v>
      </c>
      <c r="N65" s="151">
        <v>25.245412514358215</v>
      </c>
      <c r="O65" s="151">
        <v>39.483860464461316</v>
      </c>
      <c r="P65" s="151">
        <v>36.938114240818237</v>
      </c>
      <c r="Q65" s="151">
        <v>76.467204709182369</v>
      </c>
    </row>
    <row r="66" spans="1:17" x14ac:dyDescent="0.25">
      <c r="A66" s="263" t="s">
        <v>33</v>
      </c>
      <c r="B66" s="87">
        <v>0.27229696893772176</v>
      </c>
      <c r="C66" s="87">
        <v>14.137188297992969</v>
      </c>
      <c r="D66" s="87">
        <v>35.725625704641182</v>
      </c>
      <c r="E66" s="87">
        <v>21.734472315890944</v>
      </c>
      <c r="F66" s="87">
        <v>67.204038849486508</v>
      </c>
      <c r="G66" s="87">
        <v>61.047800148005649</v>
      </c>
      <c r="H66" s="87">
        <v>54.671007611623807</v>
      </c>
      <c r="I66" s="87">
        <v>18.94195904066547</v>
      </c>
      <c r="J66" s="87">
        <v>25.772868464667262</v>
      </c>
      <c r="K66" s="87">
        <v>27.218475707478799</v>
      </c>
      <c r="L66" s="87">
        <v>30.511178366875598</v>
      </c>
      <c r="M66" s="87">
        <v>32.014641205737007</v>
      </c>
      <c r="N66" s="87">
        <v>17.256769179275224</v>
      </c>
      <c r="O66" s="87">
        <v>29.946471845372727</v>
      </c>
      <c r="P66" s="87">
        <v>24.865937694712692</v>
      </c>
      <c r="Q66" s="87">
        <v>5.0368767778350927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263" t="s">
        <v>29</v>
      </c>
      <c r="B70" s="87">
        <v>3.383069170371631E-2</v>
      </c>
      <c r="C70" s="87">
        <v>1.2993406421086764</v>
      </c>
      <c r="D70" s="87">
        <v>4.0916061491487632</v>
      </c>
      <c r="E70" s="87">
        <v>2.4974711151086892</v>
      </c>
      <c r="F70" s="87">
        <v>7.5802131649378657</v>
      </c>
      <c r="G70" s="87">
        <v>6.4394119746780332</v>
      </c>
      <c r="H70" s="87">
        <v>6.4909513426596979</v>
      </c>
      <c r="I70" s="87">
        <v>2.1762249193341527</v>
      </c>
      <c r="J70" s="87">
        <v>3.4782889158887036</v>
      </c>
      <c r="K70" s="87">
        <v>4.95234966034461</v>
      </c>
      <c r="L70" s="87">
        <v>3.3947216097708774</v>
      </c>
      <c r="M70" s="87">
        <v>3.8520574397927896</v>
      </c>
      <c r="N70" s="87">
        <v>2.6825715705084043</v>
      </c>
      <c r="O70" s="87">
        <v>6.8998692562981256</v>
      </c>
      <c r="P70" s="87">
        <v>3.5866621706439932</v>
      </c>
      <c r="Q70" s="87">
        <v>0.70920858574915635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0</v>
      </c>
    </row>
    <row r="73" spans="1:17" x14ac:dyDescent="0.25">
      <c r="A73" s="263" t="s">
        <v>25</v>
      </c>
      <c r="B73" s="87">
        <v>6.5069264637733246</v>
      </c>
      <c r="C73" s="87">
        <v>7.6960490970624518</v>
      </c>
      <c r="D73" s="87">
        <v>9.9740385204757391</v>
      </c>
      <c r="E73" s="87">
        <v>5.5369866609732226</v>
      </c>
      <c r="F73" s="87">
        <v>7.6704323070196843</v>
      </c>
      <c r="G73" s="87">
        <v>6.0187028492974912</v>
      </c>
      <c r="H73" s="87">
        <v>2.8728912675863354</v>
      </c>
      <c r="I73" s="87">
        <v>1.7951718115551254</v>
      </c>
      <c r="J73" s="87">
        <v>0</v>
      </c>
      <c r="K73" s="87">
        <v>7.0023372144046876</v>
      </c>
      <c r="L73" s="87">
        <v>6.0764790271754947</v>
      </c>
      <c r="M73" s="87">
        <v>5.5792549967420504</v>
      </c>
      <c r="N73" s="87">
        <v>5.306071764574587</v>
      </c>
      <c r="O73" s="87">
        <v>2.6375193627904614</v>
      </c>
      <c r="P73" s="87">
        <v>8.4855143754615483</v>
      </c>
      <c r="Q73" s="87">
        <v>70.721119345598126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</v>
      </c>
    </row>
    <row r="77" spans="1:17" x14ac:dyDescent="0.25">
      <c r="A77" s="156" t="s">
        <v>208</v>
      </c>
      <c r="B77" s="204">
        <v>27.416687675710687</v>
      </c>
      <c r="C77" s="204">
        <v>61.699359137857918</v>
      </c>
      <c r="D77" s="204">
        <v>118.93564190985749</v>
      </c>
      <c r="E77" s="204">
        <v>70.193569906633542</v>
      </c>
      <c r="F77" s="204">
        <v>177.91619169395773</v>
      </c>
      <c r="G77" s="204">
        <v>156.10119071435292</v>
      </c>
      <c r="H77" s="204">
        <v>121.43443238808356</v>
      </c>
      <c r="I77" s="204">
        <v>121.60949687560236</v>
      </c>
      <c r="J77" s="204">
        <v>169.75314980030598</v>
      </c>
      <c r="K77" s="204">
        <v>142.52124390482237</v>
      </c>
      <c r="L77" s="204">
        <v>178.0887650209352</v>
      </c>
      <c r="M77" s="204">
        <v>171.2877983800314</v>
      </c>
      <c r="N77" s="204">
        <v>150.64836966992175</v>
      </c>
      <c r="O77" s="204">
        <v>149.83398010511664</v>
      </c>
      <c r="P77" s="204">
        <v>157.17737243145805</v>
      </c>
      <c r="Q77" s="204">
        <v>166.52418856133554</v>
      </c>
    </row>
    <row r="78" spans="1:17" x14ac:dyDescent="0.25">
      <c r="A78" s="152" t="s">
        <v>222</v>
      </c>
      <c r="B78" s="261">
        <v>27.416687675710687</v>
      </c>
      <c r="C78" s="261">
        <v>61.699359137857918</v>
      </c>
      <c r="D78" s="261">
        <v>118.93564190985749</v>
      </c>
      <c r="E78" s="261">
        <v>70.193569906633542</v>
      </c>
      <c r="F78" s="261">
        <v>177.91619169395773</v>
      </c>
      <c r="G78" s="261">
        <v>156.10119071435292</v>
      </c>
      <c r="H78" s="261">
        <v>121.43443238808356</v>
      </c>
      <c r="I78" s="261">
        <v>121.60949687560236</v>
      </c>
      <c r="J78" s="261">
        <v>169.75314980030598</v>
      </c>
      <c r="K78" s="261">
        <v>142.52124390482237</v>
      </c>
      <c r="L78" s="261">
        <v>178.0887650209352</v>
      </c>
      <c r="M78" s="261">
        <v>171.2877983800314</v>
      </c>
      <c r="N78" s="261">
        <v>150.64836966992175</v>
      </c>
      <c r="O78" s="261">
        <v>149.83398010511664</v>
      </c>
      <c r="P78" s="261">
        <v>157.17737243145805</v>
      </c>
      <c r="Q78" s="261">
        <v>166.52418856133554</v>
      </c>
    </row>
    <row r="79" spans="1:17" x14ac:dyDescent="0.25">
      <c r="A79" s="154" t="s">
        <v>33</v>
      </c>
      <c r="B79" s="83">
        <v>27.416687675710687</v>
      </c>
      <c r="C79" s="83">
        <v>61.699359137857897</v>
      </c>
      <c r="D79" s="83">
        <v>118.93564190985749</v>
      </c>
      <c r="E79" s="83">
        <v>70.193569906633542</v>
      </c>
      <c r="F79" s="83">
        <v>177.9161916939577</v>
      </c>
      <c r="G79" s="83">
        <v>153.78968037780135</v>
      </c>
      <c r="H79" s="83">
        <v>80.396295523112343</v>
      </c>
      <c r="I79" s="83">
        <v>82.787084746195063</v>
      </c>
      <c r="J79" s="83">
        <v>114.51861324640841</v>
      </c>
      <c r="K79" s="83">
        <v>66.125436794427827</v>
      </c>
      <c r="L79" s="83">
        <v>120.29130581844552</v>
      </c>
      <c r="M79" s="83">
        <v>97.106580481336735</v>
      </c>
      <c r="N79" s="83">
        <v>94.214761280771867</v>
      </c>
      <c r="O79" s="83">
        <v>89.731949807301334</v>
      </c>
      <c r="P79" s="83">
        <v>121.55783040437802</v>
      </c>
      <c r="Q79" s="83">
        <v>134.66565822109382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0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0</v>
      </c>
      <c r="C82" s="208">
        <v>2.3025728523862203E-14</v>
      </c>
      <c r="D82" s="208">
        <v>0</v>
      </c>
      <c r="E82" s="208">
        <v>0</v>
      </c>
      <c r="F82" s="208">
        <v>2.3025728523862203E-14</v>
      </c>
      <c r="G82" s="208">
        <v>2.3115103365515681</v>
      </c>
      <c r="H82" s="208">
        <v>41.038136864971214</v>
      </c>
      <c r="I82" s="208">
        <v>38.822412129407283</v>
      </c>
      <c r="J82" s="208">
        <v>48.999520989919297</v>
      </c>
      <c r="K82" s="208">
        <v>44.564215317303393</v>
      </c>
      <c r="L82" s="208">
        <v>33.744971264990035</v>
      </c>
      <c r="M82" s="208">
        <v>33.29793497241608</v>
      </c>
      <c r="N82" s="208">
        <v>31.374916970718008</v>
      </c>
      <c r="O82" s="208">
        <v>36.444700967376079</v>
      </c>
      <c r="P82" s="208">
        <v>24.271603507209246</v>
      </c>
      <c r="Q82" s="208">
        <v>20.963165392023914</v>
      </c>
    </row>
    <row r="83" spans="1:17" x14ac:dyDescent="0.25">
      <c r="A83" s="154" t="s">
        <v>28</v>
      </c>
      <c r="B83" s="208">
        <v>0</v>
      </c>
      <c r="C83" s="208">
        <v>0</v>
      </c>
      <c r="D83" s="208">
        <v>0</v>
      </c>
      <c r="E83" s="208">
        <v>0</v>
      </c>
      <c r="F83" s="208">
        <v>0</v>
      </c>
      <c r="G83" s="208">
        <v>0</v>
      </c>
      <c r="H83" s="208">
        <v>0</v>
      </c>
      <c r="I83" s="208">
        <v>0</v>
      </c>
      <c r="J83" s="208">
        <v>0</v>
      </c>
      <c r="K83" s="208">
        <v>0</v>
      </c>
      <c r="L83" s="208">
        <v>0</v>
      </c>
      <c r="M83" s="208">
        <v>0</v>
      </c>
      <c r="N83" s="208">
        <v>0</v>
      </c>
      <c r="O83" s="208">
        <v>0</v>
      </c>
      <c r="P83" s="208">
        <v>0</v>
      </c>
      <c r="Q83" s="208">
        <v>0</v>
      </c>
    </row>
    <row r="84" spans="1:17" x14ac:dyDescent="0.25">
      <c r="A84" s="154" t="s">
        <v>26</v>
      </c>
      <c r="B84" s="208">
        <v>0</v>
      </c>
      <c r="C84" s="208">
        <v>0</v>
      </c>
      <c r="D84" s="208">
        <v>0</v>
      </c>
      <c r="E84" s="208">
        <v>0</v>
      </c>
      <c r="F84" s="208">
        <v>0</v>
      </c>
      <c r="G84" s="208">
        <v>4.1722977073277439E-15</v>
      </c>
      <c r="H84" s="208">
        <v>0</v>
      </c>
      <c r="I84" s="208">
        <v>7.1851957219318581E-15</v>
      </c>
      <c r="J84" s="208">
        <v>6.2350155639782789</v>
      </c>
      <c r="K84" s="208">
        <v>31.83159179309116</v>
      </c>
      <c r="L84" s="208">
        <v>24.052487937499659</v>
      </c>
      <c r="M84" s="208">
        <v>40.883282926278582</v>
      </c>
      <c r="N84" s="208">
        <v>25.058691418431888</v>
      </c>
      <c r="O84" s="208">
        <v>23.657329330439236</v>
      </c>
      <c r="P84" s="208">
        <v>11.347938519870789</v>
      </c>
      <c r="Q84" s="208">
        <v>10.895364948217802</v>
      </c>
    </row>
    <row r="85" spans="1:17" x14ac:dyDescent="0.25">
      <c r="A85" s="154" t="s">
        <v>86</v>
      </c>
      <c r="B85" s="208">
        <v>0</v>
      </c>
      <c r="C85" s="208">
        <v>0</v>
      </c>
      <c r="D85" s="208">
        <v>0</v>
      </c>
      <c r="E85" s="208">
        <v>0</v>
      </c>
      <c r="F85" s="208">
        <v>0</v>
      </c>
      <c r="G85" s="208">
        <v>0</v>
      </c>
      <c r="H85" s="208">
        <v>0</v>
      </c>
      <c r="I85" s="208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</row>
    <row r="86" spans="1:17" x14ac:dyDescent="0.25">
      <c r="A86" s="152" t="s">
        <v>221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0</v>
      </c>
      <c r="K86" s="261">
        <v>0</v>
      </c>
      <c r="L86" s="261">
        <v>0</v>
      </c>
      <c r="M86" s="261">
        <v>0</v>
      </c>
      <c r="N86" s="261">
        <v>0</v>
      </c>
      <c r="O86" s="261">
        <v>0</v>
      </c>
      <c r="P86" s="261">
        <v>0</v>
      </c>
      <c r="Q86" s="261">
        <v>0</v>
      </c>
    </row>
    <row r="87" spans="1:17" x14ac:dyDescent="0.25">
      <c r="A87" s="156" t="s">
        <v>207</v>
      </c>
      <c r="B87" s="204">
        <v>3.9255742261235937</v>
      </c>
      <c r="C87" s="204">
        <v>8.7268671801007081</v>
      </c>
      <c r="D87" s="204">
        <v>16.361750438939342</v>
      </c>
      <c r="E87" s="204">
        <v>9.6739244900289236</v>
      </c>
      <c r="F87" s="204">
        <v>18.76931889732629</v>
      </c>
      <c r="G87" s="204">
        <v>15.939272262762632</v>
      </c>
      <c r="H87" s="204">
        <v>12.831821292533455</v>
      </c>
      <c r="I87" s="204">
        <v>13.107600733087569</v>
      </c>
      <c r="J87" s="204">
        <v>17.953968781583818</v>
      </c>
      <c r="K87" s="204">
        <v>15.338052620339987</v>
      </c>
      <c r="L87" s="204">
        <v>16.518931226647325</v>
      </c>
      <c r="M87" s="204">
        <v>15.74661909409193</v>
      </c>
      <c r="N87" s="204">
        <v>13.401678619135263</v>
      </c>
      <c r="O87" s="204">
        <v>12.833961287765931</v>
      </c>
      <c r="P87" s="204">
        <v>12.75283957684594</v>
      </c>
      <c r="Q87" s="204">
        <v>13.314847781956489</v>
      </c>
    </row>
    <row r="88" spans="1:17" x14ac:dyDescent="0.25">
      <c r="A88" s="152" t="s">
        <v>220</v>
      </c>
      <c r="B88" s="261">
        <v>3.9255742261235937</v>
      </c>
      <c r="C88" s="261">
        <v>8.7268671801007081</v>
      </c>
      <c r="D88" s="261">
        <v>16.361750438939342</v>
      </c>
      <c r="E88" s="261">
        <v>9.6739244900289236</v>
      </c>
      <c r="F88" s="261">
        <v>18.76931889732629</v>
      </c>
      <c r="G88" s="261">
        <v>15.939272262762632</v>
      </c>
      <c r="H88" s="261">
        <v>12.831821292533455</v>
      </c>
      <c r="I88" s="261">
        <v>13.107600733087569</v>
      </c>
      <c r="J88" s="261">
        <v>17.953968781583818</v>
      </c>
      <c r="K88" s="261">
        <v>15.338052620339987</v>
      </c>
      <c r="L88" s="261">
        <v>16.518931226647325</v>
      </c>
      <c r="M88" s="261">
        <v>15.74661909409193</v>
      </c>
      <c r="N88" s="261">
        <v>13.401678619135263</v>
      </c>
      <c r="O88" s="261">
        <v>12.833961287765931</v>
      </c>
      <c r="P88" s="261">
        <v>12.75283957684594</v>
      </c>
      <c r="Q88" s="261">
        <v>13.314847781956489</v>
      </c>
    </row>
    <row r="89" spans="1:17" x14ac:dyDescent="0.25">
      <c r="A89" s="154" t="s">
        <v>33</v>
      </c>
      <c r="B89" s="83">
        <v>3.9255742261235937</v>
      </c>
      <c r="C89" s="83">
        <v>8.7268671801007081</v>
      </c>
      <c r="D89" s="83">
        <v>16.361750438939342</v>
      </c>
      <c r="E89" s="83">
        <v>9.6739244900289236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0</v>
      </c>
      <c r="C90" s="208">
        <v>0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0</v>
      </c>
      <c r="J90" s="208">
        <v>0</v>
      </c>
      <c r="K90" s="208">
        <v>0</v>
      </c>
      <c r="L90" s="208">
        <v>0</v>
      </c>
      <c r="M90" s="208">
        <v>0</v>
      </c>
      <c r="N90" s="208">
        <v>0</v>
      </c>
      <c r="O90" s="208">
        <v>0.34771296460039369</v>
      </c>
      <c r="P90" s="208">
        <v>0</v>
      </c>
      <c r="Q90" s="208">
        <v>2.4374878689732906</v>
      </c>
    </row>
    <row r="91" spans="1:17" x14ac:dyDescent="0.25">
      <c r="A91" s="154" t="s">
        <v>125</v>
      </c>
      <c r="B91" s="208">
        <v>0</v>
      </c>
      <c r="C91" s="208">
        <v>0</v>
      </c>
      <c r="D91" s="208">
        <v>0</v>
      </c>
      <c r="E91" s="208">
        <v>0</v>
      </c>
      <c r="F91" s="208">
        <v>4.6515616162789426</v>
      </c>
      <c r="G91" s="208">
        <v>6.9125895011497578</v>
      </c>
      <c r="H91" s="208">
        <v>12.831821292533455</v>
      </c>
      <c r="I91" s="208">
        <v>13.107600733087569</v>
      </c>
      <c r="J91" s="208">
        <v>17.953968781583818</v>
      </c>
      <c r="K91" s="208">
        <v>15.338052620339987</v>
      </c>
      <c r="L91" s="208">
        <v>16.518931226647325</v>
      </c>
      <c r="M91" s="208">
        <v>15.74661909409193</v>
      </c>
      <c r="N91" s="208">
        <v>13.401678619135263</v>
      </c>
      <c r="O91" s="208">
        <v>12.486248323165537</v>
      </c>
      <c r="P91" s="208">
        <v>12.75283957684594</v>
      </c>
      <c r="Q91" s="208">
        <v>10.877359912983199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14.117757281047346</v>
      </c>
      <c r="G92" s="208">
        <v>9.0266827616128733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0</v>
      </c>
      <c r="C93" s="208">
        <v>0</v>
      </c>
      <c r="D93" s="208">
        <v>0</v>
      </c>
      <c r="E93" s="208">
        <v>0</v>
      </c>
      <c r="F93" s="208">
        <v>0</v>
      </c>
      <c r="G93" s="208">
        <v>0</v>
      </c>
      <c r="H93" s="208">
        <v>0</v>
      </c>
      <c r="I93" s="208">
        <v>0</v>
      </c>
      <c r="J93" s="208">
        <v>0</v>
      </c>
      <c r="K93" s="208">
        <v>0</v>
      </c>
      <c r="L93" s="208">
        <v>0</v>
      </c>
      <c r="M93" s="208">
        <v>0</v>
      </c>
      <c r="N93" s="208">
        <v>0</v>
      </c>
      <c r="O93" s="208">
        <v>0</v>
      </c>
      <c r="P93" s="208">
        <v>0</v>
      </c>
      <c r="Q93" s="208">
        <v>0</v>
      </c>
    </row>
    <row r="94" spans="1:17" x14ac:dyDescent="0.25">
      <c r="A94" s="152" t="s">
        <v>219</v>
      </c>
      <c r="B94" s="261">
        <v>0</v>
      </c>
      <c r="C94" s="261">
        <v>0</v>
      </c>
      <c r="D94" s="261">
        <v>0</v>
      </c>
      <c r="E94" s="261">
        <v>0</v>
      </c>
      <c r="F94" s="261">
        <v>0</v>
      </c>
      <c r="G94" s="261">
        <v>0</v>
      </c>
      <c r="H94" s="261">
        <v>0</v>
      </c>
      <c r="I94" s="261">
        <v>0</v>
      </c>
      <c r="J94" s="261">
        <v>0</v>
      </c>
      <c r="K94" s="261">
        <v>0</v>
      </c>
      <c r="L94" s="261">
        <v>0</v>
      </c>
      <c r="M94" s="261">
        <v>0</v>
      </c>
      <c r="N94" s="261">
        <v>0</v>
      </c>
      <c r="O94" s="261">
        <v>0</v>
      </c>
      <c r="P94" s="261">
        <v>0</v>
      </c>
      <c r="Q94" s="261">
        <v>0</v>
      </c>
    </row>
    <row r="95" spans="1:17" x14ac:dyDescent="0.25">
      <c r="A95" s="177" t="s">
        <v>98</v>
      </c>
      <c r="B95" s="176">
        <v>107.84707</v>
      </c>
      <c r="C95" s="176">
        <v>108.13316000000003</v>
      </c>
      <c r="D95" s="176">
        <v>115.38838999999993</v>
      </c>
      <c r="E95" s="176">
        <v>110.19468000000006</v>
      </c>
      <c r="F95" s="176">
        <v>102.38668000000003</v>
      </c>
      <c r="G95" s="176">
        <v>94.277330000000006</v>
      </c>
      <c r="H95" s="176">
        <v>113.13664000000003</v>
      </c>
      <c r="I95" s="176">
        <v>131.16258999999994</v>
      </c>
      <c r="J95" s="176">
        <v>115.97553999999987</v>
      </c>
      <c r="K95" s="176">
        <v>125.55647999999998</v>
      </c>
      <c r="L95" s="176">
        <v>219.23286999999999</v>
      </c>
      <c r="M95" s="176">
        <v>250.16214000000008</v>
      </c>
      <c r="N95" s="176">
        <v>210.22593000000003</v>
      </c>
      <c r="O95" s="176">
        <v>169.64794000000003</v>
      </c>
      <c r="P95" s="176">
        <v>167.32679000000002</v>
      </c>
      <c r="Q95" s="176">
        <v>139.97637</v>
      </c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456.42541297235618</v>
      </c>
      <c r="C97" s="96">
        <v>445.60040709115123</v>
      </c>
      <c r="D97" s="96">
        <v>398.59554937858468</v>
      </c>
      <c r="E97" s="96">
        <v>410.34436381505492</v>
      </c>
      <c r="F97" s="96">
        <v>342.47325912285555</v>
      </c>
      <c r="G97" s="96">
        <v>318.22770956795881</v>
      </c>
      <c r="H97" s="96">
        <v>318.5215902816484</v>
      </c>
      <c r="I97" s="96">
        <v>333.24097358345995</v>
      </c>
      <c r="J97" s="96">
        <v>262.99144459960195</v>
      </c>
      <c r="K97" s="96">
        <v>146.45493609538943</v>
      </c>
      <c r="L97" s="96">
        <v>117.72493275348079</v>
      </c>
      <c r="M97" s="96">
        <v>110.69627907100809</v>
      </c>
      <c r="N97" s="96">
        <v>108.17497862712987</v>
      </c>
      <c r="O97" s="96">
        <v>93.55253212527515</v>
      </c>
      <c r="P97" s="96">
        <v>94.808312086386053</v>
      </c>
      <c r="Q97" s="96">
        <v>93.214786642148596</v>
      </c>
    </row>
    <row r="98" spans="1:17" x14ac:dyDescent="0.25">
      <c r="A98" s="132" t="s">
        <v>83</v>
      </c>
      <c r="B98" s="160">
        <v>0</v>
      </c>
      <c r="C98" s="160">
        <v>0</v>
      </c>
      <c r="D98" s="160">
        <v>0</v>
      </c>
      <c r="E98" s="160">
        <v>0</v>
      </c>
      <c r="F98" s="160">
        <v>0</v>
      </c>
      <c r="G98" s="160">
        <v>0</v>
      </c>
      <c r="H98" s="160">
        <v>0</v>
      </c>
      <c r="I98" s="160">
        <v>0</v>
      </c>
      <c r="J98" s="160">
        <v>0</v>
      </c>
      <c r="K98" s="160">
        <v>0</v>
      </c>
      <c r="L98" s="160">
        <v>0</v>
      </c>
      <c r="M98" s="160">
        <v>0</v>
      </c>
      <c r="N98" s="160">
        <v>0</v>
      </c>
      <c r="O98" s="160">
        <v>0</v>
      </c>
      <c r="P98" s="160">
        <v>0</v>
      </c>
      <c r="Q98" s="160">
        <v>0</v>
      </c>
    </row>
    <row r="99" spans="1:17" x14ac:dyDescent="0.25">
      <c r="A99" s="76" t="s">
        <v>82</v>
      </c>
      <c r="B99" s="159">
        <v>0</v>
      </c>
      <c r="C99" s="159">
        <v>0</v>
      </c>
      <c r="D99" s="159">
        <v>0</v>
      </c>
      <c r="E99" s="159">
        <v>0</v>
      </c>
      <c r="F99" s="159">
        <v>0</v>
      </c>
      <c r="G99" s="159">
        <v>0</v>
      </c>
      <c r="H99" s="159">
        <v>0</v>
      </c>
      <c r="I99" s="159">
        <v>0</v>
      </c>
      <c r="J99" s="159">
        <v>0</v>
      </c>
      <c r="K99" s="159">
        <v>0</v>
      </c>
      <c r="L99" s="159">
        <v>0</v>
      </c>
      <c r="M99" s="159">
        <v>0</v>
      </c>
      <c r="N99" s="159">
        <v>0</v>
      </c>
      <c r="O99" s="159">
        <v>0</v>
      </c>
      <c r="P99" s="159">
        <v>0</v>
      </c>
      <c r="Q99" s="159">
        <v>0</v>
      </c>
    </row>
    <row r="100" spans="1:17" x14ac:dyDescent="0.25">
      <c r="A100" s="76" t="s">
        <v>81</v>
      </c>
      <c r="B100" s="159">
        <v>0</v>
      </c>
      <c r="C100" s="159">
        <v>0</v>
      </c>
      <c r="D100" s="159">
        <v>0</v>
      </c>
      <c r="E100" s="159">
        <v>0</v>
      </c>
      <c r="F100" s="159">
        <v>0</v>
      </c>
      <c r="G100" s="159">
        <v>0</v>
      </c>
      <c r="H100" s="159">
        <v>0</v>
      </c>
      <c r="I100" s="159">
        <v>0</v>
      </c>
      <c r="J100" s="159">
        <v>0</v>
      </c>
      <c r="K100" s="159">
        <v>0</v>
      </c>
      <c r="L100" s="159">
        <v>0</v>
      </c>
      <c r="M100" s="159">
        <v>0</v>
      </c>
      <c r="N100" s="159">
        <v>0</v>
      </c>
      <c r="O100" s="159">
        <v>0</v>
      </c>
      <c r="P100" s="159">
        <v>0</v>
      </c>
      <c r="Q100" s="159">
        <v>0</v>
      </c>
    </row>
    <row r="101" spans="1:17" x14ac:dyDescent="0.25">
      <c r="A101" s="76" t="s">
        <v>80</v>
      </c>
      <c r="B101" s="159">
        <v>0</v>
      </c>
      <c r="C101" s="159">
        <v>0</v>
      </c>
      <c r="D101" s="159">
        <v>0</v>
      </c>
      <c r="E101" s="159">
        <v>0</v>
      </c>
      <c r="F101" s="159">
        <v>0</v>
      </c>
      <c r="G101" s="159">
        <v>0</v>
      </c>
      <c r="H101" s="159">
        <v>0</v>
      </c>
      <c r="I101" s="159">
        <v>0</v>
      </c>
      <c r="J101" s="159">
        <v>0</v>
      </c>
      <c r="K101" s="159">
        <v>0</v>
      </c>
      <c r="L101" s="159">
        <v>0</v>
      </c>
      <c r="M101" s="159">
        <v>0</v>
      </c>
      <c r="N101" s="159">
        <v>0</v>
      </c>
      <c r="O101" s="159">
        <v>0</v>
      </c>
      <c r="P101" s="159">
        <v>0</v>
      </c>
      <c r="Q101" s="159">
        <v>0</v>
      </c>
    </row>
    <row r="102" spans="1:17" x14ac:dyDescent="0.25">
      <c r="A102" s="129" t="s">
        <v>79</v>
      </c>
      <c r="B102" s="158">
        <v>1.8700461806177531</v>
      </c>
      <c r="C102" s="158">
        <v>1.8673475578816043</v>
      </c>
      <c r="D102" s="158">
        <v>1.755806906409481</v>
      </c>
      <c r="E102" s="158">
        <v>1.8092604654594018</v>
      </c>
      <c r="F102" s="158">
        <v>1.6560941520739298</v>
      </c>
      <c r="G102" s="158">
        <v>1.5820132639784812</v>
      </c>
      <c r="H102" s="158">
        <v>1.6368815619428811</v>
      </c>
      <c r="I102" s="158">
        <v>1.655377796699038</v>
      </c>
      <c r="J102" s="158">
        <v>1.3973106486755631</v>
      </c>
      <c r="K102" s="158">
        <v>0.85419957641065458</v>
      </c>
      <c r="L102" s="158">
        <v>0.78764248804477499</v>
      </c>
      <c r="M102" s="158">
        <v>0.78502578170160708</v>
      </c>
      <c r="N102" s="158">
        <v>0.73827237726571093</v>
      </c>
      <c r="O102" s="158">
        <v>0.67969510766529107</v>
      </c>
      <c r="P102" s="158">
        <v>0.67488343625547575</v>
      </c>
      <c r="Q102" s="158">
        <v>0.65195608598428501</v>
      </c>
    </row>
    <row r="103" spans="1:17" x14ac:dyDescent="0.25">
      <c r="A103" s="92" t="s">
        <v>125</v>
      </c>
      <c r="B103" s="91">
        <v>0.87564247699068243</v>
      </c>
      <c r="C103" s="91">
        <v>0.87437885648674174</v>
      </c>
      <c r="D103" s="91">
        <v>0.82215034290643008</v>
      </c>
      <c r="E103" s="91">
        <v>0.84717978193075305</v>
      </c>
      <c r="F103" s="91">
        <v>0.77546020011802974</v>
      </c>
      <c r="G103" s="91">
        <v>0.74077208758802804</v>
      </c>
      <c r="H103" s="91">
        <v>0.76646397308036329</v>
      </c>
      <c r="I103" s="91">
        <v>0.78174750800299486</v>
      </c>
      <c r="J103" s="91">
        <v>0.65996242425866203</v>
      </c>
      <c r="K103" s="91">
        <v>0.40345845109597661</v>
      </c>
      <c r="L103" s="91">
        <v>0.37192241946490667</v>
      </c>
      <c r="M103" s="91">
        <v>0.37317972747383638</v>
      </c>
      <c r="N103" s="91">
        <v>0.35304781705353022</v>
      </c>
      <c r="O103" s="91">
        <v>0.32716353027480161</v>
      </c>
      <c r="P103" s="91">
        <v>0.32854240134674567</v>
      </c>
      <c r="Q103" s="91">
        <v>0.31783000694950964</v>
      </c>
    </row>
    <row r="104" spans="1:17" x14ac:dyDescent="0.25">
      <c r="A104" s="92" t="s">
        <v>26</v>
      </c>
      <c r="B104" s="91">
        <v>0.99440370362707076</v>
      </c>
      <c r="C104" s="91">
        <v>0.9929687013948626</v>
      </c>
      <c r="D104" s="91">
        <v>0.93365656350305104</v>
      </c>
      <c r="E104" s="91">
        <v>0.96208068352864862</v>
      </c>
      <c r="F104" s="91">
        <v>0.88063395195590011</v>
      </c>
      <c r="G104" s="91">
        <v>0.84124117639045304</v>
      </c>
      <c r="H104" s="91">
        <v>0.87041758886251785</v>
      </c>
      <c r="I104" s="91">
        <v>0.87363028869604309</v>
      </c>
      <c r="J104" s="91">
        <v>0.73734822441690107</v>
      </c>
      <c r="K104" s="91">
        <v>0.45074112531467797</v>
      </c>
      <c r="L104" s="91">
        <v>0.41572006857986826</v>
      </c>
      <c r="M104" s="91">
        <v>0.41184605422777076</v>
      </c>
      <c r="N104" s="91">
        <v>0.38522456021218077</v>
      </c>
      <c r="O104" s="91">
        <v>0.35253157739048946</v>
      </c>
      <c r="P104" s="91">
        <v>0.34634103490873008</v>
      </c>
      <c r="Q104" s="91">
        <v>0.33412607903477543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</v>
      </c>
      <c r="C106" s="157">
        <v>0</v>
      </c>
      <c r="D106" s="157">
        <v>0</v>
      </c>
      <c r="E106" s="157">
        <v>0</v>
      </c>
      <c r="F106" s="157">
        <v>0</v>
      </c>
      <c r="G106" s="157">
        <v>0</v>
      </c>
      <c r="H106" s="157">
        <v>0</v>
      </c>
      <c r="I106" s="157">
        <v>0</v>
      </c>
      <c r="J106" s="157">
        <v>0</v>
      </c>
      <c r="K106" s="157">
        <v>0</v>
      </c>
      <c r="L106" s="157">
        <v>0</v>
      </c>
      <c r="M106" s="157">
        <v>0</v>
      </c>
      <c r="N106" s="157">
        <v>0</v>
      </c>
      <c r="O106" s="157">
        <v>0</v>
      </c>
      <c r="P106" s="157">
        <v>0</v>
      </c>
      <c r="Q106" s="157">
        <v>0</v>
      </c>
    </row>
    <row r="107" spans="1:17" x14ac:dyDescent="0.25">
      <c r="A107" s="156" t="s">
        <v>206</v>
      </c>
      <c r="B107" s="204">
        <v>407.51592679507593</v>
      </c>
      <c r="C107" s="204">
        <v>394.45001989425748</v>
      </c>
      <c r="D107" s="204">
        <v>351.29509288682402</v>
      </c>
      <c r="E107" s="204">
        <v>361.13667382990189</v>
      </c>
      <c r="F107" s="204">
        <v>298.82682893835124</v>
      </c>
      <c r="G107" s="204">
        <v>276.7102869455083</v>
      </c>
      <c r="H107" s="204">
        <v>275.84886135831664</v>
      </c>
      <c r="I107" s="204">
        <v>288.78047458810164</v>
      </c>
      <c r="J107" s="204">
        <v>226.11248461258322</v>
      </c>
      <c r="K107" s="204">
        <v>127.04390981914844</v>
      </c>
      <c r="L107" s="204">
        <v>107.50658216095313</v>
      </c>
      <c r="M107" s="204">
        <v>100.9277945772542</v>
      </c>
      <c r="N107" s="204">
        <v>99.022338649159522</v>
      </c>
      <c r="O107" s="204">
        <v>84.851629391324465</v>
      </c>
      <c r="P107" s="204">
        <v>85.573439196269078</v>
      </c>
      <c r="Q107" s="204">
        <v>84.518113515149196</v>
      </c>
    </row>
    <row r="108" spans="1:17" x14ac:dyDescent="0.25">
      <c r="A108" s="152" t="s">
        <v>218</v>
      </c>
      <c r="B108" s="151">
        <v>407.51592679507593</v>
      </c>
      <c r="C108" s="151">
        <v>394.45001989425748</v>
      </c>
      <c r="D108" s="151">
        <v>351.29509288682402</v>
      </c>
      <c r="E108" s="151">
        <v>361.13667382990189</v>
      </c>
      <c r="F108" s="151">
        <v>298.82682893835124</v>
      </c>
      <c r="G108" s="151">
        <v>276.7102869455083</v>
      </c>
      <c r="H108" s="151">
        <v>275.84886135831664</v>
      </c>
      <c r="I108" s="151">
        <v>288.78047458810164</v>
      </c>
      <c r="J108" s="151">
        <v>226.11248461258322</v>
      </c>
      <c r="K108" s="151">
        <v>127.04390981914844</v>
      </c>
      <c r="L108" s="151">
        <v>107.50658216095313</v>
      </c>
      <c r="M108" s="151">
        <v>100.9277945772542</v>
      </c>
      <c r="N108" s="151">
        <v>99.022338649159522</v>
      </c>
      <c r="O108" s="151">
        <v>84.851629391324465</v>
      </c>
      <c r="P108" s="151">
        <v>85.573439196269078</v>
      </c>
      <c r="Q108" s="151">
        <v>84.518113515149196</v>
      </c>
    </row>
    <row r="109" spans="1:17" x14ac:dyDescent="0.25">
      <c r="A109" s="154" t="s">
        <v>33</v>
      </c>
      <c r="B109" s="83">
        <v>82.702047844058441</v>
      </c>
      <c r="C109" s="83">
        <v>70.329297454234776</v>
      </c>
      <c r="D109" s="83">
        <v>33.509954892969446</v>
      </c>
      <c r="E109" s="83">
        <v>31.255028306871356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69.96778236395204</v>
      </c>
      <c r="C110" s="208">
        <v>72.894182089104007</v>
      </c>
      <c r="D110" s="208">
        <v>72.874658663892006</v>
      </c>
      <c r="E110" s="208">
        <v>72.940441246812014</v>
      </c>
      <c r="F110" s="208">
        <v>96.254501938776031</v>
      </c>
      <c r="G110" s="208">
        <v>81.633972403083433</v>
      </c>
      <c r="H110" s="208">
        <v>84.562453595340017</v>
      </c>
      <c r="I110" s="208">
        <v>90.421806005244022</v>
      </c>
      <c r="J110" s="208">
        <v>75.814849514628008</v>
      </c>
      <c r="K110" s="208">
        <v>43.802931169116</v>
      </c>
      <c r="L110" s="208">
        <v>40.810875785818546</v>
      </c>
      <c r="M110" s="208">
        <v>40.822471862643965</v>
      </c>
      <c r="N110" s="208">
        <v>52.497920493039466</v>
      </c>
      <c r="O110" s="208">
        <v>43.448767270380387</v>
      </c>
      <c r="P110" s="208">
        <v>37.978176302225151</v>
      </c>
      <c r="Q110" s="208">
        <v>38.453190356999372</v>
      </c>
    </row>
    <row r="111" spans="1:17" x14ac:dyDescent="0.25">
      <c r="A111" s="154" t="s">
        <v>125</v>
      </c>
      <c r="B111" s="208">
        <v>65.647350187199407</v>
      </c>
      <c r="C111" s="208">
        <v>62.438317670275922</v>
      </c>
      <c r="D111" s="208">
        <v>59.374143321989365</v>
      </c>
      <c r="E111" s="208">
        <v>65.560879678977656</v>
      </c>
      <c r="F111" s="208">
        <v>57.517998036964379</v>
      </c>
      <c r="G111" s="208">
        <v>52.202353421443689</v>
      </c>
      <c r="H111" s="208">
        <v>32.080181963591421</v>
      </c>
      <c r="I111" s="208">
        <v>44.150181782341797</v>
      </c>
      <c r="J111" s="208">
        <v>2.9332307261654615</v>
      </c>
      <c r="K111" s="208">
        <v>10.979717216364152</v>
      </c>
      <c r="L111" s="208">
        <v>1.1779736105701255</v>
      </c>
      <c r="M111" s="208">
        <v>6.5597442567842421</v>
      </c>
      <c r="N111" s="208">
        <v>10.37128036543829</v>
      </c>
      <c r="O111" s="208">
        <v>0</v>
      </c>
      <c r="P111" s="208">
        <v>3.2071909439176034</v>
      </c>
      <c r="Q111" s="208">
        <v>0</v>
      </c>
    </row>
    <row r="112" spans="1:17" x14ac:dyDescent="0.25">
      <c r="A112" s="154" t="s">
        <v>29</v>
      </c>
      <c r="B112" s="208">
        <v>58.790331810482726</v>
      </c>
      <c r="C112" s="208">
        <v>48.265703460211313</v>
      </c>
      <c r="D112" s="208">
        <v>51.633268123059253</v>
      </c>
      <c r="E112" s="208">
        <v>49.999944319059303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130.40841458938331</v>
      </c>
      <c r="C113" s="208">
        <v>140.52251922043149</v>
      </c>
      <c r="D113" s="208">
        <v>133.90306788491392</v>
      </c>
      <c r="E113" s="208">
        <v>141.38038027818158</v>
      </c>
      <c r="F113" s="208">
        <v>145.05432896261087</v>
      </c>
      <c r="G113" s="208">
        <v>142.87396112098119</v>
      </c>
      <c r="H113" s="208">
        <v>159.20622579938524</v>
      </c>
      <c r="I113" s="208">
        <v>154.20848680051583</v>
      </c>
      <c r="J113" s="208">
        <v>147.36440437178973</v>
      </c>
      <c r="K113" s="208">
        <v>72.261261433668281</v>
      </c>
      <c r="L113" s="208">
        <v>65.517732764564457</v>
      </c>
      <c r="M113" s="208">
        <v>53.545578457825997</v>
      </c>
      <c r="N113" s="208">
        <v>36.153137790681768</v>
      </c>
      <c r="O113" s="208">
        <v>41.402862120944079</v>
      </c>
      <c r="P113" s="208">
        <v>44.388071950126331</v>
      </c>
      <c r="Q113" s="208">
        <v>46.064923158149831</v>
      </c>
    </row>
    <row r="114" spans="1:17" x14ac:dyDescent="0.25">
      <c r="A114" s="152" t="s">
        <v>217</v>
      </c>
      <c r="B114" s="151">
        <v>0</v>
      </c>
      <c r="C114" s="151">
        <v>0</v>
      </c>
      <c r="D114" s="151">
        <v>0</v>
      </c>
      <c r="E114" s="151">
        <v>0</v>
      </c>
      <c r="F114" s="151">
        <v>0</v>
      </c>
      <c r="G114" s="151">
        <v>0</v>
      </c>
      <c r="H114" s="151">
        <v>0</v>
      </c>
      <c r="I114" s="151">
        <v>0</v>
      </c>
      <c r="J114" s="151">
        <v>0</v>
      </c>
      <c r="K114" s="151">
        <v>0</v>
      </c>
      <c r="L114" s="151">
        <v>0</v>
      </c>
      <c r="M114" s="151">
        <v>0</v>
      </c>
      <c r="N114" s="151">
        <v>0</v>
      </c>
      <c r="O114" s="151">
        <v>0</v>
      </c>
      <c r="P114" s="151">
        <v>0</v>
      </c>
      <c r="Q114" s="151">
        <v>0</v>
      </c>
    </row>
    <row r="115" spans="1:17" x14ac:dyDescent="0.25">
      <c r="A115" s="156" t="s">
        <v>205</v>
      </c>
      <c r="B115" s="204">
        <v>0</v>
      </c>
      <c r="C115" s="204">
        <v>0</v>
      </c>
      <c r="D115" s="204">
        <v>0</v>
      </c>
      <c r="E115" s="204">
        <v>0</v>
      </c>
      <c r="F115" s="204">
        <v>0</v>
      </c>
      <c r="G115" s="204">
        <v>0</v>
      </c>
      <c r="H115" s="204">
        <v>0</v>
      </c>
      <c r="I115" s="204">
        <v>0</v>
      </c>
      <c r="J115" s="204">
        <v>0</v>
      </c>
      <c r="K115" s="204">
        <v>0</v>
      </c>
      <c r="L115" s="204">
        <v>0</v>
      </c>
      <c r="M115" s="204">
        <v>0</v>
      </c>
      <c r="N115" s="204">
        <v>0</v>
      </c>
      <c r="O115" s="204">
        <v>0</v>
      </c>
      <c r="P115" s="204">
        <v>0</v>
      </c>
      <c r="Q115" s="204">
        <v>0</v>
      </c>
    </row>
    <row r="116" spans="1:17" x14ac:dyDescent="0.25">
      <c r="A116" s="156" t="s">
        <v>204</v>
      </c>
      <c r="B116" s="204">
        <v>25.581529996662475</v>
      </c>
      <c r="C116" s="204">
        <v>25.234159639012116</v>
      </c>
      <c r="D116" s="204">
        <v>23.077059585351169</v>
      </c>
      <c r="E116" s="204">
        <v>23.822779519693601</v>
      </c>
      <c r="F116" s="204">
        <v>21.046336032430386</v>
      </c>
      <c r="G116" s="204">
        <v>19.572249358471996</v>
      </c>
      <c r="H116" s="204">
        <v>19.856397361388893</v>
      </c>
      <c r="I116" s="204">
        <v>20.434901198659265</v>
      </c>
      <c r="J116" s="204">
        <v>16.570069338343156</v>
      </c>
      <c r="K116" s="204">
        <v>9.1155066998303393</v>
      </c>
      <c r="L116" s="204">
        <v>7.8380181044828827</v>
      </c>
      <c r="M116" s="204">
        <v>7.1881787120522791</v>
      </c>
      <c r="N116" s="204">
        <v>6.796737600704625</v>
      </c>
      <c r="O116" s="204">
        <v>5.9917076262853879</v>
      </c>
      <c r="P116" s="204">
        <v>5.9862994538614878</v>
      </c>
      <c r="Q116" s="204">
        <v>5.9653870410151049</v>
      </c>
    </row>
    <row r="117" spans="1:17" x14ac:dyDescent="0.25">
      <c r="A117" s="152" t="s">
        <v>216</v>
      </c>
      <c r="B117" s="151">
        <v>25.581529996662475</v>
      </c>
      <c r="C117" s="151">
        <v>25.234159639012116</v>
      </c>
      <c r="D117" s="151">
        <v>23.077059585351169</v>
      </c>
      <c r="E117" s="151">
        <v>23.822779519693601</v>
      </c>
      <c r="F117" s="151">
        <v>21.046336032430386</v>
      </c>
      <c r="G117" s="151">
        <v>19.572249358471996</v>
      </c>
      <c r="H117" s="151">
        <v>19.856397361388893</v>
      </c>
      <c r="I117" s="151">
        <v>20.434901198659265</v>
      </c>
      <c r="J117" s="151">
        <v>16.570069338343156</v>
      </c>
      <c r="K117" s="151">
        <v>9.1155066998303393</v>
      </c>
      <c r="L117" s="151">
        <v>7.8380181044828827</v>
      </c>
      <c r="M117" s="151">
        <v>7.1881787120522791</v>
      </c>
      <c r="N117" s="151">
        <v>6.796737600704625</v>
      </c>
      <c r="O117" s="151">
        <v>5.9917076262853879</v>
      </c>
      <c r="P117" s="151">
        <v>5.9862994538614878</v>
      </c>
      <c r="Q117" s="151">
        <v>5.9653870410151049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25.581529996662475</v>
      </c>
      <c r="C122" s="208">
        <v>25.234159639012116</v>
      </c>
      <c r="D122" s="208">
        <v>23.077059585351169</v>
      </c>
      <c r="E122" s="208">
        <v>23.822779519693601</v>
      </c>
      <c r="F122" s="208">
        <v>21.046336032430386</v>
      </c>
      <c r="G122" s="208">
        <v>19.572249358471996</v>
      </c>
      <c r="H122" s="208">
        <v>19.856397361388893</v>
      </c>
      <c r="I122" s="208">
        <v>20.434901198659265</v>
      </c>
      <c r="J122" s="208">
        <v>16.570069338343156</v>
      </c>
      <c r="K122" s="208">
        <v>9.1155066998303393</v>
      </c>
      <c r="L122" s="208">
        <v>7.8380181044828827</v>
      </c>
      <c r="M122" s="208">
        <v>7.1881787120522791</v>
      </c>
      <c r="N122" s="208">
        <v>6.796737600704625</v>
      </c>
      <c r="O122" s="208">
        <v>5.9917076262853879</v>
      </c>
      <c r="P122" s="208">
        <v>5.9862994538614878</v>
      </c>
      <c r="Q122" s="208">
        <v>5.9653870410151049</v>
      </c>
    </row>
    <row r="123" spans="1:17" x14ac:dyDescent="0.25">
      <c r="A123" s="152" t="s">
        <v>215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</row>
    <row r="124" spans="1:17" x14ac:dyDescent="0.25">
      <c r="A124" s="175" t="s">
        <v>203</v>
      </c>
      <c r="B124" s="255">
        <v>0</v>
      </c>
      <c r="C124" s="255">
        <v>0</v>
      </c>
      <c r="D124" s="255">
        <v>0</v>
      </c>
      <c r="E124" s="255">
        <v>0</v>
      </c>
      <c r="F124" s="255">
        <v>0</v>
      </c>
      <c r="G124" s="255">
        <v>0</v>
      </c>
      <c r="H124" s="255">
        <v>0</v>
      </c>
      <c r="I124" s="255">
        <v>0</v>
      </c>
      <c r="J124" s="255">
        <v>0</v>
      </c>
      <c r="K124" s="255">
        <v>0</v>
      </c>
      <c r="L124" s="255">
        <v>0</v>
      </c>
      <c r="M124" s="255">
        <v>0</v>
      </c>
      <c r="N124" s="255">
        <v>0</v>
      </c>
      <c r="O124" s="255">
        <v>0</v>
      </c>
      <c r="P124" s="255">
        <v>0</v>
      </c>
      <c r="Q124" s="255">
        <v>0</v>
      </c>
    </row>
    <row r="125" spans="1:17" x14ac:dyDescent="0.25">
      <c r="A125" s="177" t="s">
        <v>98</v>
      </c>
      <c r="B125" s="176">
        <v>21.457909999999998</v>
      </c>
      <c r="C125" s="176">
        <v>24.04888</v>
      </c>
      <c r="D125" s="176">
        <v>22.467590000000001</v>
      </c>
      <c r="E125" s="176">
        <v>23.57565</v>
      </c>
      <c r="F125" s="176">
        <v>20.943999999999999</v>
      </c>
      <c r="G125" s="176">
        <v>20.363160000000001</v>
      </c>
      <c r="H125" s="176">
        <v>21.179449999999999</v>
      </c>
      <c r="I125" s="176">
        <v>22.37022</v>
      </c>
      <c r="J125" s="176">
        <v>18.911580000000001</v>
      </c>
      <c r="K125" s="176">
        <v>9.4413199999999993</v>
      </c>
      <c r="L125" s="176">
        <v>1.5926899999999997</v>
      </c>
      <c r="M125" s="176">
        <v>1.79528</v>
      </c>
      <c r="N125" s="176">
        <v>1.6176299999999999</v>
      </c>
      <c r="O125" s="176">
        <v>2.0295000000000001</v>
      </c>
      <c r="P125" s="176">
        <v>2.57369</v>
      </c>
      <c r="Q125" s="176">
        <v>2.0793300000000001</v>
      </c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134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SUM(B130:B135,B137:B140,B141)</f>
        <v>0.99999999999999989</v>
      </c>
      <c r="C129" s="77">
        <f t="shared" si="0"/>
        <v>1</v>
      </c>
      <c r="D129" s="77">
        <f t="shared" si="0"/>
        <v>1</v>
      </c>
      <c r="E129" s="77">
        <f t="shared" si="0"/>
        <v>1</v>
      </c>
      <c r="F129" s="77">
        <f t="shared" si="0"/>
        <v>1</v>
      </c>
      <c r="G129" s="77">
        <f t="shared" si="0"/>
        <v>1</v>
      </c>
      <c r="H129" s="77">
        <f t="shared" si="0"/>
        <v>0.99999999999999989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1</v>
      </c>
      <c r="N129" s="77">
        <f t="shared" si="0"/>
        <v>1</v>
      </c>
      <c r="O129" s="77">
        <f t="shared" si="0"/>
        <v>1.0000000000000002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0</v>
      </c>
      <c r="C130" s="240">
        <f t="shared" si="1"/>
        <v>0</v>
      </c>
      <c r="D130" s="240">
        <f t="shared" si="1"/>
        <v>0</v>
      </c>
      <c r="E130" s="240">
        <f t="shared" si="1"/>
        <v>0</v>
      </c>
      <c r="F130" s="240">
        <f t="shared" si="1"/>
        <v>0</v>
      </c>
      <c r="G130" s="240">
        <f t="shared" si="1"/>
        <v>0</v>
      </c>
      <c r="H130" s="240">
        <f t="shared" si="1"/>
        <v>0</v>
      </c>
      <c r="I130" s="240">
        <f t="shared" si="1"/>
        <v>0</v>
      </c>
      <c r="J130" s="240">
        <f t="shared" si="1"/>
        <v>0</v>
      </c>
      <c r="K130" s="240">
        <f t="shared" si="1"/>
        <v>0</v>
      </c>
      <c r="L130" s="240">
        <f t="shared" si="1"/>
        <v>0</v>
      </c>
      <c r="M130" s="240">
        <f t="shared" si="1"/>
        <v>0</v>
      </c>
      <c r="N130" s="240">
        <f t="shared" si="1"/>
        <v>0</v>
      </c>
      <c r="O130" s="240">
        <f t="shared" si="1"/>
        <v>0</v>
      </c>
      <c r="P130" s="240">
        <f t="shared" si="1"/>
        <v>0</v>
      </c>
      <c r="Q130" s="240">
        <f t="shared" si="1"/>
        <v>0</v>
      </c>
    </row>
    <row r="131" spans="1:17" x14ac:dyDescent="0.25">
      <c r="A131" s="76" t="s">
        <v>82</v>
      </c>
      <c r="B131" s="239">
        <f t="shared" ref="B131:Q131" si="2">IF(B$7=0,0,B$7/B$5)</f>
        <v>0</v>
      </c>
      <c r="C131" s="239">
        <f t="shared" si="2"/>
        <v>0</v>
      </c>
      <c r="D131" s="239">
        <f t="shared" si="2"/>
        <v>0</v>
      </c>
      <c r="E131" s="239">
        <f t="shared" si="2"/>
        <v>0</v>
      </c>
      <c r="F131" s="239">
        <f t="shared" si="2"/>
        <v>0</v>
      </c>
      <c r="G131" s="239">
        <f t="shared" si="2"/>
        <v>0</v>
      </c>
      <c r="H131" s="239">
        <f t="shared" si="2"/>
        <v>0</v>
      </c>
      <c r="I131" s="239">
        <f t="shared" si="2"/>
        <v>0</v>
      </c>
      <c r="J131" s="239">
        <f t="shared" si="2"/>
        <v>0</v>
      </c>
      <c r="K131" s="239">
        <f t="shared" si="2"/>
        <v>0</v>
      </c>
      <c r="L131" s="239">
        <f t="shared" si="2"/>
        <v>0</v>
      </c>
      <c r="M131" s="239">
        <f t="shared" si="2"/>
        <v>0</v>
      </c>
      <c r="N131" s="239">
        <f t="shared" si="2"/>
        <v>0</v>
      </c>
      <c r="O131" s="239">
        <f t="shared" si="2"/>
        <v>0</v>
      </c>
      <c r="P131" s="239">
        <f t="shared" si="2"/>
        <v>0</v>
      </c>
      <c r="Q131" s="239">
        <f t="shared" si="2"/>
        <v>0</v>
      </c>
    </row>
    <row r="132" spans="1:17" x14ac:dyDescent="0.25">
      <c r="A132" s="76" t="s">
        <v>81</v>
      </c>
      <c r="B132" s="239">
        <f t="shared" ref="B132:Q132" si="3">IF(B$8=0,0,B$8/B$5)</f>
        <v>0</v>
      </c>
      <c r="C132" s="239">
        <f t="shared" si="3"/>
        <v>0</v>
      </c>
      <c r="D132" s="239">
        <f t="shared" si="3"/>
        <v>0</v>
      </c>
      <c r="E132" s="239">
        <f t="shared" si="3"/>
        <v>0</v>
      </c>
      <c r="F132" s="239">
        <f t="shared" si="3"/>
        <v>0</v>
      </c>
      <c r="G132" s="239">
        <f t="shared" si="3"/>
        <v>0</v>
      </c>
      <c r="H132" s="239">
        <f t="shared" si="3"/>
        <v>0</v>
      </c>
      <c r="I132" s="239">
        <f t="shared" si="3"/>
        <v>0</v>
      </c>
      <c r="J132" s="239">
        <f t="shared" si="3"/>
        <v>0</v>
      </c>
      <c r="K132" s="239">
        <f t="shared" si="3"/>
        <v>0</v>
      </c>
      <c r="L132" s="239">
        <f t="shared" si="3"/>
        <v>0</v>
      </c>
      <c r="M132" s="239">
        <f t="shared" si="3"/>
        <v>0</v>
      </c>
      <c r="N132" s="239">
        <f t="shared" si="3"/>
        <v>0</v>
      </c>
      <c r="O132" s="239">
        <f t="shared" si="3"/>
        <v>0</v>
      </c>
      <c r="P132" s="239">
        <f t="shared" si="3"/>
        <v>0</v>
      </c>
      <c r="Q132" s="239">
        <f t="shared" si="3"/>
        <v>0</v>
      </c>
    </row>
    <row r="133" spans="1:17" x14ac:dyDescent="0.25">
      <c r="A133" s="76" t="s">
        <v>80</v>
      </c>
      <c r="B133" s="239">
        <f t="shared" ref="B133:Q133" si="4">IF(B$9=0,0,B$9/B$5)</f>
        <v>0</v>
      </c>
      <c r="C133" s="239">
        <f t="shared" si="4"/>
        <v>0</v>
      </c>
      <c r="D133" s="239">
        <f t="shared" si="4"/>
        <v>0</v>
      </c>
      <c r="E133" s="239">
        <f t="shared" si="4"/>
        <v>0</v>
      </c>
      <c r="F133" s="239">
        <f t="shared" si="4"/>
        <v>0</v>
      </c>
      <c r="G133" s="239">
        <f t="shared" si="4"/>
        <v>0</v>
      </c>
      <c r="H133" s="239">
        <f t="shared" si="4"/>
        <v>0</v>
      </c>
      <c r="I133" s="239">
        <f t="shared" si="4"/>
        <v>0</v>
      </c>
      <c r="J133" s="239">
        <f t="shared" si="4"/>
        <v>0</v>
      </c>
      <c r="K133" s="239">
        <f t="shared" si="4"/>
        <v>0</v>
      </c>
      <c r="L133" s="239">
        <f t="shared" si="4"/>
        <v>0</v>
      </c>
      <c r="M133" s="239">
        <f t="shared" si="4"/>
        <v>0</v>
      </c>
      <c r="N133" s="239">
        <f t="shared" si="4"/>
        <v>0</v>
      </c>
      <c r="O133" s="239">
        <f t="shared" si="4"/>
        <v>0</v>
      </c>
      <c r="P133" s="239">
        <f t="shared" si="4"/>
        <v>0</v>
      </c>
      <c r="Q133" s="239">
        <f t="shared" si="4"/>
        <v>0</v>
      </c>
    </row>
    <row r="134" spans="1:17" x14ac:dyDescent="0.25">
      <c r="A134" s="129" t="s">
        <v>79</v>
      </c>
      <c r="B134" s="238">
        <f t="shared" ref="B134:Q134" si="5">IF(B$10=0,0,B$10/B$5)</f>
        <v>3.0181660427849367E-4</v>
      </c>
      <c r="C134" s="238">
        <f t="shared" si="5"/>
        <v>2.9185270681640542E-4</v>
      </c>
      <c r="D134" s="238">
        <f t="shared" si="5"/>
        <v>2.7923985584715554E-4</v>
      </c>
      <c r="E134" s="238">
        <f t="shared" si="5"/>
        <v>3.0149385539544974E-4</v>
      </c>
      <c r="F134" s="238">
        <f t="shared" si="5"/>
        <v>2.6813315022104859E-4</v>
      </c>
      <c r="G134" s="238">
        <f t="shared" si="5"/>
        <v>2.7692156005834845E-4</v>
      </c>
      <c r="H134" s="238">
        <f t="shared" si="5"/>
        <v>2.9268990702789501E-4</v>
      </c>
      <c r="I134" s="238">
        <f t="shared" si="5"/>
        <v>2.8768757525035154E-4</v>
      </c>
      <c r="J134" s="238">
        <f t="shared" si="5"/>
        <v>2.8951281752076578E-4</v>
      </c>
      <c r="K134" s="238">
        <f t="shared" si="5"/>
        <v>2.7547445223036871E-4</v>
      </c>
      <c r="L134" s="238">
        <f t="shared" si="5"/>
        <v>2.6530125546590148E-4</v>
      </c>
      <c r="M134" s="238">
        <f t="shared" si="5"/>
        <v>2.793781109537753E-4</v>
      </c>
      <c r="N134" s="238">
        <f t="shared" si="5"/>
        <v>2.9501034132214205E-4</v>
      </c>
      <c r="O134" s="238">
        <f t="shared" si="5"/>
        <v>2.9668756798109837E-4</v>
      </c>
      <c r="P134" s="238">
        <f t="shared" si="5"/>
        <v>2.8617266503061679E-4</v>
      </c>
      <c r="Q134" s="238">
        <f t="shared" si="5"/>
        <v>2.6327115998121651E-4</v>
      </c>
    </row>
    <row r="135" spans="1:17" x14ac:dyDescent="0.25">
      <c r="A135" s="127" t="s">
        <v>214</v>
      </c>
      <c r="B135" s="236">
        <f t="shared" ref="B135:Q135" si="6">IF(B$15=0,0,B$15/B$5)</f>
        <v>0</v>
      </c>
      <c r="C135" s="236">
        <f t="shared" si="6"/>
        <v>0</v>
      </c>
      <c r="D135" s="236">
        <f t="shared" si="6"/>
        <v>0</v>
      </c>
      <c r="E135" s="236">
        <f t="shared" si="6"/>
        <v>0</v>
      </c>
      <c r="F135" s="236">
        <f t="shared" si="6"/>
        <v>0</v>
      </c>
      <c r="G135" s="236">
        <f t="shared" si="6"/>
        <v>0</v>
      </c>
      <c r="H135" s="236">
        <f t="shared" si="6"/>
        <v>0</v>
      </c>
      <c r="I135" s="236">
        <f t="shared" si="6"/>
        <v>0</v>
      </c>
      <c r="J135" s="236">
        <f t="shared" si="6"/>
        <v>0</v>
      </c>
      <c r="K135" s="236">
        <f t="shared" si="6"/>
        <v>0</v>
      </c>
      <c r="L135" s="236">
        <f t="shared" si="6"/>
        <v>0</v>
      </c>
      <c r="M135" s="236">
        <f t="shared" si="6"/>
        <v>0</v>
      </c>
      <c r="N135" s="236">
        <f t="shared" si="6"/>
        <v>0</v>
      </c>
      <c r="O135" s="236">
        <f t="shared" si="6"/>
        <v>0</v>
      </c>
      <c r="P135" s="236">
        <f t="shared" si="6"/>
        <v>0</v>
      </c>
      <c r="Q135" s="236">
        <f t="shared" si="6"/>
        <v>0</v>
      </c>
    </row>
    <row r="136" spans="1:17" x14ac:dyDescent="0.25">
      <c r="A136" s="127" t="s">
        <v>213</v>
      </c>
      <c r="B136" s="237">
        <f t="shared" ref="B136:Q136" si="7">IF(B$16=0,0,B$16/B$5)</f>
        <v>0.14293432189237015</v>
      </c>
      <c r="C136" s="237">
        <f t="shared" si="7"/>
        <v>0.13574267092557749</v>
      </c>
      <c r="D136" s="237">
        <f t="shared" si="7"/>
        <v>0.12563142524828819</v>
      </c>
      <c r="E136" s="237">
        <f t="shared" si="7"/>
        <v>0.13353753025039874</v>
      </c>
      <c r="F136" s="237">
        <f t="shared" si="7"/>
        <v>0.11977047235264346</v>
      </c>
      <c r="G136" s="237">
        <f t="shared" si="7"/>
        <v>0.12529404921310261</v>
      </c>
      <c r="H136" s="237">
        <f t="shared" si="7"/>
        <v>0.13487644797707707</v>
      </c>
      <c r="I136" s="237">
        <f t="shared" si="7"/>
        <v>0.13304121681711861</v>
      </c>
      <c r="J136" s="237">
        <f t="shared" si="7"/>
        <v>0.1344025148863946</v>
      </c>
      <c r="K136" s="237">
        <f t="shared" si="7"/>
        <v>0.13022237265495706</v>
      </c>
      <c r="L136" s="237">
        <f t="shared" si="7"/>
        <v>0.12216862466571538</v>
      </c>
      <c r="M136" s="237">
        <f t="shared" si="7"/>
        <v>0.13422729939760059</v>
      </c>
      <c r="N136" s="237">
        <f t="shared" si="7"/>
        <v>0.13931808723721886</v>
      </c>
      <c r="O136" s="237">
        <f t="shared" si="7"/>
        <v>0.14414694441294709</v>
      </c>
      <c r="P136" s="237">
        <f t="shared" si="7"/>
        <v>0.14116205183088906</v>
      </c>
      <c r="Q136" s="237">
        <f t="shared" si="7"/>
        <v>0.15944840170199986</v>
      </c>
    </row>
    <row r="137" spans="1:17" x14ac:dyDescent="0.25">
      <c r="A137" s="142" t="s">
        <v>227</v>
      </c>
      <c r="B137" s="235">
        <f t="shared" ref="B137:Q137" si="8">IF(B$17=0,0,B$17/B$5)</f>
        <v>0.12114920345038165</v>
      </c>
      <c r="C137" s="235">
        <f t="shared" si="8"/>
        <v>0.11467674646853993</v>
      </c>
      <c r="D137" s="235">
        <f t="shared" si="8"/>
        <v>0.10547589620476049</v>
      </c>
      <c r="E137" s="235">
        <f t="shared" si="8"/>
        <v>0.11177570781845229</v>
      </c>
      <c r="F137" s="235">
        <f t="shared" si="8"/>
        <v>0.10041662517199226</v>
      </c>
      <c r="G137" s="235">
        <f t="shared" si="8"/>
        <v>0.10530585472846528</v>
      </c>
      <c r="H137" s="235">
        <f t="shared" si="8"/>
        <v>0.11375009442002179</v>
      </c>
      <c r="I137" s="235">
        <f t="shared" si="8"/>
        <v>0.11209851095482631</v>
      </c>
      <c r="J137" s="235">
        <f t="shared" si="8"/>
        <v>0.11140497580797516</v>
      </c>
      <c r="K137" s="235">
        <f t="shared" si="8"/>
        <v>0.11016550536429326</v>
      </c>
      <c r="L137" s="235">
        <f t="shared" si="8"/>
        <v>0.10285762146712307</v>
      </c>
      <c r="M137" s="235">
        <f t="shared" si="8"/>
        <v>0.1137548970944333</v>
      </c>
      <c r="N137" s="235">
        <f t="shared" si="8"/>
        <v>0.1175712322384712</v>
      </c>
      <c r="O137" s="235">
        <f t="shared" si="8"/>
        <v>0.12213327713872481</v>
      </c>
      <c r="P137" s="235">
        <f t="shared" si="8"/>
        <v>0.11656797974999551</v>
      </c>
      <c r="Q137" s="235">
        <f t="shared" si="8"/>
        <v>0.11126839676981012</v>
      </c>
    </row>
    <row r="138" spans="1:17" x14ac:dyDescent="0.25">
      <c r="A138" s="142" t="s">
        <v>226</v>
      </c>
      <c r="B138" s="235">
        <f t="shared" ref="B138:Q138" si="9">IF(B$25=0,0,B$25/B$5)</f>
        <v>2.1785118441988521E-2</v>
      </c>
      <c r="C138" s="235">
        <f t="shared" si="9"/>
        <v>2.1065924457037543E-2</v>
      </c>
      <c r="D138" s="235">
        <f t="shared" si="9"/>
        <v>2.0155529043527687E-2</v>
      </c>
      <c r="E138" s="235">
        <f t="shared" si="9"/>
        <v>2.1761822431946458E-2</v>
      </c>
      <c r="F138" s="235">
        <f t="shared" si="9"/>
        <v>1.9353847180651196E-2</v>
      </c>
      <c r="G138" s="235">
        <f t="shared" si="9"/>
        <v>1.9988194484637335E-2</v>
      </c>
      <c r="H138" s="235">
        <f t="shared" si="9"/>
        <v>2.1126353557055274E-2</v>
      </c>
      <c r="I138" s="235">
        <f t="shared" si="9"/>
        <v>2.0942705862292289E-2</v>
      </c>
      <c r="J138" s="235">
        <f t="shared" si="9"/>
        <v>2.2997539078419449E-2</v>
      </c>
      <c r="K138" s="235">
        <f t="shared" si="9"/>
        <v>2.0056867290663825E-2</v>
      </c>
      <c r="L138" s="235">
        <f t="shared" si="9"/>
        <v>1.9311003198592303E-2</v>
      </c>
      <c r="M138" s="235">
        <f t="shared" si="9"/>
        <v>2.0472402303167277E-2</v>
      </c>
      <c r="N138" s="235">
        <f t="shared" si="9"/>
        <v>2.1746854998747681E-2</v>
      </c>
      <c r="O138" s="235">
        <f t="shared" si="9"/>
        <v>2.2013667274222305E-2</v>
      </c>
      <c r="P138" s="235">
        <f t="shared" si="9"/>
        <v>2.4594072080893554E-2</v>
      </c>
      <c r="Q138" s="235">
        <f t="shared" si="9"/>
        <v>4.8180004932189741E-2</v>
      </c>
    </row>
    <row r="139" spans="1:17" x14ac:dyDescent="0.25">
      <c r="A139" s="127" t="s">
        <v>212</v>
      </c>
      <c r="B139" s="237">
        <f t="shared" ref="B139:Q139" si="10">IF(B$36=0,0,B$36/B$5)</f>
        <v>0.22005930096688028</v>
      </c>
      <c r="C139" s="237">
        <f t="shared" si="10"/>
        <v>0.21254942912547917</v>
      </c>
      <c r="D139" s="237">
        <f t="shared" si="10"/>
        <v>0.20325933820459813</v>
      </c>
      <c r="E139" s="237">
        <f t="shared" si="10"/>
        <v>0.22003453721953689</v>
      </c>
      <c r="F139" s="237">
        <f t="shared" si="10"/>
        <v>0.19111474445693147</v>
      </c>
      <c r="G139" s="237">
        <f t="shared" si="10"/>
        <v>0.20050983546511622</v>
      </c>
      <c r="H139" s="237">
        <f t="shared" si="10"/>
        <v>0.21361593070786172</v>
      </c>
      <c r="I139" s="237">
        <f t="shared" si="10"/>
        <v>0.21284691499569006</v>
      </c>
      <c r="J139" s="237">
        <f t="shared" si="10"/>
        <v>0.21155544711303914</v>
      </c>
      <c r="K139" s="237">
        <f t="shared" si="10"/>
        <v>0.18597139158461576</v>
      </c>
      <c r="L139" s="237">
        <f t="shared" si="10"/>
        <v>0.17501560971238833</v>
      </c>
      <c r="M139" s="237">
        <f t="shared" si="10"/>
        <v>0.16809323382935148</v>
      </c>
      <c r="N139" s="237">
        <f t="shared" si="10"/>
        <v>0.1607723613853746</v>
      </c>
      <c r="O139" s="237">
        <f t="shared" si="10"/>
        <v>0.15688770141667771</v>
      </c>
      <c r="P139" s="237">
        <f t="shared" si="10"/>
        <v>0.14543678816768785</v>
      </c>
      <c r="Q139" s="237">
        <f t="shared" si="10"/>
        <v>0.12622811492463359</v>
      </c>
    </row>
    <row r="140" spans="1:17" x14ac:dyDescent="0.25">
      <c r="A140" s="127" t="s">
        <v>211</v>
      </c>
      <c r="B140" s="236">
        <f t="shared" ref="B140:Q140" si="11">IF(B$44=0,0,B$44/B$5)</f>
        <v>0</v>
      </c>
      <c r="C140" s="236">
        <f t="shared" si="11"/>
        <v>0</v>
      </c>
      <c r="D140" s="236">
        <f t="shared" si="11"/>
        <v>0</v>
      </c>
      <c r="E140" s="236">
        <f t="shared" si="11"/>
        <v>0</v>
      </c>
      <c r="F140" s="236">
        <f t="shared" si="11"/>
        <v>0</v>
      </c>
      <c r="G140" s="236">
        <f t="shared" si="11"/>
        <v>0</v>
      </c>
      <c r="H140" s="236">
        <f t="shared" si="11"/>
        <v>0</v>
      </c>
      <c r="I140" s="236">
        <f t="shared" si="11"/>
        <v>0</v>
      </c>
      <c r="J140" s="236">
        <f t="shared" si="11"/>
        <v>0</v>
      </c>
      <c r="K140" s="236">
        <f t="shared" si="11"/>
        <v>0</v>
      </c>
      <c r="L140" s="236">
        <f t="shared" si="11"/>
        <v>0</v>
      </c>
      <c r="M140" s="236">
        <f t="shared" si="11"/>
        <v>0</v>
      </c>
      <c r="N140" s="236">
        <f t="shared" si="11"/>
        <v>0</v>
      </c>
      <c r="O140" s="236">
        <f t="shared" si="11"/>
        <v>0</v>
      </c>
      <c r="P140" s="236">
        <f t="shared" si="11"/>
        <v>0</v>
      </c>
      <c r="Q140" s="236">
        <f t="shared" si="11"/>
        <v>0</v>
      </c>
    </row>
    <row r="141" spans="1:17" x14ac:dyDescent="0.25">
      <c r="A141" s="177" t="s">
        <v>98</v>
      </c>
      <c r="B141" s="209">
        <f t="shared" ref="B141:Q141" si="12">IF(B$45=0,0,B$45/B$5)</f>
        <v>0.63670456053647095</v>
      </c>
      <c r="C141" s="209">
        <f t="shared" si="12"/>
        <v>0.65141604724212698</v>
      </c>
      <c r="D141" s="209">
        <f t="shared" si="12"/>
        <v>0.67082999669126664</v>
      </c>
      <c r="E141" s="209">
        <f t="shared" si="12"/>
        <v>0.6461264386746689</v>
      </c>
      <c r="F141" s="209">
        <f t="shared" si="12"/>
        <v>0.68884665004020396</v>
      </c>
      <c r="G141" s="209">
        <f t="shared" si="12"/>
        <v>0.67391919376172282</v>
      </c>
      <c r="H141" s="209">
        <f t="shared" si="12"/>
        <v>0.65121493140803322</v>
      </c>
      <c r="I141" s="209">
        <f t="shared" si="12"/>
        <v>0.65382418061194092</v>
      </c>
      <c r="J141" s="209">
        <f t="shared" si="12"/>
        <v>0.6537525251830455</v>
      </c>
      <c r="K141" s="209">
        <f t="shared" si="12"/>
        <v>0.68353076130819679</v>
      </c>
      <c r="L141" s="209">
        <f t="shared" si="12"/>
        <v>0.70255046436643032</v>
      </c>
      <c r="M141" s="209">
        <f t="shared" si="12"/>
        <v>0.69740008866209424</v>
      </c>
      <c r="N141" s="209">
        <f t="shared" si="12"/>
        <v>0.69961454103608434</v>
      </c>
      <c r="O141" s="209">
        <f t="shared" si="12"/>
        <v>0.69866866660239424</v>
      </c>
      <c r="P141" s="209">
        <f t="shared" si="12"/>
        <v>0.71311498733639256</v>
      </c>
      <c r="Q141" s="209">
        <f t="shared" si="12"/>
        <v>0.71406021221338534</v>
      </c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3">SUM(B144:B149,B151:B153,B155:B156,B158:B159,B160)</f>
        <v>1</v>
      </c>
      <c r="C143" s="77">
        <f t="shared" si="13"/>
        <v>1</v>
      </c>
      <c r="D143" s="77">
        <f t="shared" si="13"/>
        <v>1</v>
      </c>
      <c r="E143" s="77">
        <f t="shared" si="13"/>
        <v>1</v>
      </c>
      <c r="F143" s="77">
        <f t="shared" si="13"/>
        <v>1.0000000000000002</v>
      </c>
      <c r="G143" s="77">
        <f t="shared" si="13"/>
        <v>1</v>
      </c>
      <c r="H143" s="77">
        <f t="shared" si="13"/>
        <v>1</v>
      </c>
      <c r="I143" s="77">
        <f t="shared" si="13"/>
        <v>1</v>
      </c>
      <c r="J143" s="77">
        <f t="shared" si="13"/>
        <v>1</v>
      </c>
      <c r="K143" s="77">
        <f t="shared" si="13"/>
        <v>1</v>
      </c>
      <c r="L143" s="77">
        <f t="shared" si="13"/>
        <v>1</v>
      </c>
      <c r="M143" s="77">
        <f t="shared" si="13"/>
        <v>1</v>
      </c>
      <c r="N143" s="77">
        <f t="shared" si="13"/>
        <v>1</v>
      </c>
      <c r="O143" s="77">
        <f t="shared" si="13"/>
        <v>1</v>
      </c>
      <c r="P143" s="77">
        <f t="shared" si="13"/>
        <v>1</v>
      </c>
      <c r="Q143" s="77">
        <f t="shared" si="13"/>
        <v>1</v>
      </c>
    </row>
    <row r="144" spans="1:17" x14ac:dyDescent="0.25">
      <c r="A144" s="132" t="s">
        <v>83</v>
      </c>
      <c r="B144" s="240">
        <f t="shared" ref="B144:Q144" si="14">IF(B$48=0,0,B$48/B$47)</f>
        <v>0</v>
      </c>
      <c r="C144" s="240">
        <f t="shared" si="14"/>
        <v>0</v>
      </c>
      <c r="D144" s="240">
        <f t="shared" si="14"/>
        <v>0</v>
      </c>
      <c r="E144" s="240">
        <f t="shared" si="14"/>
        <v>0</v>
      </c>
      <c r="F144" s="240">
        <f t="shared" si="14"/>
        <v>0</v>
      </c>
      <c r="G144" s="240">
        <f t="shared" si="14"/>
        <v>0</v>
      </c>
      <c r="H144" s="240">
        <f t="shared" si="14"/>
        <v>0</v>
      </c>
      <c r="I144" s="240">
        <f t="shared" si="14"/>
        <v>0</v>
      </c>
      <c r="J144" s="240">
        <f t="shared" si="14"/>
        <v>0</v>
      </c>
      <c r="K144" s="240">
        <f t="shared" si="14"/>
        <v>0</v>
      </c>
      <c r="L144" s="240">
        <f t="shared" si="14"/>
        <v>0</v>
      </c>
      <c r="M144" s="240">
        <f t="shared" si="14"/>
        <v>0</v>
      </c>
      <c r="N144" s="240">
        <f t="shared" si="14"/>
        <v>0</v>
      </c>
      <c r="O144" s="240">
        <f t="shared" si="14"/>
        <v>0</v>
      </c>
      <c r="P144" s="240">
        <f t="shared" si="14"/>
        <v>0</v>
      </c>
      <c r="Q144" s="240">
        <f t="shared" si="14"/>
        <v>0</v>
      </c>
    </row>
    <row r="145" spans="1:17" x14ac:dyDescent="0.25">
      <c r="A145" s="76" t="s">
        <v>82</v>
      </c>
      <c r="B145" s="239">
        <f t="shared" ref="B145:Q145" si="15">IF(B$49=0,0,B$49/B$47)</f>
        <v>0</v>
      </c>
      <c r="C145" s="239">
        <f t="shared" si="15"/>
        <v>0</v>
      </c>
      <c r="D145" s="239">
        <f t="shared" si="15"/>
        <v>0</v>
      </c>
      <c r="E145" s="239">
        <f t="shared" si="15"/>
        <v>0</v>
      </c>
      <c r="F145" s="239">
        <f t="shared" si="15"/>
        <v>0</v>
      </c>
      <c r="G145" s="239">
        <f t="shared" si="15"/>
        <v>0</v>
      </c>
      <c r="H145" s="239">
        <f t="shared" si="15"/>
        <v>0</v>
      </c>
      <c r="I145" s="239">
        <f t="shared" si="15"/>
        <v>0</v>
      </c>
      <c r="J145" s="239">
        <f t="shared" si="15"/>
        <v>0</v>
      </c>
      <c r="K145" s="239">
        <f t="shared" si="15"/>
        <v>0</v>
      </c>
      <c r="L145" s="239">
        <f t="shared" si="15"/>
        <v>0</v>
      </c>
      <c r="M145" s="239">
        <f t="shared" si="15"/>
        <v>0</v>
      </c>
      <c r="N145" s="239">
        <f t="shared" si="15"/>
        <v>0</v>
      </c>
      <c r="O145" s="239">
        <f t="shared" si="15"/>
        <v>0</v>
      </c>
      <c r="P145" s="239">
        <f t="shared" si="15"/>
        <v>0</v>
      </c>
      <c r="Q145" s="239">
        <f t="shared" si="15"/>
        <v>0</v>
      </c>
    </row>
    <row r="146" spans="1:17" x14ac:dyDescent="0.25">
      <c r="A146" s="76" t="s">
        <v>81</v>
      </c>
      <c r="B146" s="239">
        <f t="shared" ref="B146:Q146" si="16">IF(B$50=0,0,B$50/B$47)</f>
        <v>0</v>
      </c>
      <c r="C146" s="239">
        <f t="shared" si="16"/>
        <v>0</v>
      </c>
      <c r="D146" s="239">
        <f t="shared" si="16"/>
        <v>0</v>
      </c>
      <c r="E146" s="239">
        <f t="shared" si="16"/>
        <v>0</v>
      </c>
      <c r="F146" s="239">
        <f t="shared" si="16"/>
        <v>0</v>
      </c>
      <c r="G146" s="239">
        <f t="shared" si="16"/>
        <v>0</v>
      </c>
      <c r="H146" s="239">
        <f t="shared" si="16"/>
        <v>0</v>
      </c>
      <c r="I146" s="239">
        <f t="shared" si="16"/>
        <v>0</v>
      </c>
      <c r="J146" s="239">
        <f t="shared" si="16"/>
        <v>0</v>
      </c>
      <c r="K146" s="239">
        <f t="shared" si="16"/>
        <v>0</v>
      </c>
      <c r="L146" s="239">
        <f t="shared" si="16"/>
        <v>0</v>
      </c>
      <c r="M146" s="239">
        <f t="shared" si="16"/>
        <v>0</v>
      </c>
      <c r="N146" s="239">
        <f t="shared" si="16"/>
        <v>0</v>
      </c>
      <c r="O146" s="239">
        <f t="shared" si="16"/>
        <v>0</v>
      </c>
      <c r="P146" s="239">
        <f t="shared" si="16"/>
        <v>0</v>
      </c>
      <c r="Q146" s="239">
        <f t="shared" si="16"/>
        <v>0</v>
      </c>
    </row>
    <row r="147" spans="1:17" x14ac:dyDescent="0.25">
      <c r="A147" s="76" t="s">
        <v>80</v>
      </c>
      <c r="B147" s="239">
        <f t="shared" ref="B147:Q147" si="17">IF(B$51=0,0,B$51/B$47)</f>
        <v>0</v>
      </c>
      <c r="C147" s="239">
        <f t="shared" si="17"/>
        <v>0</v>
      </c>
      <c r="D147" s="239">
        <f t="shared" si="17"/>
        <v>0</v>
      </c>
      <c r="E147" s="239">
        <f t="shared" si="17"/>
        <v>0</v>
      </c>
      <c r="F147" s="239">
        <f t="shared" si="17"/>
        <v>0</v>
      </c>
      <c r="G147" s="239">
        <f t="shared" si="17"/>
        <v>0</v>
      </c>
      <c r="H147" s="239">
        <f t="shared" si="17"/>
        <v>0</v>
      </c>
      <c r="I147" s="239">
        <f t="shared" si="17"/>
        <v>0</v>
      </c>
      <c r="J147" s="239">
        <f t="shared" si="17"/>
        <v>0</v>
      </c>
      <c r="K147" s="239">
        <f t="shared" si="17"/>
        <v>0</v>
      </c>
      <c r="L147" s="239">
        <f t="shared" si="17"/>
        <v>0</v>
      </c>
      <c r="M147" s="239">
        <f t="shared" si="17"/>
        <v>0</v>
      </c>
      <c r="N147" s="239">
        <f t="shared" si="17"/>
        <v>0</v>
      </c>
      <c r="O147" s="239">
        <f t="shared" si="17"/>
        <v>0</v>
      </c>
      <c r="P147" s="239">
        <f t="shared" si="17"/>
        <v>0</v>
      </c>
      <c r="Q147" s="239">
        <f t="shared" si="17"/>
        <v>0</v>
      </c>
    </row>
    <row r="148" spans="1:17" x14ac:dyDescent="0.25">
      <c r="A148" s="129" t="s">
        <v>79</v>
      </c>
      <c r="B148" s="238">
        <f t="shared" ref="B148:Q148" si="18">IF(B$52=0,0,B$52/B$47)</f>
        <v>4.1902613098361823E-4</v>
      </c>
      <c r="C148" s="238">
        <f t="shared" si="18"/>
        <v>6.6307268234833052E-4</v>
      </c>
      <c r="D148" s="238">
        <f t="shared" si="18"/>
        <v>8.3902142991009116E-4</v>
      </c>
      <c r="E148" s="238">
        <f t="shared" si="18"/>
        <v>6.89479058449353E-4</v>
      </c>
      <c r="F148" s="238">
        <f t="shared" si="18"/>
        <v>9.8851820820557807E-4</v>
      </c>
      <c r="G148" s="238">
        <f t="shared" si="18"/>
        <v>9.8304797007316386E-4</v>
      </c>
      <c r="H148" s="238">
        <f t="shared" si="18"/>
        <v>9.1238767382526053E-4</v>
      </c>
      <c r="I148" s="238">
        <f t="shared" si="18"/>
        <v>9.6406142536107394E-4</v>
      </c>
      <c r="J148" s="238">
        <f t="shared" si="18"/>
        <v>1.1756798315035557E-3</v>
      </c>
      <c r="K148" s="238">
        <f t="shared" si="18"/>
        <v>1.1649913966400522E-3</v>
      </c>
      <c r="L148" s="238">
        <f t="shared" si="18"/>
        <v>9.7653414223308613E-4</v>
      </c>
      <c r="M148" s="238">
        <f t="shared" si="18"/>
        <v>9.531721323659967E-4</v>
      </c>
      <c r="N148" s="238">
        <f t="shared" si="18"/>
        <v>9.5458318262297615E-4</v>
      </c>
      <c r="O148" s="238">
        <f t="shared" si="18"/>
        <v>1.0156905439294309E-3</v>
      </c>
      <c r="P148" s="238">
        <f t="shared" si="18"/>
        <v>9.7152802567667307E-4</v>
      </c>
      <c r="Q148" s="238">
        <f t="shared" si="18"/>
        <v>9.5448852538892299E-4</v>
      </c>
    </row>
    <row r="149" spans="1:17" x14ac:dyDescent="0.25">
      <c r="A149" s="127" t="s">
        <v>210</v>
      </c>
      <c r="B149" s="237">
        <f t="shared" ref="B149:Q149" si="19">IF(B$57=0,0,B$57/B$47)</f>
        <v>0</v>
      </c>
      <c r="C149" s="237">
        <f t="shared" si="19"/>
        <v>0</v>
      </c>
      <c r="D149" s="237">
        <f t="shared" si="19"/>
        <v>0</v>
      </c>
      <c r="E149" s="237">
        <f t="shared" si="19"/>
        <v>0</v>
      </c>
      <c r="F149" s="237">
        <f t="shared" si="19"/>
        <v>0</v>
      </c>
      <c r="G149" s="237">
        <f t="shared" si="19"/>
        <v>0</v>
      </c>
      <c r="H149" s="237">
        <f t="shared" si="19"/>
        <v>0</v>
      </c>
      <c r="I149" s="237">
        <f t="shared" si="19"/>
        <v>0</v>
      </c>
      <c r="J149" s="237">
        <f t="shared" si="19"/>
        <v>0</v>
      </c>
      <c r="K149" s="237">
        <f t="shared" si="19"/>
        <v>0</v>
      </c>
      <c r="L149" s="237">
        <f t="shared" si="19"/>
        <v>0</v>
      </c>
      <c r="M149" s="237">
        <f t="shared" si="19"/>
        <v>0</v>
      </c>
      <c r="N149" s="237">
        <f t="shared" si="19"/>
        <v>0</v>
      </c>
      <c r="O149" s="237">
        <f t="shared" si="19"/>
        <v>0</v>
      </c>
      <c r="P149" s="237">
        <f t="shared" si="19"/>
        <v>0</v>
      </c>
      <c r="Q149" s="237">
        <f t="shared" si="19"/>
        <v>0</v>
      </c>
    </row>
    <row r="150" spans="1:17" x14ac:dyDescent="0.25">
      <c r="A150" s="127" t="s">
        <v>209</v>
      </c>
      <c r="B150" s="237">
        <f t="shared" ref="B150:Q150" si="20">IF(B$58=0,0,B$58/B$47)</f>
        <v>9.421298987993601E-2</v>
      </c>
      <c r="C150" s="237">
        <f t="shared" si="20"/>
        <v>0.18358925256585526</v>
      </c>
      <c r="D150" s="237">
        <f t="shared" si="20"/>
        <v>0.2457378274291826</v>
      </c>
      <c r="E150" s="237">
        <f t="shared" si="20"/>
        <v>0.20373790409151529</v>
      </c>
      <c r="F150" s="237">
        <f t="shared" si="20"/>
        <v>0.28790117834622736</v>
      </c>
      <c r="G150" s="237">
        <f t="shared" si="20"/>
        <v>0.28298992985991461</v>
      </c>
      <c r="H150" s="237">
        <f t="shared" si="20"/>
        <v>0.26532323379414702</v>
      </c>
      <c r="I150" s="237">
        <f t="shared" si="20"/>
        <v>0.15551793197221694</v>
      </c>
      <c r="J150" s="237">
        <f t="shared" si="20"/>
        <v>0.17461033510398941</v>
      </c>
      <c r="K150" s="237">
        <f t="shared" si="20"/>
        <v>0.19589505506480437</v>
      </c>
      <c r="L150" s="237">
        <f t="shared" si="20"/>
        <v>0.14851136247454064</v>
      </c>
      <c r="M150" s="237">
        <f t="shared" si="20"/>
        <v>0.14162944418415715</v>
      </c>
      <c r="N150" s="237">
        <f t="shared" si="20"/>
        <v>0.12070384687038883</v>
      </c>
      <c r="O150" s="237">
        <f t="shared" si="20"/>
        <v>0.16276113650896715</v>
      </c>
      <c r="P150" s="237">
        <f t="shared" si="20"/>
        <v>0.15483884044386007</v>
      </c>
      <c r="Q150" s="237">
        <f t="shared" si="20"/>
        <v>0.2439376263577516</v>
      </c>
    </row>
    <row r="151" spans="1:17" x14ac:dyDescent="0.25">
      <c r="A151" s="142" t="s">
        <v>225</v>
      </c>
      <c r="B151" s="235">
        <f t="shared" ref="B151:Q151" si="21">IF(B$59=0,0,B$59/B$47)</f>
        <v>4.98969421401552E-2</v>
      </c>
      <c r="C151" s="235">
        <f t="shared" si="21"/>
        <v>7.7908184020800589E-2</v>
      </c>
      <c r="D151" s="235">
        <f t="shared" si="21"/>
        <v>9.6092739968688196E-2</v>
      </c>
      <c r="E151" s="235">
        <f t="shared" si="21"/>
        <v>7.9129492716250679E-2</v>
      </c>
      <c r="F151" s="235">
        <f t="shared" si="21"/>
        <v>9.1846923109701467E-2</v>
      </c>
      <c r="G151" s="235">
        <f t="shared" si="21"/>
        <v>8.5360545728631845E-2</v>
      </c>
      <c r="H151" s="235">
        <f t="shared" si="21"/>
        <v>7.5404306903588278E-2</v>
      </c>
      <c r="I151" s="235">
        <f t="shared" si="21"/>
        <v>8.2824044150895962E-2</v>
      </c>
      <c r="J151" s="235">
        <f t="shared" si="21"/>
        <v>9.5220839816506864E-2</v>
      </c>
      <c r="K151" s="235">
        <f t="shared" si="21"/>
        <v>8.491429834980202E-2</v>
      </c>
      <c r="L151" s="235">
        <f t="shared" si="21"/>
        <v>6.6340835855692989E-2</v>
      </c>
      <c r="M151" s="235">
        <f t="shared" si="21"/>
        <v>6.0346825351261367E-2</v>
      </c>
      <c r="N151" s="235">
        <f t="shared" si="21"/>
        <v>6.1458539802630753E-2</v>
      </c>
      <c r="O151" s="235">
        <f t="shared" si="21"/>
        <v>6.340591177699717E-2</v>
      </c>
      <c r="P151" s="235">
        <f t="shared" si="21"/>
        <v>6.2378868183243445E-2</v>
      </c>
      <c r="Q151" s="235">
        <f t="shared" si="21"/>
        <v>6.3392886850208635E-2</v>
      </c>
    </row>
    <row r="152" spans="1:17" x14ac:dyDescent="0.25">
      <c r="A152" s="142" t="s">
        <v>224</v>
      </c>
      <c r="B152" s="235">
        <f t="shared" ref="B152:Q152" si="22">IF(B$65=0,0,B$65/B$47)</f>
        <v>4.4316047739780803E-2</v>
      </c>
      <c r="C152" s="235">
        <f t="shared" si="22"/>
        <v>0.10568106854505468</v>
      </c>
      <c r="D152" s="235">
        <f t="shared" si="22"/>
        <v>0.1496450874604944</v>
      </c>
      <c r="E152" s="235">
        <f t="shared" si="22"/>
        <v>0.1246084113752646</v>
      </c>
      <c r="F152" s="235">
        <f t="shared" si="22"/>
        <v>0.19605425523652592</v>
      </c>
      <c r="G152" s="235">
        <f t="shared" si="22"/>
        <v>0.19762938413128275</v>
      </c>
      <c r="H152" s="235">
        <f t="shared" si="22"/>
        <v>0.18991892689055878</v>
      </c>
      <c r="I152" s="235">
        <f t="shared" si="22"/>
        <v>7.2693887821320968E-2</v>
      </c>
      <c r="J152" s="235">
        <f t="shared" si="22"/>
        <v>7.9389495287482542E-2</v>
      </c>
      <c r="K152" s="235">
        <f t="shared" si="22"/>
        <v>0.11098075671500235</v>
      </c>
      <c r="L152" s="235">
        <f t="shared" si="22"/>
        <v>8.2170526618847647E-2</v>
      </c>
      <c r="M152" s="235">
        <f t="shared" si="22"/>
        <v>8.1282618832895795E-2</v>
      </c>
      <c r="N152" s="235">
        <f t="shared" si="22"/>
        <v>5.9245307067758074E-2</v>
      </c>
      <c r="O152" s="235">
        <f t="shared" si="22"/>
        <v>9.9355224731969977E-2</v>
      </c>
      <c r="P152" s="235">
        <f t="shared" si="22"/>
        <v>9.2459972260616613E-2</v>
      </c>
      <c r="Q152" s="235">
        <f t="shared" si="22"/>
        <v>0.18054473950754296</v>
      </c>
    </row>
    <row r="153" spans="1:17" x14ac:dyDescent="0.25">
      <c r="A153" s="142" t="s">
        <v>223</v>
      </c>
      <c r="B153" s="259">
        <f t="shared" ref="B153:Q153" si="23">IF(B$76=0,0,B$76/B$47)</f>
        <v>0</v>
      </c>
      <c r="C153" s="259">
        <f t="shared" si="23"/>
        <v>0</v>
      </c>
      <c r="D153" s="259">
        <f t="shared" si="23"/>
        <v>0</v>
      </c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59">
        <f t="shared" si="23"/>
        <v>0</v>
      </c>
      <c r="M153" s="259">
        <f t="shared" si="23"/>
        <v>0</v>
      </c>
      <c r="N153" s="259">
        <f t="shared" si="23"/>
        <v>0</v>
      </c>
      <c r="O153" s="259">
        <f t="shared" si="23"/>
        <v>0</v>
      </c>
      <c r="P153" s="259">
        <f t="shared" si="23"/>
        <v>0</v>
      </c>
      <c r="Q153" s="259">
        <f t="shared" si="23"/>
        <v>0</v>
      </c>
    </row>
    <row r="154" spans="1:17" x14ac:dyDescent="0.25">
      <c r="A154" s="127" t="s">
        <v>208</v>
      </c>
      <c r="B154" s="237">
        <f t="shared" ref="B154:Q154" si="24">IF(B$77=0,0,B$77/B$47)</f>
        <v>0.17833400670478639</v>
      </c>
      <c r="C154" s="237">
        <f t="shared" si="24"/>
        <v>0.28187321757904998</v>
      </c>
      <c r="D154" s="237">
        <f t="shared" si="24"/>
        <v>0.35745491934605317</v>
      </c>
      <c r="E154" s="237">
        <f t="shared" si="24"/>
        <v>0.29382007374133756</v>
      </c>
      <c r="F154" s="237">
        <f t="shared" si="24"/>
        <v>0.4230351100623434</v>
      </c>
      <c r="G154" s="237">
        <f t="shared" si="24"/>
        <v>0.41969659441416224</v>
      </c>
      <c r="H154" s="237">
        <f t="shared" si="24"/>
        <v>0.36015852316044517</v>
      </c>
      <c r="I154" s="237">
        <f t="shared" si="24"/>
        <v>0.38581285133524024</v>
      </c>
      <c r="J154" s="237">
        <f t="shared" si="24"/>
        <v>0.46072080877951788</v>
      </c>
      <c r="K154" s="237">
        <f t="shared" si="24"/>
        <v>0.40377427947817618</v>
      </c>
      <c r="L154" s="237">
        <f t="shared" si="24"/>
        <v>0.36600242334933625</v>
      </c>
      <c r="M154" s="237">
        <f t="shared" si="24"/>
        <v>0.33592473095491382</v>
      </c>
      <c r="N154" s="237">
        <f t="shared" si="24"/>
        <v>0.35353785228407236</v>
      </c>
      <c r="O154" s="237">
        <f t="shared" si="24"/>
        <v>0.3770347830914027</v>
      </c>
      <c r="P154" s="237">
        <f t="shared" si="24"/>
        <v>0.39343144049703649</v>
      </c>
      <c r="Q154" s="237">
        <f t="shared" si="24"/>
        <v>0.3931759551019785</v>
      </c>
    </row>
    <row r="155" spans="1:17" x14ac:dyDescent="0.25">
      <c r="A155" s="142" t="s">
        <v>222</v>
      </c>
      <c r="B155" s="259">
        <f t="shared" ref="B155:Q155" si="25">IF(B$78=0,0,B$78/B$47)</f>
        <v>0.17833400670478639</v>
      </c>
      <c r="C155" s="259">
        <f t="shared" si="25"/>
        <v>0.28187321757904998</v>
      </c>
      <c r="D155" s="259">
        <f t="shared" si="25"/>
        <v>0.35745491934605317</v>
      </c>
      <c r="E155" s="259">
        <f t="shared" si="25"/>
        <v>0.29382007374133756</v>
      </c>
      <c r="F155" s="259">
        <f t="shared" si="25"/>
        <v>0.4230351100623434</v>
      </c>
      <c r="G155" s="259">
        <f t="shared" si="25"/>
        <v>0.41969659441416224</v>
      </c>
      <c r="H155" s="259">
        <f t="shared" si="25"/>
        <v>0.36015852316044517</v>
      </c>
      <c r="I155" s="259">
        <f t="shared" si="25"/>
        <v>0.38581285133524024</v>
      </c>
      <c r="J155" s="259">
        <f t="shared" si="25"/>
        <v>0.46072080877951788</v>
      </c>
      <c r="K155" s="259">
        <f t="shared" si="25"/>
        <v>0.40377427947817618</v>
      </c>
      <c r="L155" s="259">
        <f t="shared" si="25"/>
        <v>0.36600242334933625</v>
      </c>
      <c r="M155" s="259">
        <f t="shared" si="25"/>
        <v>0.33592473095491382</v>
      </c>
      <c r="N155" s="259">
        <f t="shared" si="25"/>
        <v>0.35353785228407236</v>
      </c>
      <c r="O155" s="259">
        <f t="shared" si="25"/>
        <v>0.3770347830914027</v>
      </c>
      <c r="P155" s="259">
        <f t="shared" si="25"/>
        <v>0.39343144049703649</v>
      </c>
      <c r="Q155" s="259">
        <f t="shared" si="25"/>
        <v>0.3931759551019785</v>
      </c>
    </row>
    <row r="156" spans="1:17" x14ac:dyDescent="0.25">
      <c r="A156" s="142" t="s">
        <v>221</v>
      </c>
      <c r="B156" s="259">
        <f t="shared" ref="B156:Q156" si="26">IF(B$86=0,0,B$86/B$47)</f>
        <v>0</v>
      </c>
      <c r="C156" s="259">
        <f t="shared" si="26"/>
        <v>0</v>
      </c>
      <c r="D156" s="259">
        <f t="shared" si="26"/>
        <v>0</v>
      </c>
      <c r="E156" s="259">
        <f t="shared" si="26"/>
        <v>0</v>
      </c>
      <c r="F156" s="259">
        <f t="shared" si="26"/>
        <v>0</v>
      </c>
      <c r="G156" s="259">
        <f t="shared" si="26"/>
        <v>0</v>
      </c>
      <c r="H156" s="259">
        <f t="shared" si="26"/>
        <v>0</v>
      </c>
      <c r="I156" s="259">
        <f t="shared" si="26"/>
        <v>0</v>
      </c>
      <c r="J156" s="259">
        <f t="shared" si="26"/>
        <v>0</v>
      </c>
      <c r="K156" s="259">
        <f t="shared" si="26"/>
        <v>0</v>
      </c>
      <c r="L156" s="259">
        <f t="shared" si="26"/>
        <v>0</v>
      </c>
      <c r="M156" s="259">
        <f t="shared" si="26"/>
        <v>0</v>
      </c>
      <c r="N156" s="259">
        <f t="shared" si="26"/>
        <v>0</v>
      </c>
      <c r="O156" s="259">
        <f t="shared" si="26"/>
        <v>0</v>
      </c>
      <c r="P156" s="259">
        <f t="shared" si="26"/>
        <v>0</v>
      </c>
      <c r="Q156" s="259">
        <f t="shared" si="26"/>
        <v>0</v>
      </c>
    </row>
    <row r="157" spans="1:17" x14ac:dyDescent="0.25">
      <c r="A157" s="127" t="s">
        <v>207</v>
      </c>
      <c r="B157" s="237">
        <f t="shared" ref="B157:Q157" si="27">IF(B$87=0,0,B$87/B$47)</f>
        <v>2.5534207072792019E-2</v>
      </c>
      <c r="C157" s="237">
        <f t="shared" si="27"/>
        <v>3.9868649623147435E-2</v>
      </c>
      <c r="D157" s="237">
        <f t="shared" si="27"/>
        <v>4.9174394568316335E-2</v>
      </c>
      <c r="E157" s="237">
        <f t="shared" si="27"/>
        <v>4.049364081082038E-2</v>
      </c>
      <c r="F157" s="237">
        <f t="shared" si="27"/>
        <v>4.4628208427391292E-2</v>
      </c>
      <c r="G157" s="237">
        <f t="shared" si="27"/>
        <v>4.285462689623485E-2</v>
      </c>
      <c r="H157" s="237">
        <f t="shared" si="27"/>
        <v>3.8057490905117557E-2</v>
      </c>
      <c r="I157" s="237">
        <f t="shared" si="27"/>
        <v>4.1584587905740822E-2</v>
      </c>
      <c r="J157" s="237">
        <f t="shared" si="27"/>
        <v>4.8728209329748778E-2</v>
      </c>
      <c r="K157" s="237">
        <f t="shared" si="27"/>
        <v>4.3453950973877088E-2</v>
      </c>
      <c r="L157" s="237">
        <f t="shared" si="27"/>
        <v>3.394918741439535E-2</v>
      </c>
      <c r="M157" s="237">
        <f t="shared" si="27"/>
        <v>3.0881818977533233E-2</v>
      </c>
      <c r="N157" s="237">
        <f t="shared" si="27"/>
        <v>3.1450726525561835E-2</v>
      </c>
      <c r="O157" s="237">
        <f t="shared" si="27"/>
        <v>3.2294742533980424E-2</v>
      </c>
      <c r="P157" s="237">
        <f t="shared" si="27"/>
        <v>3.192169437324123E-2</v>
      </c>
      <c r="Q157" s="237">
        <f t="shared" si="27"/>
        <v>3.1437342760448142E-2</v>
      </c>
    </row>
    <row r="158" spans="1:17" x14ac:dyDescent="0.25">
      <c r="A158" s="142" t="s">
        <v>220</v>
      </c>
      <c r="B158" s="259">
        <f t="shared" ref="B158:Q158" si="28">IF(B$88=0,0,B$88/B$47)</f>
        <v>2.5534207072792019E-2</v>
      </c>
      <c r="C158" s="259">
        <f t="shared" si="28"/>
        <v>3.9868649623147435E-2</v>
      </c>
      <c r="D158" s="259">
        <f t="shared" si="28"/>
        <v>4.9174394568316335E-2</v>
      </c>
      <c r="E158" s="259">
        <f t="shared" si="28"/>
        <v>4.049364081082038E-2</v>
      </c>
      <c r="F158" s="259">
        <f t="shared" si="28"/>
        <v>4.4628208427391292E-2</v>
      </c>
      <c r="G158" s="259">
        <f t="shared" si="28"/>
        <v>4.285462689623485E-2</v>
      </c>
      <c r="H158" s="259">
        <f t="shared" si="28"/>
        <v>3.8057490905117557E-2</v>
      </c>
      <c r="I158" s="259">
        <f t="shared" si="28"/>
        <v>4.1584587905740822E-2</v>
      </c>
      <c r="J158" s="259">
        <f t="shared" si="28"/>
        <v>4.8728209329748778E-2</v>
      </c>
      <c r="K158" s="259">
        <f t="shared" si="28"/>
        <v>4.3453950973877088E-2</v>
      </c>
      <c r="L158" s="259">
        <f t="shared" si="28"/>
        <v>3.394918741439535E-2</v>
      </c>
      <c r="M158" s="259">
        <f t="shared" si="28"/>
        <v>3.0881818977533233E-2</v>
      </c>
      <c r="N158" s="259">
        <f t="shared" si="28"/>
        <v>3.1450726525561835E-2</v>
      </c>
      <c r="O158" s="259">
        <f t="shared" si="28"/>
        <v>3.2294742533980424E-2</v>
      </c>
      <c r="P158" s="259">
        <f t="shared" si="28"/>
        <v>3.192169437324123E-2</v>
      </c>
      <c r="Q158" s="259">
        <f t="shared" si="28"/>
        <v>3.1437342760448142E-2</v>
      </c>
    </row>
    <row r="159" spans="1:17" x14ac:dyDescent="0.25">
      <c r="A159" s="142" t="s">
        <v>219</v>
      </c>
      <c r="B159" s="259">
        <f t="shared" ref="B159:Q159" si="29">IF(B$94=0,0,B$94/B$47)</f>
        <v>0</v>
      </c>
      <c r="C159" s="259">
        <f t="shared" si="29"/>
        <v>0</v>
      </c>
      <c r="D159" s="259">
        <f t="shared" si="29"/>
        <v>0</v>
      </c>
      <c r="E159" s="259">
        <f t="shared" si="29"/>
        <v>0</v>
      </c>
      <c r="F159" s="259">
        <f t="shared" si="29"/>
        <v>0</v>
      </c>
      <c r="G159" s="259">
        <f t="shared" si="29"/>
        <v>0</v>
      </c>
      <c r="H159" s="259">
        <f t="shared" si="29"/>
        <v>0</v>
      </c>
      <c r="I159" s="259">
        <f t="shared" si="29"/>
        <v>0</v>
      </c>
      <c r="J159" s="259">
        <f t="shared" si="29"/>
        <v>0</v>
      </c>
      <c r="K159" s="259">
        <f t="shared" si="29"/>
        <v>0</v>
      </c>
      <c r="L159" s="259">
        <f t="shared" si="29"/>
        <v>0</v>
      </c>
      <c r="M159" s="259">
        <f t="shared" si="29"/>
        <v>0</v>
      </c>
      <c r="N159" s="259">
        <f t="shared" si="29"/>
        <v>0</v>
      </c>
      <c r="O159" s="259">
        <f t="shared" si="29"/>
        <v>0</v>
      </c>
      <c r="P159" s="259">
        <f t="shared" si="29"/>
        <v>0</v>
      </c>
      <c r="Q159" s="259">
        <f t="shared" si="29"/>
        <v>0</v>
      </c>
    </row>
    <row r="160" spans="1:17" x14ac:dyDescent="0.25">
      <c r="A160" s="177" t="s">
        <v>98</v>
      </c>
      <c r="B160" s="209">
        <f t="shared" ref="B160:Q160" si="30">IF(B$95=0,0,B$95/B$47)</f>
        <v>0.70149977021150201</v>
      </c>
      <c r="C160" s="209">
        <f t="shared" si="30"/>
        <v>0.49400580754959905</v>
      </c>
      <c r="D160" s="209">
        <f t="shared" si="30"/>
        <v>0.34679383722653778</v>
      </c>
      <c r="E160" s="209">
        <f t="shared" si="30"/>
        <v>0.46125890229787742</v>
      </c>
      <c r="F160" s="209">
        <f t="shared" si="30"/>
        <v>0.24344698495583253</v>
      </c>
      <c r="G160" s="209">
        <f t="shared" si="30"/>
        <v>0.25347580085961519</v>
      </c>
      <c r="H160" s="209">
        <f t="shared" si="30"/>
        <v>0.33554836446646491</v>
      </c>
      <c r="I160" s="209">
        <f t="shared" si="30"/>
        <v>0.41612056736144104</v>
      </c>
      <c r="J160" s="209">
        <f t="shared" si="30"/>
        <v>0.31476496695524031</v>
      </c>
      <c r="K160" s="209">
        <f t="shared" si="30"/>
        <v>0.35571172308650234</v>
      </c>
      <c r="L160" s="209">
        <f t="shared" si="30"/>
        <v>0.45056049261949466</v>
      </c>
      <c r="M160" s="209">
        <f t="shared" si="30"/>
        <v>0.49061083375102982</v>
      </c>
      <c r="N160" s="209">
        <f t="shared" si="30"/>
        <v>0.49335299113735409</v>
      </c>
      <c r="O160" s="209">
        <f t="shared" si="30"/>
        <v>0.42689364732172025</v>
      </c>
      <c r="P160" s="209">
        <f t="shared" si="30"/>
        <v>0.41883649666018563</v>
      </c>
      <c r="Q160" s="209">
        <f t="shared" si="30"/>
        <v>0.33049458725443287</v>
      </c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31">SUM(B163:B167,B169:B171,B173:B175,B176)</f>
        <v>0.99999999999999978</v>
      </c>
      <c r="C162" s="77">
        <f t="shared" si="31"/>
        <v>1</v>
      </c>
      <c r="D162" s="77">
        <f t="shared" si="31"/>
        <v>1</v>
      </c>
      <c r="E162" s="77">
        <f t="shared" si="31"/>
        <v>0.99999999999999989</v>
      </c>
      <c r="F162" s="77">
        <f t="shared" si="31"/>
        <v>1</v>
      </c>
      <c r="G162" s="77">
        <f t="shared" si="31"/>
        <v>1</v>
      </c>
      <c r="H162" s="77">
        <f t="shared" si="31"/>
        <v>1</v>
      </c>
      <c r="I162" s="77">
        <f t="shared" si="31"/>
        <v>0.99999999999999989</v>
      </c>
      <c r="J162" s="77">
        <f t="shared" si="31"/>
        <v>1</v>
      </c>
      <c r="K162" s="77">
        <f t="shared" si="31"/>
        <v>1</v>
      </c>
      <c r="L162" s="77">
        <f t="shared" si="31"/>
        <v>1</v>
      </c>
      <c r="M162" s="77">
        <f t="shared" si="31"/>
        <v>1</v>
      </c>
      <c r="N162" s="77">
        <f t="shared" si="31"/>
        <v>0.99999999999999989</v>
      </c>
      <c r="O162" s="77">
        <f t="shared" si="31"/>
        <v>0.99999999999999989</v>
      </c>
      <c r="P162" s="77">
        <f t="shared" si="31"/>
        <v>0.99999999999999989</v>
      </c>
      <c r="Q162" s="77">
        <f t="shared" si="31"/>
        <v>0.99999999999999989</v>
      </c>
    </row>
    <row r="163" spans="1:17" x14ac:dyDescent="0.25">
      <c r="A163" s="132" t="s">
        <v>83</v>
      </c>
      <c r="B163" s="240">
        <f t="shared" ref="B163:Q163" si="32">IF(B$98=0,0,B$98/B$97)</f>
        <v>0</v>
      </c>
      <c r="C163" s="240">
        <f t="shared" si="32"/>
        <v>0</v>
      </c>
      <c r="D163" s="240">
        <f t="shared" si="32"/>
        <v>0</v>
      </c>
      <c r="E163" s="240">
        <f t="shared" si="32"/>
        <v>0</v>
      </c>
      <c r="F163" s="240">
        <f t="shared" si="32"/>
        <v>0</v>
      </c>
      <c r="G163" s="240">
        <f t="shared" si="32"/>
        <v>0</v>
      </c>
      <c r="H163" s="240">
        <f t="shared" si="32"/>
        <v>0</v>
      </c>
      <c r="I163" s="240">
        <f t="shared" si="32"/>
        <v>0</v>
      </c>
      <c r="J163" s="240">
        <f t="shared" si="32"/>
        <v>0</v>
      </c>
      <c r="K163" s="240">
        <f t="shared" si="32"/>
        <v>0</v>
      </c>
      <c r="L163" s="240">
        <f t="shared" si="32"/>
        <v>0</v>
      </c>
      <c r="M163" s="240">
        <f t="shared" si="32"/>
        <v>0</v>
      </c>
      <c r="N163" s="240">
        <f t="shared" si="32"/>
        <v>0</v>
      </c>
      <c r="O163" s="240">
        <f t="shared" si="32"/>
        <v>0</v>
      </c>
      <c r="P163" s="240">
        <f t="shared" si="32"/>
        <v>0</v>
      </c>
      <c r="Q163" s="240">
        <f t="shared" si="32"/>
        <v>0</v>
      </c>
    </row>
    <row r="164" spans="1:17" x14ac:dyDescent="0.25">
      <c r="A164" s="76" t="s">
        <v>82</v>
      </c>
      <c r="B164" s="239">
        <f t="shared" ref="B164:Q164" si="33">IF(B$99=0,0,B$99/B$97)</f>
        <v>0</v>
      </c>
      <c r="C164" s="239">
        <f t="shared" si="33"/>
        <v>0</v>
      </c>
      <c r="D164" s="239">
        <f t="shared" si="33"/>
        <v>0</v>
      </c>
      <c r="E164" s="239">
        <f t="shared" si="33"/>
        <v>0</v>
      </c>
      <c r="F164" s="239">
        <f t="shared" si="33"/>
        <v>0</v>
      </c>
      <c r="G164" s="239">
        <f t="shared" si="33"/>
        <v>0</v>
      </c>
      <c r="H164" s="239">
        <f t="shared" si="33"/>
        <v>0</v>
      </c>
      <c r="I164" s="239">
        <f t="shared" si="33"/>
        <v>0</v>
      </c>
      <c r="J164" s="239">
        <f t="shared" si="33"/>
        <v>0</v>
      </c>
      <c r="K164" s="239">
        <f t="shared" si="33"/>
        <v>0</v>
      </c>
      <c r="L164" s="239">
        <f t="shared" si="33"/>
        <v>0</v>
      </c>
      <c r="M164" s="239">
        <f t="shared" si="33"/>
        <v>0</v>
      </c>
      <c r="N164" s="239">
        <f t="shared" si="33"/>
        <v>0</v>
      </c>
      <c r="O164" s="239">
        <f t="shared" si="33"/>
        <v>0</v>
      </c>
      <c r="P164" s="239">
        <f t="shared" si="33"/>
        <v>0</v>
      </c>
      <c r="Q164" s="239">
        <f t="shared" si="33"/>
        <v>0</v>
      </c>
    </row>
    <row r="165" spans="1:17" x14ac:dyDescent="0.25">
      <c r="A165" s="76" t="s">
        <v>81</v>
      </c>
      <c r="B165" s="239">
        <f t="shared" ref="B165:Q165" si="34">IF(B$100=0,0,B$100/B$97)</f>
        <v>0</v>
      </c>
      <c r="C165" s="239">
        <f t="shared" si="34"/>
        <v>0</v>
      </c>
      <c r="D165" s="239">
        <f t="shared" si="34"/>
        <v>0</v>
      </c>
      <c r="E165" s="239">
        <f t="shared" si="34"/>
        <v>0</v>
      </c>
      <c r="F165" s="239">
        <f t="shared" si="34"/>
        <v>0</v>
      </c>
      <c r="G165" s="239">
        <f t="shared" si="34"/>
        <v>0</v>
      </c>
      <c r="H165" s="239">
        <f t="shared" si="34"/>
        <v>0</v>
      </c>
      <c r="I165" s="239">
        <f t="shared" si="34"/>
        <v>0</v>
      </c>
      <c r="J165" s="239">
        <f t="shared" si="34"/>
        <v>0</v>
      </c>
      <c r="K165" s="239">
        <f t="shared" si="34"/>
        <v>0</v>
      </c>
      <c r="L165" s="239">
        <f t="shared" si="34"/>
        <v>0</v>
      </c>
      <c r="M165" s="239">
        <f t="shared" si="34"/>
        <v>0</v>
      </c>
      <c r="N165" s="239">
        <f t="shared" si="34"/>
        <v>0</v>
      </c>
      <c r="O165" s="239">
        <f t="shared" si="34"/>
        <v>0</v>
      </c>
      <c r="P165" s="239">
        <f t="shared" si="34"/>
        <v>0</v>
      </c>
      <c r="Q165" s="239">
        <f t="shared" si="34"/>
        <v>0</v>
      </c>
    </row>
    <row r="166" spans="1:17" x14ac:dyDescent="0.25">
      <c r="A166" s="76" t="s">
        <v>80</v>
      </c>
      <c r="B166" s="239">
        <f t="shared" ref="B166:Q166" si="35">IF(B$101=0,0,B$101/B$97)</f>
        <v>0</v>
      </c>
      <c r="C166" s="239">
        <f t="shared" si="35"/>
        <v>0</v>
      </c>
      <c r="D166" s="239">
        <f t="shared" si="35"/>
        <v>0</v>
      </c>
      <c r="E166" s="239">
        <f t="shared" si="35"/>
        <v>0</v>
      </c>
      <c r="F166" s="239">
        <f t="shared" si="35"/>
        <v>0</v>
      </c>
      <c r="G166" s="239">
        <f t="shared" si="35"/>
        <v>0</v>
      </c>
      <c r="H166" s="239">
        <f t="shared" si="35"/>
        <v>0</v>
      </c>
      <c r="I166" s="239">
        <f t="shared" si="35"/>
        <v>0</v>
      </c>
      <c r="J166" s="239">
        <f t="shared" si="35"/>
        <v>0</v>
      </c>
      <c r="K166" s="239">
        <f t="shared" si="35"/>
        <v>0</v>
      </c>
      <c r="L166" s="239">
        <f t="shared" si="35"/>
        <v>0</v>
      </c>
      <c r="M166" s="239">
        <f t="shared" si="35"/>
        <v>0</v>
      </c>
      <c r="N166" s="239">
        <f t="shared" si="35"/>
        <v>0</v>
      </c>
      <c r="O166" s="239">
        <f t="shared" si="35"/>
        <v>0</v>
      </c>
      <c r="P166" s="239">
        <f t="shared" si="35"/>
        <v>0</v>
      </c>
      <c r="Q166" s="239">
        <f t="shared" si="35"/>
        <v>0</v>
      </c>
    </row>
    <row r="167" spans="1:17" x14ac:dyDescent="0.25">
      <c r="A167" s="129" t="s">
        <v>79</v>
      </c>
      <c r="B167" s="238">
        <f t="shared" ref="B167:Q167" si="36">IF(B$102=0,0,B$102/B$97)</f>
        <v>4.0971561343167671E-3</v>
      </c>
      <c r="C167" s="238">
        <f t="shared" si="36"/>
        <v>4.1906325222445841E-3</v>
      </c>
      <c r="D167" s="238">
        <f t="shared" si="36"/>
        <v>4.404983721335588E-3</v>
      </c>
      <c r="E167" s="238">
        <f t="shared" si="36"/>
        <v>4.4091271259055192E-3</v>
      </c>
      <c r="F167" s="238">
        <f t="shared" si="36"/>
        <v>4.8356889420082825E-3</v>
      </c>
      <c r="G167" s="238">
        <f t="shared" si="36"/>
        <v>4.9713246722804189E-3</v>
      </c>
      <c r="H167" s="238">
        <f t="shared" si="36"/>
        <v>5.1389972042255932E-3</v>
      </c>
      <c r="I167" s="238">
        <f t="shared" si="36"/>
        <v>4.9675097839805404E-3</v>
      </c>
      <c r="J167" s="238">
        <f t="shared" si="36"/>
        <v>5.3131410826041678E-3</v>
      </c>
      <c r="K167" s="238">
        <f t="shared" si="36"/>
        <v>5.8325079316841532E-3</v>
      </c>
      <c r="L167" s="238">
        <f t="shared" si="36"/>
        <v>6.6905324948804161E-3</v>
      </c>
      <c r="M167" s="238">
        <f t="shared" si="36"/>
        <v>7.0917088477566474E-3</v>
      </c>
      <c r="N167" s="238">
        <f t="shared" si="36"/>
        <v>6.8247979952043647E-3</v>
      </c>
      <c r="O167" s="238">
        <f t="shared" si="36"/>
        <v>7.2653844019434869E-3</v>
      </c>
      <c r="P167" s="238">
        <f t="shared" si="36"/>
        <v>7.1183994462483977E-3</v>
      </c>
      <c r="Q167" s="238">
        <f t="shared" si="36"/>
        <v>6.9941273210992081E-3</v>
      </c>
    </row>
    <row r="168" spans="1:17" x14ac:dyDescent="0.25">
      <c r="A168" s="127" t="s">
        <v>206</v>
      </c>
      <c r="B168" s="237">
        <f t="shared" ref="B168:Q168" si="37">IF(B$107=0,0,B$107/B$97)</f>
        <v>0.8928423247540721</v>
      </c>
      <c r="C168" s="237">
        <f t="shared" si="37"/>
        <v>0.88521018746190128</v>
      </c>
      <c r="D168" s="237">
        <f t="shared" si="37"/>
        <v>0.88133220111086874</v>
      </c>
      <c r="E168" s="237">
        <f t="shared" si="37"/>
        <v>0.88008196450498521</v>
      </c>
      <c r="F168" s="237">
        <f t="shared" si="37"/>
        <v>0.87255521702251504</v>
      </c>
      <c r="G168" s="237">
        <f t="shared" si="37"/>
        <v>0.86953548866371022</v>
      </c>
      <c r="H168" s="237">
        <f t="shared" si="37"/>
        <v>0.86602877096777342</v>
      </c>
      <c r="I168" s="237">
        <f t="shared" si="37"/>
        <v>0.86658153552590311</v>
      </c>
      <c r="J168" s="237">
        <f t="shared" si="37"/>
        <v>0.85977125589326286</v>
      </c>
      <c r="K168" s="237">
        <f t="shared" si="37"/>
        <v>0.86746075759714825</v>
      </c>
      <c r="L168" s="237">
        <f t="shared" si="37"/>
        <v>0.91320147437310362</v>
      </c>
      <c r="M168" s="237">
        <f t="shared" si="37"/>
        <v>0.91175417479491139</v>
      </c>
      <c r="N168" s="237">
        <f t="shared" si="37"/>
        <v>0.9153904156568522</v>
      </c>
      <c r="O168" s="237">
        <f t="shared" si="37"/>
        <v>0.9069944710603941</v>
      </c>
      <c r="P168" s="237">
        <f t="shared" si="37"/>
        <v>0.90259426956465083</v>
      </c>
      <c r="Q168" s="237">
        <f t="shared" si="37"/>
        <v>0.90670285863136812</v>
      </c>
    </row>
    <row r="169" spans="1:17" x14ac:dyDescent="0.25">
      <c r="A169" s="142" t="s">
        <v>218</v>
      </c>
      <c r="B169" s="235">
        <f t="shared" ref="B169:Q169" si="38">IF(B$108=0,0,B$108/B$97)</f>
        <v>0.8928423247540721</v>
      </c>
      <c r="C169" s="235">
        <f t="shared" si="38"/>
        <v>0.88521018746190128</v>
      </c>
      <c r="D169" s="235">
        <f t="shared" si="38"/>
        <v>0.88133220111086874</v>
      </c>
      <c r="E169" s="235">
        <f t="shared" si="38"/>
        <v>0.88008196450498521</v>
      </c>
      <c r="F169" s="235">
        <f t="shared" si="38"/>
        <v>0.87255521702251504</v>
      </c>
      <c r="G169" s="235">
        <f t="shared" si="38"/>
        <v>0.86953548866371022</v>
      </c>
      <c r="H169" s="235">
        <f t="shared" si="38"/>
        <v>0.86602877096777342</v>
      </c>
      <c r="I169" s="235">
        <f t="shared" si="38"/>
        <v>0.86658153552590311</v>
      </c>
      <c r="J169" s="235">
        <f t="shared" si="38"/>
        <v>0.85977125589326286</v>
      </c>
      <c r="K169" s="235">
        <f t="shared" si="38"/>
        <v>0.86746075759714825</v>
      </c>
      <c r="L169" s="235">
        <f t="shared" si="38"/>
        <v>0.91320147437310362</v>
      </c>
      <c r="M169" s="235">
        <f t="shared" si="38"/>
        <v>0.91175417479491139</v>
      </c>
      <c r="N169" s="235">
        <f t="shared" si="38"/>
        <v>0.9153904156568522</v>
      </c>
      <c r="O169" s="235">
        <f t="shared" si="38"/>
        <v>0.9069944710603941</v>
      </c>
      <c r="P169" s="235">
        <f t="shared" si="38"/>
        <v>0.90259426956465083</v>
      </c>
      <c r="Q169" s="235">
        <f t="shared" si="38"/>
        <v>0.90670285863136812</v>
      </c>
    </row>
    <row r="170" spans="1:17" x14ac:dyDescent="0.25">
      <c r="A170" s="142" t="s">
        <v>217</v>
      </c>
      <c r="B170" s="235">
        <f t="shared" ref="B170:Q170" si="39">IF(B$114=0,0,B$114/B$97)</f>
        <v>0</v>
      </c>
      <c r="C170" s="235">
        <f t="shared" si="39"/>
        <v>0</v>
      </c>
      <c r="D170" s="235">
        <f t="shared" si="39"/>
        <v>0</v>
      </c>
      <c r="E170" s="235">
        <f t="shared" si="39"/>
        <v>0</v>
      </c>
      <c r="F170" s="235">
        <f t="shared" si="39"/>
        <v>0</v>
      </c>
      <c r="G170" s="235">
        <f t="shared" si="39"/>
        <v>0</v>
      </c>
      <c r="H170" s="235">
        <f t="shared" si="39"/>
        <v>0</v>
      </c>
      <c r="I170" s="235">
        <f t="shared" si="39"/>
        <v>0</v>
      </c>
      <c r="J170" s="235">
        <f t="shared" si="39"/>
        <v>0</v>
      </c>
      <c r="K170" s="235">
        <f t="shared" si="39"/>
        <v>0</v>
      </c>
      <c r="L170" s="235">
        <f t="shared" si="39"/>
        <v>0</v>
      </c>
      <c r="M170" s="235">
        <f t="shared" si="39"/>
        <v>0</v>
      </c>
      <c r="N170" s="235">
        <f t="shared" si="39"/>
        <v>0</v>
      </c>
      <c r="O170" s="235">
        <f t="shared" si="39"/>
        <v>0</v>
      </c>
      <c r="P170" s="235">
        <f t="shared" si="39"/>
        <v>0</v>
      </c>
      <c r="Q170" s="235">
        <f t="shared" si="39"/>
        <v>0</v>
      </c>
    </row>
    <row r="171" spans="1:17" x14ac:dyDescent="0.25">
      <c r="A171" s="127" t="s">
        <v>205</v>
      </c>
      <c r="B171" s="237">
        <f t="shared" ref="B171:Q171" si="40">IF(B$115=0,0,B$115/B$97)</f>
        <v>0</v>
      </c>
      <c r="C171" s="237">
        <f t="shared" si="40"/>
        <v>0</v>
      </c>
      <c r="D171" s="237">
        <f t="shared" si="40"/>
        <v>0</v>
      </c>
      <c r="E171" s="237">
        <f t="shared" si="40"/>
        <v>0</v>
      </c>
      <c r="F171" s="237">
        <f t="shared" si="40"/>
        <v>0</v>
      </c>
      <c r="G171" s="237">
        <f t="shared" si="40"/>
        <v>0</v>
      </c>
      <c r="H171" s="237">
        <f t="shared" si="40"/>
        <v>0</v>
      </c>
      <c r="I171" s="237">
        <f t="shared" si="40"/>
        <v>0</v>
      </c>
      <c r="J171" s="237">
        <f t="shared" si="40"/>
        <v>0</v>
      </c>
      <c r="K171" s="237">
        <f t="shared" si="40"/>
        <v>0</v>
      </c>
      <c r="L171" s="237">
        <f t="shared" si="40"/>
        <v>0</v>
      </c>
      <c r="M171" s="237">
        <f t="shared" si="40"/>
        <v>0</v>
      </c>
      <c r="N171" s="237">
        <f t="shared" si="40"/>
        <v>0</v>
      </c>
      <c r="O171" s="237">
        <f t="shared" si="40"/>
        <v>0</v>
      </c>
      <c r="P171" s="237">
        <f t="shared" si="40"/>
        <v>0</v>
      </c>
      <c r="Q171" s="237">
        <f t="shared" si="40"/>
        <v>0</v>
      </c>
    </row>
    <row r="172" spans="1:17" x14ac:dyDescent="0.25">
      <c r="A172" s="127" t="s">
        <v>204</v>
      </c>
      <c r="B172" s="237">
        <f t="shared" ref="B172:Q172" si="41">IF(B$116=0,0,B$116/B$97)</f>
        <v>5.6047558417199356E-2</v>
      </c>
      <c r="C172" s="237">
        <f t="shared" si="41"/>
        <v>5.6629570434504249E-2</v>
      </c>
      <c r="D172" s="237">
        <f t="shared" si="41"/>
        <v>5.789592889666878E-2</v>
      </c>
      <c r="E172" s="237">
        <f t="shared" si="41"/>
        <v>5.8055578729553831E-2</v>
      </c>
      <c r="F172" s="237">
        <f t="shared" si="41"/>
        <v>6.1453954350580188E-2</v>
      </c>
      <c r="G172" s="237">
        <f t="shared" si="41"/>
        <v>6.1503912984335087E-2</v>
      </c>
      <c r="H172" s="237">
        <f t="shared" si="41"/>
        <v>6.2339250987134477E-2</v>
      </c>
      <c r="I172" s="237">
        <f t="shared" si="41"/>
        <v>6.1321694565093329E-2</v>
      </c>
      <c r="J172" s="237">
        <f t="shared" si="41"/>
        <v>6.3006115516687944E-2</v>
      </c>
      <c r="K172" s="237">
        <f t="shared" si="41"/>
        <v>6.2241034292577227E-2</v>
      </c>
      <c r="L172" s="237">
        <f t="shared" si="41"/>
        <v>6.6579083301715761E-2</v>
      </c>
      <c r="M172" s="237">
        <f t="shared" si="41"/>
        <v>6.493604638184175E-2</v>
      </c>
      <c r="N172" s="237">
        <f t="shared" si="41"/>
        <v>6.2830958572521772E-2</v>
      </c>
      <c r="O172" s="237">
        <f t="shared" si="41"/>
        <v>6.4046450589514345E-2</v>
      </c>
      <c r="P172" s="237">
        <f t="shared" si="41"/>
        <v>6.3141082486596528E-2</v>
      </c>
      <c r="Q172" s="237">
        <f t="shared" si="41"/>
        <v>6.3996145417531403E-2</v>
      </c>
    </row>
    <row r="173" spans="1:17" x14ac:dyDescent="0.25">
      <c r="A173" s="142" t="s">
        <v>216</v>
      </c>
      <c r="B173" s="235">
        <f t="shared" ref="B173:Q173" si="42">IF(B$117=0,0,B$117/B$97)</f>
        <v>5.6047558417199356E-2</v>
      </c>
      <c r="C173" s="235">
        <f t="shared" si="42"/>
        <v>5.6629570434504249E-2</v>
      </c>
      <c r="D173" s="235">
        <f t="shared" si="42"/>
        <v>5.789592889666878E-2</v>
      </c>
      <c r="E173" s="235">
        <f t="shared" si="42"/>
        <v>5.8055578729553831E-2</v>
      </c>
      <c r="F173" s="235">
        <f t="shared" si="42"/>
        <v>6.1453954350580188E-2</v>
      </c>
      <c r="G173" s="235">
        <f t="shared" si="42"/>
        <v>6.1503912984335087E-2</v>
      </c>
      <c r="H173" s="235">
        <f t="shared" si="42"/>
        <v>6.2339250987134477E-2</v>
      </c>
      <c r="I173" s="235">
        <f t="shared" si="42"/>
        <v>6.1321694565093329E-2</v>
      </c>
      <c r="J173" s="235">
        <f t="shared" si="42"/>
        <v>6.3006115516687944E-2</v>
      </c>
      <c r="K173" s="235">
        <f t="shared" si="42"/>
        <v>6.2241034292577227E-2</v>
      </c>
      <c r="L173" s="235">
        <f t="shared" si="42"/>
        <v>6.6579083301715761E-2</v>
      </c>
      <c r="M173" s="235">
        <f t="shared" si="42"/>
        <v>6.493604638184175E-2</v>
      </c>
      <c r="N173" s="235">
        <f t="shared" si="42"/>
        <v>6.2830958572521772E-2</v>
      </c>
      <c r="O173" s="235">
        <f t="shared" si="42"/>
        <v>6.4046450589514345E-2</v>
      </c>
      <c r="P173" s="235">
        <f t="shared" si="42"/>
        <v>6.3141082486596528E-2</v>
      </c>
      <c r="Q173" s="235">
        <f t="shared" si="42"/>
        <v>6.3996145417531403E-2</v>
      </c>
    </row>
    <row r="174" spans="1:17" x14ac:dyDescent="0.25">
      <c r="A174" s="142" t="s">
        <v>215</v>
      </c>
      <c r="B174" s="259">
        <f t="shared" ref="B174:Q174" si="43">IF(B$123=0,0,B$123/B$97)</f>
        <v>0</v>
      </c>
      <c r="C174" s="259">
        <f t="shared" si="43"/>
        <v>0</v>
      </c>
      <c r="D174" s="259">
        <f t="shared" si="43"/>
        <v>0</v>
      </c>
      <c r="E174" s="259">
        <f t="shared" si="43"/>
        <v>0</v>
      </c>
      <c r="F174" s="259">
        <f t="shared" si="43"/>
        <v>0</v>
      </c>
      <c r="G174" s="259">
        <f t="shared" si="43"/>
        <v>0</v>
      </c>
      <c r="H174" s="259">
        <f t="shared" si="43"/>
        <v>0</v>
      </c>
      <c r="I174" s="259">
        <f t="shared" si="43"/>
        <v>0</v>
      </c>
      <c r="J174" s="259">
        <f t="shared" si="43"/>
        <v>0</v>
      </c>
      <c r="K174" s="259">
        <f t="shared" si="43"/>
        <v>0</v>
      </c>
      <c r="L174" s="259">
        <f t="shared" si="43"/>
        <v>0</v>
      </c>
      <c r="M174" s="259">
        <f t="shared" si="43"/>
        <v>0</v>
      </c>
      <c r="N174" s="259">
        <f t="shared" si="43"/>
        <v>0</v>
      </c>
      <c r="O174" s="259">
        <f t="shared" si="43"/>
        <v>0</v>
      </c>
      <c r="P174" s="259">
        <f t="shared" si="43"/>
        <v>0</v>
      </c>
      <c r="Q174" s="259">
        <f t="shared" si="43"/>
        <v>0</v>
      </c>
    </row>
    <row r="175" spans="1:17" x14ac:dyDescent="0.25">
      <c r="A175" s="127" t="s">
        <v>203</v>
      </c>
      <c r="B175" s="236">
        <f t="shared" ref="B175:Q175" si="44">IF(B$124=0,0,B$124/B$97)</f>
        <v>0</v>
      </c>
      <c r="C175" s="236">
        <f t="shared" si="44"/>
        <v>0</v>
      </c>
      <c r="D175" s="236">
        <f t="shared" si="44"/>
        <v>0</v>
      </c>
      <c r="E175" s="236">
        <f t="shared" si="44"/>
        <v>0</v>
      </c>
      <c r="F175" s="236">
        <f t="shared" si="44"/>
        <v>0</v>
      </c>
      <c r="G175" s="236">
        <f t="shared" si="44"/>
        <v>0</v>
      </c>
      <c r="H175" s="236">
        <f t="shared" si="44"/>
        <v>0</v>
      </c>
      <c r="I175" s="236">
        <f t="shared" si="44"/>
        <v>0</v>
      </c>
      <c r="J175" s="236">
        <f t="shared" si="44"/>
        <v>0</v>
      </c>
      <c r="K175" s="236">
        <f t="shared" si="44"/>
        <v>0</v>
      </c>
      <c r="L175" s="236">
        <f t="shared" si="44"/>
        <v>0</v>
      </c>
      <c r="M175" s="236">
        <f t="shared" si="44"/>
        <v>0</v>
      </c>
      <c r="N175" s="236">
        <f t="shared" si="44"/>
        <v>0</v>
      </c>
      <c r="O175" s="236">
        <f t="shared" si="44"/>
        <v>0</v>
      </c>
      <c r="P175" s="236">
        <f t="shared" si="44"/>
        <v>0</v>
      </c>
      <c r="Q175" s="236">
        <f t="shared" si="44"/>
        <v>0</v>
      </c>
    </row>
    <row r="176" spans="1:17" x14ac:dyDescent="0.25">
      <c r="A176" s="177" t="s">
        <v>98</v>
      </c>
      <c r="B176" s="209">
        <f t="shared" ref="B176:Q176" si="45">IF(B$125=0,0,B$125/B$97)</f>
        <v>4.7012960694411673E-2</v>
      </c>
      <c r="C176" s="209">
        <f t="shared" si="45"/>
        <v>5.3969609581349873E-2</v>
      </c>
      <c r="D176" s="209">
        <f t="shared" si="45"/>
        <v>5.6366886271126827E-2</v>
      </c>
      <c r="E176" s="209">
        <f t="shared" si="45"/>
        <v>5.7453329639555399E-2</v>
      </c>
      <c r="F176" s="209">
        <f t="shared" si="45"/>
        <v>6.115513968489654E-2</v>
      </c>
      <c r="G176" s="209">
        <f t="shared" si="45"/>
        <v>6.3989273679674219E-2</v>
      </c>
      <c r="H176" s="209">
        <f t="shared" si="45"/>
        <v>6.6492980840866578E-2</v>
      </c>
      <c r="I176" s="209">
        <f t="shared" si="45"/>
        <v>6.7129260125023002E-2</v>
      </c>
      <c r="J176" s="209">
        <f t="shared" si="45"/>
        <v>7.1909487507445038E-2</v>
      </c>
      <c r="K176" s="209">
        <f t="shared" si="45"/>
        <v>6.4465700178590449E-2</v>
      </c>
      <c r="L176" s="209">
        <f t="shared" si="45"/>
        <v>1.352890983030023E-2</v>
      </c>
      <c r="M176" s="209">
        <f t="shared" si="45"/>
        <v>1.6218069975490194E-2</v>
      </c>
      <c r="N176" s="209">
        <f t="shared" si="45"/>
        <v>1.4953827775421482E-2</v>
      </c>
      <c r="O176" s="209">
        <f t="shared" si="45"/>
        <v>2.169369394814797E-2</v>
      </c>
      <c r="P176" s="209">
        <f t="shared" si="45"/>
        <v>2.7146248502504113E-2</v>
      </c>
      <c r="Q176" s="209">
        <f t="shared" si="45"/>
        <v>2.2306868630001208E-2</v>
      </c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266" t="s">
        <v>133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230</v>
      </c>
      <c r="B180" s="230">
        <f>IF(B$5=0,0,(B$5-B$45)/NMM_fec!B$5)</f>
        <v>3.4510341829952735</v>
      </c>
      <c r="C180" s="230">
        <f>IF(C$5=0,0,(C$5-C$45)/NMM_fec!C$5)</f>
        <v>3.4243339234568295</v>
      </c>
      <c r="D180" s="230">
        <f>IF(D$5=0,0,(D$5-D$45)/NMM_fec!D$5)</f>
        <v>3.379677731975443</v>
      </c>
      <c r="E180" s="230">
        <f>IF(E$5=0,0,(E$5-E$45)/NMM_fec!E$5)</f>
        <v>3.3651319259070842</v>
      </c>
      <c r="F180" s="230">
        <f>IF(F$5=0,0,(F$5-F$45)/NMM_fec!F$5)</f>
        <v>3.3270276792484781</v>
      </c>
      <c r="G180" s="230">
        <f>IF(G$5=0,0,(G$5-G$45)/NMM_fec!G$5)</f>
        <v>3.3759881231617888</v>
      </c>
      <c r="H180" s="230">
        <f>IF(H$5=0,0,(H$5-H$45)/NMM_fec!H$5)</f>
        <v>3.4165090971600036</v>
      </c>
      <c r="I180" s="230">
        <f>IF(I$5=0,0,(I$5-I$45)/NMM_fec!I$5)</f>
        <v>3.4206857316238706</v>
      </c>
      <c r="J180" s="230">
        <f>IF(J$5=0,0,(J$5-J$45)/NMM_fec!J$5)</f>
        <v>3.3993784059941032</v>
      </c>
      <c r="K180" s="230">
        <f>IF(K$5=0,0,(K$5-K$45)/NMM_fec!K$5)</f>
        <v>3.2652590498125194</v>
      </c>
      <c r="L180" s="230">
        <f>IF(L$5=0,0,(L$5-L$45)/NMM_fec!L$5)</f>
        <v>3.1875550941155084</v>
      </c>
      <c r="M180" s="230">
        <f>IF(M$5=0,0,(M$5-M$45)/NMM_fec!M$5)</f>
        <v>3.0587869566267751</v>
      </c>
      <c r="N180" s="230">
        <f>IF(N$5=0,0,(N$5-N$45)/NMM_fec!N$5)</f>
        <v>2.8584571564354562</v>
      </c>
      <c r="O180" s="230">
        <f>IF(O$5=0,0,(O$5-O$45)/NMM_fec!O$5)</f>
        <v>2.8327036082224875</v>
      </c>
      <c r="P180" s="230">
        <f>IF(P$5=0,0,(P$5-P$45)/NMM_fec!P$5)</f>
        <v>2.7645470630886702</v>
      </c>
      <c r="Q180" s="230">
        <f>IF(Q$5=0,0,(Q$5-Q$45)/NMM_fec!Q$5)</f>
        <v>2.9908985542311313</v>
      </c>
    </row>
    <row r="181" spans="1:17" x14ac:dyDescent="0.25">
      <c r="A181" s="132" t="s">
        <v>83</v>
      </c>
      <c r="B181" s="229">
        <f>IF(B$6=0,0,B$6/NMM_fec!B$6)</f>
        <v>0</v>
      </c>
      <c r="C181" s="229">
        <f>IF(C$6=0,0,C$6/NMM_fec!C$6)</f>
        <v>0</v>
      </c>
      <c r="D181" s="229">
        <f>IF(D$6=0,0,D$6/NMM_fec!D$6)</f>
        <v>0</v>
      </c>
      <c r="E181" s="229">
        <f>IF(E$6=0,0,E$6/NMM_fec!E$6)</f>
        <v>0</v>
      </c>
      <c r="F181" s="229">
        <f>IF(F$6=0,0,F$6/NMM_fec!F$6)</f>
        <v>0</v>
      </c>
      <c r="G181" s="229">
        <f>IF(G$6=0,0,G$6/NMM_fec!G$6)</f>
        <v>0</v>
      </c>
      <c r="H181" s="229">
        <f>IF(H$6=0,0,H$6/NMM_fec!H$6)</f>
        <v>0</v>
      </c>
      <c r="I181" s="229">
        <f>IF(I$6=0,0,I$6/NMM_fec!I$6)</f>
        <v>0</v>
      </c>
      <c r="J181" s="229">
        <f>IF(J$6=0,0,J$6/NMM_fec!J$6)</f>
        <v>0</v>
      </c>
      <c r="K181" s="229">
        <f>IF(K$6=0,0,K$6/NMM_fec!K$6)</f>
        <v>0</v>
      </c>
      <c r="L181" s="229">
        <f>IF(L$6=0,0,L$6/NMM_fec!L$6)</f>
        <v>0</v>
      </c>
      <c r="M181" s="229">
        <f>IF(M$6=0,0,M$6/NMM_fec!M$6)</f>
        <v>0</v>
      </c>
      <c r="N181" s="229">
        <f>IF(N$6=0,0,N$6/NMM_fec!N$6)</f>
        <v>0</v>
      </c>
      <c r="O181" s="229">
        <f>IF(O$6=0,0,O$6/NMM_fec!O$6)</f>
        <v>0</v>
      </c>
      <c r="P181" s="229">
        <f>IF(P$6=0,0,P$6/NMM_fec!P$6)</f>
        <v>0</v>
      </c>
      <c r="Q181" s="229">
        <f>IF(Q$6=0,0,Q$6/NMM_fec!Q$6)</f>
        <v>0</v>
      </c>
    </row>
    <row r="182" spans="1:17" x14ac:dyDescent="0.25">
      <c r="A182" s="76" t="s">
        <v>82</v>
      </c>
      <c r="B182" s="228">
        <f>IF(B$7=0,0,B$7/NMM_fec!B$7)</f>
        <v>0</v>
      </c>
      <c r="C182" s="228">
        <f>IF(C$7=0,0,C$7/NMM_fec!C$7)</f>
        <v>0</v>
      </c>
      <c r="D182" s="228">
        <f>IF(D$7=0,0,D$7/NMM_fec!D$7)</f>
        <v>0</v>
      </c>
      <c r="E182" s="228">
        <f>IF(E$7=0,0,E$7/NMM_fec!E$7)</f>
        <v>0</v>
      </c>
      <c r="F182" s="228">
        <f>IF(F$7=0,0,F$7/NMM_fec!F$7)</f>
        <v>0</v>
      </c>
      <c r="G182" s="228">
        <f>IF(G$7=0,0,G$7/NMM_fec!G$7)</f>
        <v>0</v>
      </c>
      <c r="H182" s="228">
        <f>IF(H$7=0,0,H$7/NMM_fec!H$7)</f>
        <v>0</v>
      </c>
      <c r="I182" s="228">
        <f>IF(I$7=0,0,I$7/NMM_fec!I$7)</f>
        <v>0</v>
      </c>
      <c r="J182" s="228">
        <f>IF(J$7=0,0,J$7/NMM_fec!J$7)</f>
        <v>0</v>
      </c>
      <c r="K182" s="228">
        <f>IF(K$7=0,0,K$7/NMM_fec!K$7)</f>
        <v>0</v>
      </c>
      <c r="L182" s="228">
        <f>IF(L$7=0,0,L$7/NMM_fec!L$7)</f>
        <v>0</v>
      </c>
      <c r="M182" s="228">
        <f>IF(M$7=0,0,M$7/NMM_fec!M$7)</f>
        <v>0</v>
      </c>
      <c r="N182" s="228">
        <f>IF(N$7=0,0,N$7/NMM_fec!N$7)</f>
        <v>0</v>
      </c>
      <c r="O182" s="228">
        <f>IF(O$7=0,0,O$7/NMM_fec!O$7)</f>
        <v>0</v>
      </c>
      <c r="P182" s="228">
        <f>IF(P$7=0,0,P$7/NMM_fec!P$7)</f>
        <v>0</v>
      </c>
      <c r="Q182" s="228">
        <f>IF(Q$7=0,0,Q$7/NMM_fec!Q$7)</f>
        <v>0</v>
      </c>
    </row>
    <row r="183" spans="1:17" x14ac:dyDescent="0.25">
      <c r="A183" s="76" t="s">
        <v>81</v>
      </c>
      <c r="B183" s="228">
        <f>IF(B$8=0,0,B$8/NMM_fec!B$8)</f>
        <v>0</v>
      </c>
      <c r="C183" s="228">
        <f>IF(C$8=0,0,C$8/NMM_fec!C$8)</f>
        <v>0</v>
      </c>
      <c r="D183" s="228">
        <f>IF(D$8=0,0,D$8/NMM_fec!D$8)</f>
        <v>0</v>
      </c>
      <c r="E183" s="228">
        <f>IF(E$8=0,0,E$8/NMM_fec!E$8)</f>
        <v>0</v>
      </c>
      <c r="F183" s="228">
        <f>IF(F$8=0,0,F$8/NMM_fec!F$8)</f>
        <v>0</v>
      </c>
      <c r="G183" s="228">
        <f>IF(G$8=0,0,G$8/NMM_fec!G$8)</f>
        <v>0</v>
      </c>
      <c r="H183" s="228">
        <f>IF(H$8=0,0,H$8/NMM_fec!H$8)</f>
        <v>0</v>
      </c>
      <c r="I183" s="228">
        <f>IF(I$8=0,0,I$8/NMM_fec!I$8)</f>
        <v>0</v>
      </c>
      <c r="J183" s="228">
        <f>IF(J$8=0,0,J$8/NMM_fec!J$8)</f>
        <v>0</v>
      </c>
      <c r="K183" s="228">
        <f>IF(K$8=0,0,K$8/NMM_fec!K$8)</f>
        <v>0</v>
      </c>
      <c r="L183" s="228">
        <f>IF(L$8=0,0,L$8/NMM_fec!L$8)</f>
        <v>0</v>
      </c>
      <c r="M183" s="228">
        <f>IF(M$8=0,0,M$8/NMM_fec!M$8)</f>
        <v>0</v>
      </c>
      <c r="N183" s="228">
        <f>IF(N$8=0,0,N$8/NMM_fec!N$8)</f>
        <v>0</v>
      </c>
      <c r="O183" s="228">
        <f>IF(O$8=0,0,O$8/NMM_fec!O$8)</f>
        <v>0</v>
      </c>
      <c r="P183" s="228">
        <f>IF(P$8=0,0,P$8/NMM_fec!P$8)</f>
        <v>0</v>
      </c>
      <c r="Q183" s="228">
        <f>IF(Q$8=0,0,Q$8/NMM_fec!Q$8)</f>
        <v>0</v>
      </c>
    </row>
    <row r="184" spans="1:17" x14ac:dyDescent="0.25">
      <c r="A184" s="76" t="s">
        <v>80</v>
      </c>
      <c r="B184" s="228">
        <f>IF(B$9=0,0,B$9/NMM_fec!B$9)</f>
        <v>0</v>
      </c>
      <c r="C184" s="228">
        <f>IF(C$9=0,0,C$9/NMM_fec!C$9)</f>
        <v>0</v>
      </c>
      <c r="D184" s="228">
        <f>IF(D$9=0,0,D$9/NMM_fec!D$9)</f>
        <v>0</v>
      </c>
      <c r="E184" s="228">
        <f>IF(E$9=0,0,E$9/NMM_fec!E$9)</f>
        <v>0</v>
      </c>
      <c r="F184" s="228">
        <f>IF(F$9=0,0,F$9/NMM_fec!F$9)</f>
        <v>0</v>
      </c>
      <c r="G184" s="228">
        <f>IF(G$9=0,0,G$9/NMM_fec!G$9)</f>
        <v>0</v>
      </c>
      <c r="H184" s="228">
        <f>IF(H$9=0,0,H$9/NMM_fec!H$9)</f>
        <v>0</v>
      </c>
      <c r="I184" s="228">
        <f>IF(I$9=0,0,I$9/NMM_fec!I$9)</f>
        <v>0</v>
      </c>
      <c r="J184" s="228">
        <f>IF(J$9=0,0,J$9/NMM_fec!J$9)</f>
        <v>0</v>
      </c>
      <c r="K184" s="228">
        <f>IF(K$9=0,0,K$9/NMM_fec!K$9)</f>
        <v>0</v>
      </c>
      <c r="L184" s="228">
        <f>IF(L$9=0,0,L$9/NMM_fec!L$9)</f>
        <v>0</v>
      </c>
      <c r="M184" s="228">
        <f>IF(M$9=0,0,M$9/NMM_fec!M$9)</f>
        <v>0</v>
      </c>
      <c r="N184" s="228">
        <f>IF(N$9=0,0,N$9/NMM_fec!N$9)</f>
        <v>0</v>
      </c>
      <c r="O184" s="228">
        <f>IF(O$9=0,0,O$9/NMM_fec!O$9)</f>
        <v>0</v>
      </c>
      <c r="P184" s="228">
        <f>IF(P$9=0,0,P$9/NMM_fec!P$9)</f>
        <v>0</v>
      </c>
      <c r="Q184" s="228">
        <f>IF(Q$9=0,0,Q$9/NMM_fec!Q$9)</f>
        <v>0</v>
      </c>
    </row>
    <row r="185" spans="1:17" x14ac:dyDescent="0.25">
      <c r="A185" s="129" t="s">
        <v>79</v>
      </c>
      <c r="B185" s="227">
        <f>IF(B$10=0,0,B$10/NMM_fec!B$10)</f>
        <v>1.3251222</v>
      </c>
      <c r="C185" s="227">
        <f>IF(C$10=0,0,C$10/NMM_fec!C$10)</f>
        <v>1.3251222</v>
      </c>
      <c r="D185" s="227">
        <f>IF(D$10=0,0,D$10/NMM_fec!D$10)</f>
        <v>1.3251222</v>
      </c>
      <c r="E185" s="227">
        <f>IF(E$10=0,0,E$10/NMM_fec!E$10)</f>
        <v>1.3251222</v>
      </c>
      <c r="F185" s="227">
        <f>IF(F$10=0,0,F$10/NMM_fec!F$10)</f>
        <v>1.3251222</v>
      </c>
      <c r="G185" s="227">
        <f>IF(G$10=0,0,G$10/NMM_fec!G$10)</f>
        <v>1.3251222</v>
      </c>
      <c r="H185" s="227">
        <f>IF(H$10=0,0,H$10/NMM_fec!H$10)</f>
        <v>1.3251222</v>
      </c>
      <c r="I185" s="227">
        <f>IF(I$10=0,0,I$10/NMM_fec!I$10)</f>
        <v>1.3138961480544944</v>
      </c>
      <c r="J185" s="227">
        <f>IF(J$10=0,0,J$10/NMM_fec!J$10)</f>
        <v>1.3137241353584121</v>
      </c>
      <c r="K185" s="227">
        <f>IF(K$10=0,0,K$10/NMM_fec!K$10)</f>
        <v>1.3136841315925425</v>
      </c>
      <c r="L185" s="227">
        <f>IF(L$10=0,0,L$10/NMM_fec!L$10)</f>
        <v>1.3140357960160316</v>
      </c>
      <c r="M185" s="227">
        <f>IF(M$10=0,0,M$10/NMM_fec!M$10)</f>
        <v>1.3052577963557859</v>
      </c>
      <c r="N185" s="227">
        <f>IF(N$10=0,0,N$10/NMM_fec!N$10)</f>
        <v>1.2975183485712092</v>
      </c>
      <c r="O185" s="227">
        <f>IF(O$10=0,0,O$10/NMM_fec!O$10)</f>
        <v>1.2890794267427166</v>
      </c>
      <c r="P185" s="227">
        <f>IF(P$10=0,0,P$10/NMM_fec!P$10)</f>
        <v>1.2745819424615519</v>
      </c>
      <c r="Q185" s="227">
        <f>IF(Q$10=0,0,Q$10/NMM_fec!Q$10)</f>
        <v>1.2727815333392223</v>
      </c>
    </row>
    <row r="186" spans="1:17" x14ac:dyDescent="0.25">
      <c r="A186" s="127" t="s">
        <v>214</v>
      </c>
      <c r="B186" s="225">
        <f>IF(B$15=0,0,B$15/NMM_fec!B$15)</f>
        <v>0</v>
      </c>
      <c r="C186" s="225">
        <f>IF(C$15=0,0,C$15/NMM_fec!C$15)</f>
        <v>0</v>
      </c>
      <c r="D186" s="225">
        <f>IF(D$15=0,0,D$15/NMM_fec!D$15)</f>
        <v>0</v>
      </c>
      <c r="E186" s="225">
        <f>IF(E$15=0,0,E$15/NMM_fec!E$15)</f>
        <v>0</v>
      </c>
      <c r="F186" s="225">
        <f>IF(F$15=0,0,F$15/NMM_fec!F$15)</f>
        <v>0</v>
      </c>
      <c r="G186" s="225">
        <f>IF(G$15=0,0,G$15/NMM_fec!G$15)</f>
        <v>0</v>
      </c>
      <c r="H186" s="225">
        <f>IF(H$15=0,0,H$15/NMM_fec!H$15)</f>
        <v>0</v>
      </c>
      <c r="I186" s="225">
        <f>IF(I$15=0,0,I$15/NMM_fec!I$15)</f>
        <v>0</v>
      </c>
      <c r="J186" s="225">
        <f>IF(J$15=0,0,J$15/NMM_fec!J$15)</f>
        <v>0</v>
      </c>
      <c r="K186" s="225">
        <f>IF(K$15=0,0,K$15/NMM_fec!K$15)</f>
        <v>0</v>
      </c>
      <c r="L186" s="225">
        <f>IF(L$15=0,0,L$15/NMM_fec!L$15)</f>
        <v>0</v>
      </c>
      <c r="M186" s="225">
        <f>IF(M$15=0,0,M$15/NMM_fec!M$15)</f>
        <v>0</v>
      </c>
      <c r="N186" s="225">
        <f>IF(N$15=0,0,N$15/NMM_fec!N$15)</f>
        <v>0</v>
      </c>
      <c r="O186" s="225">
        <f>IF(O$15=0,0,O$15/NMM_fec!O$15)</f>
        <v>0</v>
      </c>
      <c r="P186" s="225">
        <f>IF(P$15=0,0,P$15/NMM_fec!P$15)</f>
        <v>0</v>
      </c>
      <c r="Q186" s="225">
        <f>IF(Q$15=0,0,Q$15/NMM_fec!Q$15)</f>
        <v>0</v>
      </c>
    </row>
    <row r="187" spans="1:17" x14ac:dyDescent="0.25">
      <c r="A187" s="127" t="s">
        <v>213</v>
      </c>
      <c r="B187" s="226">
        <f>IF(B$16=0,0,B$16/NMM_fec!B$16)</f>
        <v>3.3029866710998275</v>
      </c>
      <c r="C187" s="226">
        <f>IF(C$16=0,0,C$16/NMM_fec!C$16)</f>
        <v>3.2438897751129363</v>
      </c>
      <c r="D187" s="226">
        <f>IF(D$16=0,0,D$16/NMM_fec!D$16)</f>
        <v>3.1378653657742435</v>
      </c>
      <c r="E187" s="226">
        <f>IF(E$16=0,0,E$16/NMM_fec!E$16)</f>
        <v>3.0891450321130192</v>
      </c>
      <c r="F187" s="226">
        <f>IF(F$16=0,0,F$16/NMM_fec!F$16)</f>
        <v>3.1153918239138143</v>
      </c>
      <c r="G187" s="226">
        <f>IF(G$16=0,0,G$16/NMM_fec!G$16)</f>
        <v>3.1556374346340759</v>
      </c>
      <c r="H187" s="226">
        <f>IF(H$16=0,0,H$16/NMM_fec!H$16)</f>
        <v>3.2139698436233841</v>
      </c>
      <c r="I187" s="226">
        <f>IF(I$16=0,0,I$16/NMM_fec!I$16)</f>
        <v>3.1980381201818862</v>
      </c>
      <c r="J187" s="226">
        <f>IF(J$16=0,0,J$16/NMM_fec!J$16)</f>
        <v>3.2099722073271937</v>
      </c>
      <c r="K187" s="226">
        <f>IF(K$16=0,0,K$16/NMM_fec!K$16)</f>
        <v>3.2685318702876107</v>
      </c>
      <c r="L187" s="226">
        <f>IF(L$16=0,0,L$16/NMM_fec!L$16)</f>
        <v>3.1848213059461048</v>
      </c>
      <c r="M187" s="226">
        <f>IF(M$16=0,0,M$16/NMM_fec!M$16)</f>
        <v>3.3006712179367668</v>
      </c>
      <c r="N187" s="226">
        <f>IF(N$16=0,0,N$16/NMM_fec!N$16)</f>
        <v>3.225085743222504</v>
      </c>
      <c r="O187" s="226">
        <f>IF(O$16=0,0,O$16/NMM_fec!O$16)</f>
        <v>3.2964254898609275</v>
      </c>
      <c r="P187" s="226">
        <f>IF(P$16=0,0,P$16/NMM_fec!P$16)</f>
        <v>3.3091394565459837</v>
      </c>
      <c r="Q187" s="226">
        <f>IF(Q$16=0,0,Q$16/NMM_fec!Q$16)</f>
        <v>4.0572170612200997</v>
      </c>
    </row>
    <row r="188" spans="1:17" x14ac:dyDescent="0.25">
      <c r="A188" s="127" t="s">
        <v>212</v>
      </c>
      <c r="B188" s="226">
        <f>IF(B$36=0,0,B$36/NMM_fec!B$36)</f>
        <v>4.0191106620831256</v>
      </c>
      <c r="C188" s="226">
        <f>IF(C$36=0,0,C$36/NMM_fec!C$36)</f>
        <v>4.0144826103526894</v>
      </c>
      <c r="D188" s="226">
        <f>IF(D$36=0,0,D$36/NMM_fec!D$36)</f>
        <v>4.0124207327322496</v>
      </c>
      <c r="E188" s="226">
        <f>IF(E$36=0,0,E$36/NMM_fec!E$36)</f>
        <v>4.0229603528442199</v>
      </c>
      <c r="F188" s="226">
        <f>IF(F$36=0,0,F$36/NMM_fec!F$36)</f>
        <v>3.9289549320422581</v>
      </c>
      <c r="G188" s="226">
        <f>IF(G$36=0,0,G$36/NMM_fec!G$36)</f>
        <v>3.9912807248976452</v>
      </c>
      <c r="H188" s="226">
        <f>IF(H$36=0,0,H$36/NMM_fec!H$36)</f>
        <v>4.0230854283421307</v>
      </c>
      <c r="I188" s="226">
        <f>IF(I$36=0,0,I$36/NMM_fec!I$36)</f>
        <v>4.0437539975772783</v>
      </c>
      <c r="J188" s="226">
        <f>IF(J$36=0,0,J$36/NMM_fec!J$36)</f>
        <v>3.9933560023699064</v>
      </c>
      <c r="K188" s="226">
        <f>IF(K$36=0,0,K$36/NMM_fec!K$36)</f>
        <v>3.6892084991885148</v>
      </c>
      <c r="L188" s="226">
        <f>IF(L$36=0,0,L$36/NMM_fec!L$36)</f>
        <v>3.6059700072195686</v>
      </c>
      <c r="M188" s="226">
        <f>IF(M$36=0,0,M$36/NMM_fec!M$36)</f>
        <v>3.266867991111031</v>
      </c>
      <c r="N188" s="226">
        <f>IF(N$36=0,0,N$36/NMM_fec!N$36)</f>
        <v>2.9414745318678461</v>
      </c>
      <c r="O188" s="226">
        <f>IF(O$36=0,0,O$36/NMM_fec!O$36)</f>
        <v>2.8356110672631987</v>
      </c>
      <c r="P188" s="226">
        <f>IF(P$36=0,0,P$36/NMM_fec!P$36)</f>
        <v>2.6945814908065149</v>
      </c>
      <c r="Q188" s="226">
        <f>IF(Q$36=0,0,Q$36/NMM_fec!Q$36)</f>
        <v>2.5385405729348753</v>
      </c>
    </row>
    <row r="189" spans="1:17" x14ac:dyDescent="0.25">
      <c r="A189" s="72" t="s">
        <v>211</v>
      </c>
      <c r="B189" s="224">
        <f>IF(B$44=0,0,B$44/NMM_fec!B$44)</f>
        <v>0</v>
      </c>
      <c r="C189" s="224">
        <f>IF(C$44=0,0,C$44/NMM_fec!C$44)</f>
        <v>0</v>
      </c>
      <c r="D189" s="224">
        <f>IF(D$44=0,0,D$44/NMM_fec!D$44)</f>
        <v>0</v>
      </c>
      <c r="E189" s="224">
        <f>IF(E$44=0,0,E$44/NMM_fec!E$44)</f>
        <v>0</v>
      </c>
      <c r="F189" s="224">
        <f>IF(F$44=0,0,F$44/NMM_fec!F$44)</f>
        <v>0</v>
      </c>
      <c r="G189" s="224">
        <f>IF(G$44=0,0,G$44/NMM_fec!G$44)</f>
        <v>0</v>
      </c>
      <c r="H189" s="224">
        <f>IF(H$44=0,0,H$44/NMM_fec!H$44)</f>
        <v>0</v>
      </c>
      <c r="I189" s="224">
        <f>IF(I$44=0,0,I$44/NMM_fec!I$44)</f>
        <v>0</v>
      </c>
      <c r="J189" s="224">
        <f>IF(J$44=0,0,J$44/NMM_fec!J$44)</f>
        <v>0</v>
      </c>
      <c r="K189" s="224">
        <f>IF(K$44=0,0,K$44/NMM_fec!K$44)</f>
        <v>0</v>
      </c>
      <c r="L189" s="224">
        <f>IF(L$44=0,0,L$44/NMM_fec!L$44)</f>
        <v>0</v>
      </c>
      <c r="M189" s="224">
        <f>IF(M$44=0,0,M$44/NMM_fec!M$44)</f>
        <v>0</v>
      </c>
      <c r="N189" s="224">
        <f>IF(N$44=0,0,N$44/NMM_fec!N$44)</f>
        <v>0</v>
      </c>
      <c r="O189" s="224">
        <f>IF(O$44=0,0,O$44/NMM_fec!O$44)</f>
        <v>0</v>
      </c>
      <c r="P189" s="224">
        <f>IF(P$44=0,0,P$44/NMM_fec!P$44)</f>
        <v>0</v>
      </c>
      <c r="Q189" s="224">
        <f>IF(Q$44=0,0,Q$44/NMM_fec!Q$44)</f>
        <v>0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229</v>
      </c>
      <c r="B191" s="230">
        <f>IF(B$47=0,0,(B$47-B$95)/NMM_fec!B$47)</f>
        <v>3.1735469970101042</v>
      </c>
      <c r="C191" s="230">
        <f>IF(C$47=0,0,(C$47-C$95)/NMM_fec!C$47)</f>
        <v>3.3995839296960648</v>
      </c>
      <c r="D191" s="230">
        <f>IF(D$47=0,0,(D$47-D$95)/NMM_fec!D$47)</f>
        <v>3.4683154561318776</v>
      </c>
      <c r="E191" s="230">
        <f>IF(E$47=0,0,(E$47-E$95)/NMM_fec!E$47)</f>
        <v>3.4809709445100889</v>
      </c>
      <c r="F191" s="230">
        <f>IF(F$47=0,0,(F$47-F$95)/NMM_fec!F$47)</f>
        <v>3.4095421553117014</v>
      </c>
      <c r="G191" s="230">
        <f>IF(G$47=0,0,(G$47-G$95)/NMM_fec!G$47)</f>
        <v>3.3830666259308226</v>
      </c>
      <c r="H191" s="230">
        <f>IF(H$47=0,0,(H$47-H$95)/NMM_fec!H$47)</f>
        <v>3.2443323473507291</v>
      </c>
      <c r="I191" s="230">
        <f>IF(I$47=0,0,(I$47-I$95)/NMM_fec!I$47)</f>
        <v>2.6752535700564075</v>
      </c>
      <c r="J191" s="230">
        <f>IF(J$47=0,0,(J$47-J$95)/NMM_fec!J$47)</f>
        <v>2.5741871056718835</v>
      </c>
      <c r="K191" s="230">
        <f>IF(K$47=0,0,(K$47-K$95)/NMM_fec!K$47)</f>
        <v>2.4424962551946852</v>
      </c>
      <c r="L191" s="230">
        <f>IF(L$47=0,0,(L$47-L$95)/NMM_fec!L$47)</f>
        <v>2.4855647988316698</v>
      </c>
      <c r="M191" s="230">
        <f>IF(M$47=0,0,(M$47-M$95)/NMM_fec!M$47)</f>
        <v>2.3450931872294705</v>
      </c>
      <c r="N191" s="230">
        <f>IF(N$47=0,0,(N$47-N$95)/NMM_fec!N$47)</f>
        <v>2.3152114073791195</v>
      </c>
      <c r="O191" s="230">
        <f>IF(O$47=0,0,(O$47-O$95)/NMM_fec!O$47)</f>
        <v>2.4453381986461205</v>
      </c>
      <c r="P191" s="230">
        <f>IF(P$47=0,0,(P$47-P$95)/NMM_fec!P$47)</f>
        <v>2.563280907462167</v>
      </c>
      <c r="Q191" s="230">
        <f>IF(Q$47=0,0,(Q$47-Q$95)/NMM_fec!Q$47)</f>
        <v>3.0013917726694666</v>
      </c>
    </row>
    <row r="192" spans="1:17" x14ac:dyDescent="0.25">
      <c r="A192" s="132" t="s">
        <v>83</v>
      </c>
      <c r="B192" s="229">
        <f>IF(B$48=0,0,B$48/NMM_fec!B$48)</f>
        <v>0</v>
      </c>
      <c r="C192" s="229">
        <f>IF(C$48=0,0,C$48/NMM_fec!C$48)</f>
        <v>0</v>
      </c>
      <c r="D192" s="229">
        <f>IF(D$48=0,0,D$48/NMM_fec!D$48)</f>
        <v>0</v>
      </c>
      <c r="E192" s="229">
        <f>IF(E$48=0,0,E$48/NMM_fec!E$48)</f>
        <v>0</v>
      </c>
      <c r="F192" s="229">
        <f>IF(F$48=0,0,F$48/NMM_fec!F$48)</f>
        <v>0</v>
      </c>
      <c r="G192" s="229">
        <f>IF(G$48=0,0,G$48/NMM_fec!G$48)</f>
        <v>0</v>
      </c>
      <c r="H192" s="229">
        <f>IF(H$48=0,0,H$48/NMM_fec!H$48)</f>
        <v>0</v>
      </c>
      <c r="I192" s="229">
        <f>IF(I$48=0,0,I$48/NMM_fec!I$48)</f>
        <v>0</v>
      </c>
      <c r="J192" s="229">
        <f>IF(J$48=0,0,J$48/NMM_fec!J$48)</f>
        <v>0</v>
      </c>
      <c r="K192" s="229">
        <f>IF(K$48=0,0,K$48/NMM_fec!K$48)</f>
        <v>0</v>
      </c>
      <c r="L192" s="229">
        <f>IF(L$48=0,0,L$48/NMM_fec!L$48)</f>
        <v>0</v>
      </c>
      <c r="M192" s="229">
        <f>IF(M$48=0,0,M$48/NMM_fec!M$48)</f>
        <v>0</v>
      </c>
      <c r="N192" s="229">
        <f>IF(N$48=0,0,N$48/NMM_fec!N$48)</f>
        <v>0</v>
      </c>
      <c r="O192" s="229">
        <f>IF(O$48=0,0,O$48/NMM_fec!O$48)</f>
        <v>0</v>
      </c>
      <c r="P192" s="229">
        <f>IF(P$48=0,0,P$48/NMM_fec!P$48)</f>
        <v>0</v>
      </c>
      <c r="Q192" s="229">
        <f>IF(Q$48=0,0,Q$48/NMM_fec!Q$48)</f>
        <v>0</v>
      </c>
    </row>
    <row r="193" spans="1:17" x14ac:dyDescent="0.25">
      <c r="A193" s="76" t="s">
        <v>82</v>
      </c>
      <c r="B193" s="228">
        <f>IF(B$49=0,0,B$49/NMM_fec!B$49)</f>
        <v>0</v>
      </c>
      <c r="C193" s="228">
        <f>IF(C$49=0,0,C$49/NMM_fec!C$49)</f>
        <v>0</v>
      </c>
      <c r="D193" s="228">
        <f>IF(D$49=0,0,D$49/NMM_fec!D$49)</f>
        <v>0</v>
      </c>
      <c r="E193" s="228">
        <f>IF(E$49=0,0,E$49/NMM_fec!E$49)</f>
        <v>0</v>
      </c>
      <c r="F193" s="228">
        <f>IF(F$49=0,0,F$49/NMM_fec!F$49)</f>
        <v>0</v>
      </c>
      <c r="G193" s="228">
        <f>IF(G$49=0,0,G$49/NMM_fec!G$49)</f>
        <v>0</v>
      </c>
      <c r="H193" s="228">
        <f>IF(H$49=0,0,H$49/NMM_fec!H$49)</f>
        <v>0</v>
      </c>
      <c r="I193" s="228">
        <f>IF(I$49=0,0,I$49/NMM_fec!I$49)</f>
        <v>0</v>
      </c>
      <c r="J193" s="228">
        <f>IF(J$49=0,0,J$49/NMM_fec!J$49)</f>
        <v>0</v>
      </c>
      <c r="K193" s="228">
        <f>IF(K$49=0,0,K$49/NMM_fec!K$49)</f>
        <v>0</v>
      </c>
      <c r="L193" s="228">
        <f>IF(L$49=0,0,L$49/NMM_fec!L$49)</f>
        <v>0</v>
      </c>
      <c r="M193" s="228">
        <f>IF(M$49=0,0,M$49/NMM_fec!M$49)</f>
        <v>0</v>
      </c>
      <c r="N193" s="228">
        <f>IF(N$49=0,0,N$49/NMM_fec!N$49)</f>
        <v>0</v>
      </c>
      <c r="O193" s="228">
        <f>IF(O$49=0,0,O$49/NMM_fec!O$49)</f>
        <v>0</v>
      </c>
      <c r="P193" s="228">
        <f>IF(P$49=0,0,P$49/NMM_fec!P$49)</f>
        <v>0</v>
      </c>
      <c r="Q193" s="228">
        <f>IF(Q$49=0,0,Q$49/NMM_fec!Q$49)</f>
        <v>0</v>
      </c>
    </row>
    <row r="194" spans="1:17" x14ac:dyDescent="0.25">
      <c r="A194" s="76" t="s">
        <v>81</v>
      </c>
      <c r="B194" s="228">
        <f>IF(B$50=0,0,B$50/NMM_fec!B$50)</f>
        <v>0</v>
      </c>
      <c r="C194" s="228">
        <f>IF(C$50=0,0,C$50/NMM_fec!C$50)</f>
        <v>0</v>
      </c>
      <c r="D194" s="228">
        <f>IF(D$50=0,0,D$50/NMM_fec!D$50)</f>
        <v>0</v>
      </c>
      <c r="E194" s="228">
        <f>IF(E$50=0,0,E$50/NMM_fec!E$50)</f>
        <v>0</v>
      </c>
      <c r="F194" s="228">
        <f>IF(F$50=0,0,F$50/NMM_fec!F$50)</f>
        <v>0</v>
      </c>
      <c r="G194" s="228">
        <f>IF(G$50=0,0,G$50/NMM_fec!G$50)</f>
        <v>0</v>
      </c>
      <c r="H194" s="228">
        <f>IF(H$50=0,0,H$50/NMM_fec!H$50)</f>
        <v>0</v>
      </c>
      <c r="I194" s="228">
        <f>IF(I$50=0,0,I$50/NMM_fec!I$50)</f>
        <v>0</v>
      </c>
      <c r="J194" s="228">
        <f>IF(J$50=0,0,J$50/NMM_fec!J$50)</f>
        <v>0</v>
      </c>
      <c r="K194" s="228">
        <f>IF(K$50=0,0,K$50/NMM_fec!K$50)</f>
        <v>0</v>
      </c>
      <c r="L194" s="228">
        <f>IF(L$50=0,0,L$50/NMM_fec!L$50)</f>
        <v>0</v>
      </c>
      <c r="M194" s="228">
        <f>IF(M$50=0,0,M$50/NMM_fec!M$50)</f>
        <v>0</v>
      </c>
      <c r="N194" s="228">
        <f>IF(N$50=0,0,N$50/NMM_fec!N$50)</f>
        <v>0</v>
      </c>
      <c r="O194" s="228">
        <f>IF(O$50=0,0,O$50/NMM_fec!O$50)</f>
        <v>0</v>
      </c>
      <c r="P194" s="228">
        <f>IF(P$50=0,0,P$50/NMM_fec!P$50)</f>
        <v>0</v>
      </c>
      <c r="Q194" s="228">
        <f>IF(Q$50=0,0,Q$50/NMM_fec!Q$50)</f>
        <v>0</v>
      </c>
    </row>
    <row r="195" spans="1:17" x14ac:dyDescent="0.25">
      <c r="A195" s="76" t="s">
        <v>80</v>
      </c>
      <c r="B195" s="228">
        <f>IF(B$51=0,0,B$51/NMM_fec!B$51)</f>
        <v>0</v>
      </c>
      <c r="C195" s="228">
        <f>IF(C$51=0,0,C$51/NMM_fec!C$51)</f>
        <v>0</v>
      </c>
      <c r="D195" s="228">
        <f>IF(D$51=0,0,D$51/NMM_fec!D$51)</f>
        <v>0</v>
      </c>
      <c r="E195" s="228">
        <f>IF(E$51=0,0,E$51/NMM_fec!E$51)</f>
        <v>0</v>
      </c>
      <c r="F195" s="228">
        <f>IF(F$51=0,0,F$51/NMM_fec!F$51)</f>
        <v>0</v>
      </c>
      <c r="G195" s="228">
        <f>IF(G$51=0,0,G$51/NMM_fec!G$51)</f>
        <v>0</v>
      </c>
      <c r="H195" s="228">
        <f>IF(H$51=0,0,H$51/NMM_fec!H$51)</f>
        <v>0</v>
      </c>
      <c r="I195" s="228">
        <f>IF(I$51=0,0,I$51/NMM_fec!I$51)</f>
        <v>0</v>
      </c>
      <c r="J195" s="228">
        <f>IF(J$51=0,0,J$51/NMM_fec!J$51)</f>
        <v>0</v>
      </c>
      <c r="K195" s="228">
        <f>IF(K$51=0,0,K$51/NMM_fec!K$51)</f>
        <v>0</v>
      </c>
      <c r="L195" s="228">
        <f>IF(L$51=0,0,L$51/NMM_fec!L$51)</f>
        <v>0</v>
      </c>
      <c r="M195" s="228">
        <f>IF(M$51=0,0,M$51/NMM_fec!M$51)</f>
        <v>0</v>
      </c>
      <c r="N195" s="228">
        <f>IF(N$51=0,0,N$51/NMM_fec!N$51)</f>
        <v>0</v>
      </c>
      <c r="O195" s="228">
        <f>IF(O$51=0,0,O$51/NMM_fec!O$51)</f>
        <v>0</v>
      </c>
      <c r="P195" s="228">
        <f>IF(P$51=0,0,P$51/NMM_fec!P$51)</f>
        <v>0</v>
      </c>
      <c r="Q195" s="228">
        <f>IF(Q$51=0,0,Q$51/NMM_fec!Q$51)</f>
        <v>0</v>
      </c>
    </row>
    <row r="196" spans="1:17" x14ac:dyDescent="0.25">
      <c r="A196" s="129" t="s">
        <v>79</v>
      </c>
      <c r="B196" s="227">
        <f>IF(B$52=0,0,B$52/NMM_fec!B$52)</f>
        <v>1.3251222000000002</v>
      </c>
      <c r="C196" s="227">
        <f>IF(C$52=0,0,C$52/NMM_fec!C$52)</f>
        <v>1.3251222000000002</v>
      </c>
      <c r="D196" s="227">
        <f>IF(D$52=0,0,D$52/NMM_fec!D$52)</f>
        <v>1.3251222000000002</v>
      </c>
      <c r="E196" s="227">
        <f>IF(E$52=0,0,E$52/NMM_fec!E$52)</f>
        <v>1.3251222</v>
      </c>
      <c r="F196" s="227">
        <f>IF(F$52=0,0,F$52/NMM_fec!F$52)</f>
        <v>1.3251222000000002</v>
      </c>
      <c r="G196" s="227">
        <f>IF(G$52=0,0,G$52/NMM_fec!G$52)</f>
        <v>1.3251222</v>
      </c>
      <c r="H196" s="227">
        <f>IF(H$52=0,0,H$52/NMM_fec!H$52)</f>
        <v>1.3251222</v>
      </c>
      <c r="I196" s="227">
        <f>IF(I$52=0,0,I$52/NMM_fec!I$52)</f>
        <v>1.313896148054494</v>
      </c>
      <c r="J196" s="227">
        <f>IF(J$52=0,0,J$52/NMM_fec!J$52)</f>
        <v>1.3137241353584124</v>
      </c>
      <c r="K196" s="227">
        <f>IF(K$52=0,0,K$52/NMM_fec!K$52)</f>
        <v>1.3136841315925423</v>
      </c>
      <c r="L196" s="227">
        <f>IF(L$52=0,0,L$52/NMM_fec!L$52)</f>
        <v>1.3140357960160318</v>
      </c>
      <c r="M196" s="227">
        <f>IF(M$52=0,0,M$52/NMM_fec!M$52)</f>
        <v>1.3052577963557856</v>
      </c>
      <c r="N196" s="227">
        <f>IF(N$52=0,0,N$52/NMM_fec!N$52)</f>
        <v>1.2975183485712092</v>
      </c>
      <c r="O196" s="227">
        <f>IF(O$52=0,0,O$52/NMM_fec!O$52)</f>
        <v>1.2890794267427166</v>
      </c>
      <c r="P196" s="227">
        <f>IF(P$52=0,0,P$52/NMM_fec!P$52)</f>
        <v>1.2745819424615519</v>
      </c>
      <c r="Q196" s="227">
        <f>IF(Q$52=0,0,Q$52/NMM_fec!Q$52)</f>
        <v>1.2727815333392225</v>
      </c>
    </row>
    <row r="197" spans="1:17" x14ac:dyDescent="0.25">
      <c r="A197" s="127" t="s">
        <v>210</v>
      </c>
      <c r="B197" s="226">
        <f>IF(B$57=0,0,B$57/NMM_fec!B$57)</f>
        <v>0</v>
      </c>
      <c r="C197" s="226">
        <f>IF(C$57=0,0,C$57/NMM_fec!C$57)</f>
        <v>0</v>
      </c>
      <c r="D197" s="226">
        <f>IF(D$57=0,0,D$57/NMM_fec!D$57)</f>
        <v>0</v>
      </c>
      <c r="E197" s="226">
        <f>IF(E$57=0,0,E$57/NMM_fec!E$57)</f>
        <v>0</v>
      </c>
      <c r="F197" s="226">
        <f>IF(F$57=0,0,F$57/NMM_fec!F$57)</f>
        <v>0</v>
      </c>
      <c r="G197" s="226">
        <f>IF(G$57=0,0,G$57/NMM_fec!G$57)</f>
        <v>0</v>
      </c>
      <c r="H197" s="226">
        <f>IF(H$57=0,0,H$57/NMM_fec!H$57)</f>
        <v>0</v>
      </c>
      <c r="I197" s="226">
        <f>IF(I$57=0,0,I$57/NMM_fec!I$57)</f>
        <v>0</v>
      </c>
      <c r="J197" s="226">
        <f>IF(J$57=0,0,J$57/NMM_fec!J$57)</f>
        <v>0</v>
      </c>
      <c r="K197" s="226">
        <f>IF(K$57=0,0,K$57/NMM_fec!K$57)</f>
        <v>0</v>
      </c>
      <c r="L197" s="226">
        <f>IF(L$57=0,0,L$57/NMM_fec!L$57)</f>
        <v>0</v>
      </c>
      <c r="M197" s="226">
        <f>IF(M$57=0,0,M$57/NMM_fec!M$57)</f>
        <v>0</v>
      </c>
      <c r="N197" s="226">
        <f>IF(N$57=0,0,N$57/NMM_fec!N$57)</f>
        <v>0</v>
      </c>
      <c r="O197" s="226">
        <f>IF(O$57=0,0,O$57/NMM_fec!O$57)</f>
        <v>0</v>
      </c>
      <c r="P197" s="226">
        <f>IF(P$57=0,0,P$57/NMM_fec!P$57)</f>
        <v>0</v>
      </c>
      <c r="Q197" s="226">
        <f>IF(Q$57=0,0,Q$57/NMM_fec!Q$57)</f>
        <v>0</v>
      </c>
    </row>
    <row r="198" spans="1:17" x14ac:dyDescent="0.25">
      <c r="A198" s="127" t="s">
        <v>209</v>
      </c>
      <c r="B198" s="226">
        <f>IF(B$58=0,0,B$58/NMM_fec!B$58)</f>
        <v>2.6396272069941102</v>
      </c>
      <c r="C198" s="226">
        <f>IF(C$58=0,0,C$58/NMM_fec!C$58)</f>
        <v>3.2643661449321288</v>
      </c>
      <c r="D198" s="226">
        <f>IF(D$58=0,0,D$58/NMM_fec!D$58)</f>
        <v>3.4860650663376949</v>
      </c>
      <c r="E198" s="226">
        <f>IF(E$58=0,0,E$58/NMM_fec!E$58)</f>
        <v>3.5149589795560585</v>
      </c>
      <c r="F198" s="226">
        <f>IF(F$58=0,0,F$58/NMM_fec!F$58)</f>
        <v>3.5058339900120266</v>
      </c>
      <c r="G198" s="226">
        <f>IF(G$58=0,0,G$58/NMM_fec!G$58)</f>
        <v>3.4958902646604586</v>
      </c>
      <c r="H198" s="226">
        <f>IF(H$58=0,0,H$58/NMM_fec!H$58)</f>
        <v>3.5540237359828022</v>
      </c>
      <c r="I198" s="226">
        <f>IF(I$58=0,0,I$58/NMM_fec!I$58)</f>
        <v>1.9390302594861659</v>
      </c>
      <c r="J198" s="226">
        <f>IF(J$58=0,0,J$58/NMM_fec!J$58)</f>
        <v>1.8081599011082019</v>
      </c>
      <c r="K198" s="226">
        <f>IF(K$58=0,0,K$58/NMM_fec!K$58)</f>
        <v>2.1143792346527226</v>
      </c>
      <c r="L198" s="226">
        <f>IF(L$58=0,0,L$58/NMM_fec!L$58)</f>
        <v>1.9518464619336009</v>
      </c>
      <c r="M198" s="226">
        <f>IF(M$58=0,0,M$58/NMM_fec!M$58)</f>
        <v>1.9346708369707712</v>
      </c>
      <c r="N198" s="226">
        <f>IF(N$58=0,0,N$58/NMM_fec!N$58)</f>
        <v>1.6319051704831613</v>
      </c>
      <c r="O198" s="226">
        <f>IF(O$58=0,0,O$58/NMM_fec!O$58)</f>
        <v>2.0750654954182961</v>
      </c>
      <c r="P198" s="226">
        <f>IF(P$58=0,0,P$58/NMM_fec!P$58)</f>
        <v>2.0316117343577806</v>
      </c>
      <c r="Q198" s="226">
        <f>IF(Q$58=0,0,Q$58/NMM_fec!Q$58)</f>
        <v>2.6468051419937213</v>
      </c>
    </row>
    <row r="199" spans="1:17" x14ac:dyDescent="0.25">
      <c r="A199" s="127" t="s">
        <v>208</v>
      </c>
      <c r="B199" s="226">
        <f>IF(B$77=0,0,B$77/NMM_fec!B$77)</f>
        <v>3.8670198050726357</v>
      </c>
      <c r="C199" s="226">
        <f>IF(C$77=0,0,C$77/NMM_fec!C$77)</f>
        <v>3.8566059238422836</v>
      </c>
      <c r="D199" s="226">
        <f>IF(D$77=0,0,D$77/NMM_fec!D$77)</f>
        <v>3.8518679682239072</v>
      </c>
      <c r="E199" s="226">
        <f>IF(E$77=0,0,E$77/NMM_fec!E$77)</f>
        <v>3.8537133877138006</v>
      </c>
      <c r="F199" s="226">
        <f>IF(F$77=0,0,F$77/NMM_fec!F$77)</f>
        <v>3.8536416671230933</v>
      </c>
      <c r="G199" s="226">
        <f>IF(G$77=0,0,G$77/NMM_fec!G$77)</f>
        <v>3.832614914154282</v>
      </c>
      <c r="H199" s="226">
        <f>IF(H$77=0,0,H$77/NMM_fec!H$77)</f>
        <v>3.5358024499329992</v>
      </c>
      <c r="I199" s="226">
        <f>IF(I$77=0,0,I$77/NMM_fec!I$77)</f>
        <v>3.5643184536224357</v>
      </c>
      <c r="J199" s="226">
        <f>IF(J$77=0,0,J$77/NMM_fec!J$77)</f>
        <v>3.4741753289476849</v>
      </c>
      <c r="K199" s="226">
        <f>IF(K$77=0,0,K$77/NMM_fec!K$77)</f>
        <v>3.0393380108968087</v>
      </c>
      <c r="L199" s="226">
        <f>IF(L$77=0,0,L$77/NMM_fec!L$77)</f>
        <v>3.266052683819908</v>
      </c>
      <c r="M199" s="226">
        <f>IF(M$77=0,0,M$77/NMM_fec!M$77)</f>
        <v>3.0303162559304804</v>
      </c>
      <c r="N199" s="226">
        <f>IF(N$77=0,0,N$77/NMM_fec!N$77)</f>
        <v>3.1684640256446088</v>
      </c>
      <c r="O199" s="226">
        <f>IF(O$77=0,0,O$77/NMM_fec!O$77)</f>
        <v>3.1454183512793721</v>
      </c>
      <c r="P199" s="226">
        <f>IF(P$77=0,0,P$77/NMM_fec!P$77)</f>
        <v>3.3974552916874505</v>
      </c>
      <c r="Q199" s="226">
        <f>IF(Q$77=0,0,Q$77/NMM_fec!Q$77)</f>
        <v>3.6251097673782651</v>
      </c>
    </row>
    <row r="200" spans="1:17" x14ac:dyDescent="0.25">
      <c r="A200" s="72" t="s">
        <v>207</v>
      </c>
      <c r="B200" s="258">
        <f>IF(B$87=0,0,B$87/NMM_fec!B$87)</f>
        <v>3.0703128833330271</v>
      </c>
      <c r="C200" s="258">
        <f>IF(C$87=0,0,C$87/NMM_fec!C$87)</f>
        <v>3.0284214345915568</v>
      </c>
      <c r="D200" s="258">
        <f>IF(D$87=0,0,D$87/NMM_fec!D$87)</f>
        <v>2.9496199347235139</v>
      </c>
      <c r="E200" s="258">
        <f>IF(E$87=0,0,E$87/NMM_fec!E$87)</f>
        <v>2.9558890141222065</v>
      </c>
      <c r="F200" s="258">
        <f>IF(F$87=0,0,F$87/NMM_fec!F$87)</f>
        <v>2.2699634783796592</v>
      </c>
      <c r="G200" s="258">
        <f>IF(G$87=0,0,G$87/NMM_fec!G$87)</f>
        <v>2.1902970615349049</v>
      </c>
      <c r="H200" s="258">
        <f>IF(H$87=0,0,H$87/NMM_fec!H$87)</f>
        <v>2.0946717400009685</v>
      </c>
      <c r="I200" s="258">
        <f>IF(I$87=0,0,I$87/NMM_fec!I$87)</f>
        <v>2.1491896583401418</v>
      </c>
      <c r="J200" s="258">
        <f>IF(J$87=0,0,J$87/NMM_fec!J$87)</f>
        <v>2.062654063821042</v>
      </c>
      <c r="K200" s="258">
        <f>IF(K$87=0,0,K$87/NMM_fec!K$87)</f>
        <v>1.8514649259261553</v>
      </c>
      <c r="L200" s="258">
        <f>IF(L$87=0,0,L$87/NMM_fec!L$87)</f>
        <v>1.7234195344207546</v>
      </c>
      <c r="M200" s="258">
        <f>IF(M$87=0,0,M$87/NMM_fec!M$87)</f>
        <v>1.5928660155622387</v>
      </c>
      <c r="N200" s="258">
        <f>IF(N$87=0,0,N$87/NMM_fec!N$87)</f>
        <v>1.6105545458937764</v>
      </c>
      <c r="O200" s="258">
        <f>IF(O$87=0,0,O$87/NMM_fec!O$87)</f>
        <v>1.543036808225438</v>
      </c>
      <c r="P200" s="258">
        <f>IF(P$87=0,0,P$87/NMM_fec!P$87)</f>
        <v>1.5771262547656397</v>
      </c>
      <c r="Q200" s="258">
        <f>IF(Q$87=0,0,Q$87/NMM_fec!Q$87)</f>
        <v>2.2311430830263745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228</v>
      </c>
      <c r="B202" s="230">
        <f>IF(B$97=0,0,(B$97-B$125)/NMM_fec!B$97)</f>
        <v>2.0038875751510421</v>
      </c>
      <c r="C202" s="230">
        <f>IF(C$97=0,0,(C$97-C$125)/NMM_fec!C$97)</f>
        <v>1.9448870360403325</v>
      </c>
      <c r="D202" s="230">
        <f>IF(D$97=0,0,(D$97-D$125)/NMM_fec!D$97)</f>
        <v>1.8455581665269152</v>
      </c>
      <c r="E202" s="230">
        <f>IF(E$97=0,0,(E$97-E$125)/NMM_fec!E$97)</f>
        <v>1.8417009639146651</v>
      </c>
      <c r="F202" s="230">
        <f>IF(F$97=0,0,(F$97-F$125)/NMM_fec!F$97)</f>
        <v>1.6726472035826667</v>
      </c>
      <c r="G202" s="230">
        <f>IF(G$97=0,0,(G$97-G$125)/NMM_fec!G$97)</f>
        <v>1.6220998002315086</v>
      </c>
      <c r="H202" s="230">
        <f>IF(H$97=0,0,(H$97-H$125)/NMM_fec!H$97)</f>
        <v>1.5649774315853819</v>
      </c>
      <c r="I202" s="230">
        <f>IF(I$97=0,0,(I$97-I$125)/NMM_fec!I$97)</f>
        <v>1.6041933893887017</v>
      </c>
      <c r="J202" s="230">
        <f>IF(J$97=0,0,(J$97-J$125)/NMM_fec!J$97)</f>
        <v>1.4919563129505933</v>
      </c>
      <c r="K202" s="230">
        <f>IF(K$97=0,0,(K$97-K$125)/NMM_fec!K$97)</f>
        <v>1.3699612195985453</v>
      </c>
      <c r="L202" s="230">
        <f>IF(L$97=0,0,(L$97-L$125)/NMM_fec!L$97)</f>
        <v>1.2596323820157025</v>
      </c>
      <c r="M202" s="230">
        <f>IF(M$97=0,0,(M$97-M$125)/NMM_fec!M$97)</f>
        <v>1.1772187827452574</v>
      </c>
      <c r="N202" s="230">
        <f>IF(N$97=0,0,(N$97-N$125)/NMM_fec!N$97)</f>
        <v>1.2175680326931269</v>
      </c>
      <c r="O202" s="230">
        <f>IF(O$97=0,0,(O$97-O$125)/NMM_fec!O$97)</f>
        <v>1.1285190011061121</v>
      </c>
      <c r="P202" s="230">
        <f>IF(P$97=0,0,(P$97-P$125)/NMM_fec!P$97)</f>
        <v>1.1325200708453738</v>
      </c>
      <c r="Q202" s="230">
        <f>IF(Q$97=0,0,(Q$97-Q$125)/NMM_fec!Q$97)</f>
        <v>1.1567402257840151</v>
      </c>
    </row>
    <row r="203" spans="1:17" x14ac:dyDescent="0.25">
      <c r="A203" s="132" t="s">
        <v>83</v>
      </c>
      <c r="B203" s="229">
        <f>IF(B$98=0,0,B$98/NMM_fec!B$98)</f>
        <v>0</v>
      </c>
      <c r="C203" s="229">
        <f>IF(C$98=0,0,C$98/NMM_fec!C$98)</f>
        <v>0</v>
      </c>
      <c r="D203" s="229">
        <f>IF(D$98=0,0,D$98/NMM_fec!D$98)</f>
        <v>0</v>
      </c>
      <c r="E203" s="229">
        <f>IF(E$98=0,0,E$98/NMM_fec!E$98)</f>
        <v>0</v>
      </c>
      <c r="F203" s="229">
        <f>IF(F$98=0,0,F$98/NMM_fec!F$98)</f>
        <v>0</v>
      </c>
      <c r="G203" s="229">
        <f>IF(G$98=0,0,G$98/NMM_fec!G$98)</f>
        <v>0</v>
      </c>
      <c r="H203" s="229">
        <f>IF(H$98=0,0,H$98/NMM_fec!H$98)</f>
        <v>0</v>
      </c>
      <c r="I203" s="229">
        <f>IF(I$98=0,0,I$98/NMM_fec!I$98)</f>
        <v>0</v>
      </c>
      <c r="J203" s="229">
        <f>IF(J$98=0,0,J$98/NMM_fec!J$98)</f>
        <v>0</v>
      </c>
      <c r="K203" s="229">
        <f>IF(K$98=0,0,K$98/NMM_fec!K$98)</f>
        <v>0</v>
      </c>
      <c r="L203" s="229">
        <f>IF(L$98=0,0,L$98/NMM_fec!L$98)</f>
        <v>0</v>
      </c>
      <c r="M203" s="229">
        <f>IF(M$98=0,0,M$98/NMM_fec!M$98)</f>
        <v>0</v>
      </c>
      <c r="N203" s="229">
        <f>IF(N$98=0,0,N$98/NMM_fec!N$98)</f>
        <v>0</v>
      </c>
      <c r="O203" s="229">
        <f>IF(O$98=0,0,O$98/NMM_fec!O$98)</f>
        <v>0</v>
      </c>
      <c r="P203" s="229">
        <f>IF(P$98=0,0,P$98/NMM_fec!P$98)</f>
        <v>0</v>
      </c>
      <c r="Q203" s="229">
        <f>IF(Q$98=0,0,Q$98/NMM_fec!Q$98)</f>
        <v>0</v>
      </c>
    </row>
    <row r="204" spans="1:17" x14ac:dyDescent="0.25">
      <c r="A204" s="76" t="s">
        <v>82</v>
      </c>
      <c r="B204" s="228">
        <f>IF(B$99=0,0,B$99/NMM_fec!B$99)</f>
        <v>0</v>
      </c>
      <c r="C204" s="228">
        <f>IF(C$99=0,0,C$99/NMM_fec!C$99)</f>
        <v>0</v>
      </c>
      <c r="D204" s="228">
        <f>IF(D$99=0,0,D$99/NMM_fec!D$99)</f>
        <v>0</v>
      </c>
      <c r="E204" s="228">
        <f>IF(E$99=0,0,E$99/NMM_fec!E$99)</f>
        <v>0</v>
      </c>
      <c r="F204" s="228">
        <f>IF(F$99=0,0,F$99/NMM_fec!F$99)</f>
        <v>0</v>
      </c>
      <c r="G204" s="228">
        <f>IF(G$99=0,0,G$99/NMM_fec!G$99)</f>
        <v>0</v>
      </c>
      <c r="H204" s="228">
        <f>IF(H$99=0,0,H$99/NMM_fec!H$99)</f>
        <v>0</v>
      </c>
      <c r="I204" s="228">
        <f>IF(I$99=0,0,I$99/NMM_fec!I$99)</f>
        <v>0</v>
      </c>
      <c r="J204" s="228">
        <f>IF(J$99=0,0,J$99/NMM_fec!J$99)</f>
        <v>0</v>
      </c>
      <c r="K204" s="228">
        <f>IF(K$99=0,0,K$99/NMM_fec!K$99)</f>
        <v>0</v>
      </c>
      <c r="L204" s="228">
        <f>IF(L$99=0,0,L$99/NMM_fec!L$99)</f>
        <v>0</v>
      </c>
      <c r="M204" s="228">
        <f>IF(M$99=0,0,M$99/NMM_fec!M$99)</f>
        <v>0</v>
      </c>
      <c r="N204" s="228">
        <f>IF(N$99=0,0,N$99/NMM_fec!N$99)</f>
        <v>0</v>
      </c>
      <c r="O204" s="228">
        <f>IF(O$99=0,0,O$99/NMM_fec!O$99)</f>
        <v>0</v>
      </c>
      <c r="P204" s="228">
        <f>IF(P$99=0,0,P$99/NMM_fec!P$99)</f>
        <v>0</v>
      </c>
      <c r="Q204" s="228">
        <f>IF(Q$99=0,0,Q$99/NMM_fec!Q$99)</f>
        <v>0</v>
      </c>
    </row>
    <row r="205" spans="1:17" x14ac:dyDescent="0.25">
      <c r="A205" s="76" t="s">
        <v>81</v>
      </c>
      <c r="B205" s="228">
        <f>IF(B$100=0,0,B$100/NMM_fec!B$100)</f>
        <v>0</v>
      </c>
      <c r="C205" s="228">
        <f>IF(C$100=0,0,C$100/NMM_fec!C$100)</f>
        <v>0</v>
      </c>
      <c r="D205" s="228">
        <f>IF(D$100=0,0,D$100/NMM_fec!D$100)</f>
        <v>0</v>
      </c>
      <c r="E205" s="228">
        <f>IF(E$100=0,0,E$100/NMM_fec!E$100)</f>
        <v>0</v>
      </c>
      <c r="F205" s="228">
        <f>IF(F$100=0,0,F$100/NMM_fec!F$100)</f>
        <v>0</v>
      </c>
      <c r="G205" s="228">
        <f>IF(G$100=0,0,G$100/NMM_fec!G$100)</f>
        <v>0</v>
      </c>
      <c r="H205" s="228">
        <f>IF(H$100=0,0,H$100/NMM_fec!H$100)</f>
        <v>0</v>
      </c>
      <c r="I205" s="228">
        <f>IF(I$100=0,0,I$100/NMM_fec!I$100)</f>
        <v>0</v>
      </c>
      <c r="J205" s="228">
        <f>IF(J$100=0,0,J$100/NMM_fec!J$100)</f>
        <v>0</v>
      </c>
      <c r="K205" s="228">
        <f>IF(K$100=0,0,K$100/NMM_fec!K$100)</f>
        <v>0</v>
      </c>
      <c r="L205" s="228">
        <f>IF(L$100=0,0,L$100/NMM_fec!L$100)</f>
        <v>0</v>
      </c>
      <c r="M205" s="228">
        <f>IF(M$100=0,0,M$100/NMM_fec!M$100)</f>
        <v>0</v>
      </c>
      <c r="N205" s="228">
        <f>IF(N$100=0,0,N$100/NMM_fec!N$100)</f>
        <v>0</v>
      </c>
      <c r="O205" s="228">
        <f>IF(O$100=0,0,O$100/NMM_fec!O$100)</f>
        <v>0</v>
      </c>
      <c r="P205" s="228">
        <f>IF(P$100=0,0,P$100/NMM_fec!P$100)</f>
        <v>0</v>
      </c>
      <c r="Q205" s="228">
        <f>IF(Q$100=0,0,Q$100/NMM_fec!Q$100)</f>
        <v>0</v>
      </c>
    </row>
    <row r="206" spans="1:17" x14ac:dyDescent="0.25">
      <c r="A206" s="76" t="s">
        <v>80</v>
      </c>
      <c r="B206" s="228">
        <f>IF(B$101=0,0,B$101/NMM_fec!B$101)</f>
        <v>0</v>
      </c>
      <c r="C206" s="228">
        <f>IF(C$101=0,0,C$101/NMM_fec!C$101)</f>
        <v>0</v>
      </c>
      <c r="D206" s="228">
        <f>IF(D$101=0,0,D$101/NMM_fec!D$101)</f>
        <v>0</v>
      </c>
      <c r="E206" s="228">
        <f>IF(E$101=0,0,E$101/NMM_fec!E$101)</f>
        <v>0</v>
      </c>
      <c r="F206" s="228">
        <f>IF(F$101=0,0,F$101/NMM_fec!F$101)</f>
        <v>0</v>
      </c>
      <c r="G206" s="228">
        <f>IF(G$101=0,0,G$101/NMM_fec!G$101)</f>
        <v>0</v>
      </c>
      <c r="H206" s="228">
        <f>IF(H$101=0,0,H$101/NMM_fec!H$101)</f>
        <v>0</v>
      </c>
      <c r="I206" s="228">
        <f>IF(I$101=0,0,I$101/NMM_fec!I$101)</f>
        <v>0</v>
      </c>
      <c r="J206" s="228">
        <f>IF(J$101=0,0,J$101/NMM_fec!J$101)</f>
        <v>0</v>
      </c>
      <c r="K206" s="228">
        <f>IF(K$101=0,0,K$101/NMM_fec!K$101)</f>
        <v>0</v>
      </c>
      <c r="L206" s="228">
        <f>IF(L$101=0,0,L$101/NMM_fec!L$101)</f>
        <v>0</v>
      </c>
      <c r="M206" s="228">
        <f>IF(M$101=0,0,M$101/NMM_fec!M$101)</f>
        <v>0</v>
      </c>
      <c r="N206" s="228">
        <f>IF(N$101=0,0,N$101/NMM_fec!N$101)</f>
        <v>0</v>
      </c>
      <c r="O206" s="228">
        <f>IF(O$101=0,0,O$101/NMM_fec!O$101)</f>
        <v>0</v>
      </c>
      <c r="P206" s="228">
        <f>IF(P$101=0,0,P$101/NMM_fec!P$101)</f>
        <v>0</v>
      </c>
      <c r="Q206" s="228">
        <f>IF(Q$101=0,0,Q$101/NMM_fec!Q$101)</f>
        <v>0</v>
      </c>
    </row>
    <row r="207" spans="1:17" x14ac:dyDescent="0.25">
      <c r="A207" s="129" t="s">
        <v>79</v>
      </c>
      <c r="B207" s="227">
        <f>IF(B$102=0,0,B$102/NMM_fec!B$102)</f>
        <v>1.3251222</v>
      </c>
      <c r="C207" s="227">
        <f>IF(C$102=0,0,C$102/NMM_fec!C$102)</f>
        <v>1.3251222</v>
      </c>
      <c r="D207" s="227">
        <f>IF(D$102=0,0,D$102/NMM_fec!D$102)</f>
        <v>1.3251222</v>
      </c>
      <c r="E207" s="227">
        <f>IF(E$102=0,0,E$102/NMM_fec!E$102)</f>
        <v>1.3251222000000002</v>
      </c>
      <c r="F207" s="227">
        <f>IF(F$102=0,0,F$102/NMM_fec!F$102)</f>
        <v>1.3251222</v>
      </c>
      <c r="G207" s="227">
        <f>IF(G$102=0,0,G$102/NMM_fec!G$102)</f>
        <v>1.3251222000000002</v>
      </c>
      <c r="H207" s="227">
        <f>IF(H$102=0,0,H$102/NMM_fec!H$102)</f>
        <v>1.3251222000000002</v>
      </c>
      <c r="I207" s="227">
        <f>IF(I$102=0,0,I$102/NMM_fec!I$102)</f>
        <v>1.3138961480544942</v>
      </c>
      <c r="J207" s="227">
        <f>IF(J$102=0,0,J$102/NMM_fec!J$102)</f>
        <v>1.3137241353584119</v>
      </c>
      <c r="K207" s="227">
        <f>IF(K$102=0,0,K$102/NMM_fec!K$102)</f>
        <v>1.3136841315925423</v>
      </c>
      <c r="L207" s="227">
        <f>IF(L$102=0,0,L$102/NMM_fec!L$102)</f>
        <v>1.3140357960160318</v>
      </c>
      <c r="M207" s="227">
        <f>IF(M$102=0,0,M$102/NMM_fec!M$102)</f>
        <v>1.3052577963557859</v>
      </c>
      <c r="N207" s="227">
        <f>IF(N$102=0,0,N$102/NMM_fec!N$102)</f>
        <v>1.297518348571209</v>
      </c>
      <c r="O207" s="227">
        <f>IF(O$102=0,0,O$102/NMM_fec!O$102)</f>
        <v>1.2890794267427166</v>
      </c>
      <c r="P207" s="227">
        <f>IF(P$102=0,0,P$102/NMM_fec!P$102)</f>
        <v>1.2745819424615521</v>
      </c>
      <c r="Q207" s="227">
        <f>IF(Q$102=0,0,Q$102/NMM_fec!Q$102)</f>
        <v>1.2727815333392221</v>
      </c>
    </row>
    <row r="208" spans="1:17" x14ac:dyDescent="0.25">
      <c r="A208" s="127" t="s">
        <v>206</v>
      </c>
      <c r="B208" s="226">
        <f>IF(B$107=0,0,B$107/NMM_fec!B$107)</f>
        <v>2.5183717375449843</v>
      </c>
      <c r="C208" s="226">
        <f>IF(C$107=0,0,C$107/NMM_fec!C$107)</f>
        <v>2.4571740214071425</v>
      </c>
      <c r="D208" s="226">
        <f>IF(D$107=0,0,D$107/NMM_fec!D$107)</f>
        <v>2.3618774321936176</v>
      </c>
      <c r="E208" s="226">
        <f>IF(E$107=0,0,E$107/NMM_fec!E$107)</f>
        <v>2.3540601720655001</v>
      </c>
      <c r="F208" s="226">
        <f>IF(F$107=0,0,F$107/NMM_fec!F$107)</f>
        <v>2.1678568781220036</v>
      </c>
      <c r="G208" s="226">
        <f>IF(G$107=0,0,G$107/NMM_fec!G$107)</f>
        <v>2.1306654995865926</v>
      </c>
      <c r="H208" s="226">
        <f>IF(H$107=0,0,H$107/NMM_fec!H$107)</f>
        <v>2.0735060907862439</v>
      </c>
      <c r="I208" s="226">
        <f>IF(I$107=0,0,I$107/NMM_fec!I$107)</f>
        <v>2.1012862010771394</v>
      </c>
      <c r="J208" s="226">
        <f>IF(J$107=0,0,J$107/NMM_fec!J$107)</f>
        <v>1.9889444919695149</v>
      </c>
      <c r="K208" s="226">
        <f>IF(K$107=0,0,K$107/NMM_fec!K$107)</f>
        <v>1.9248593204909321</v>
      </c>
      <c r="L208" s="226">
        <f>IF(L$107=0,0,L$107/NMM_fec!L$107)</f>
        <v>1.8258702280762531</v>
      </c>
      <c r="M208" s="226">
        <f>IF(M$107=0,0,M$107/NMM_fec!M$107)</f>
        <v>1.7686743602426351</v>
      </c>
      <c r="N208" s="226">
        <f>IF(N$107=0,0,N$107/NMM_fec!N$107)</f>
        <v>1.8254903195776091</v>
      </c>
      <c r="O208" s="226">
        <f>IF(O$107=0,0,O$107/NMM_fec!O$107)</f>
        <v>1.7158771013123075</v>
      </c>
      <c r="P208" s="226">
        <f>IF(P$107=0,0,P$107/NMM_fec!P$107)</f>
        <v>1.7106393284344572</v>
      </c>
      <c r="Q208" s="226">
        <f>IF(Q$107=0,0,Q$107/NMM_fec!Q$107)</f>
        <v>1.721675739610341</v>
      </c>
    </row>
    <row r="209" spans="1:17" x14ac:dyDescent="0.25">
      <c r="A209" s="127" t="s">
        <v>205</v>
      </c>
      <c r="B209" s="226">
        <f>IF(B$115=0,0,B$115/NMM_fec!B$115)</f>
        <v>0</v>
      </c>
      <c r="C209" s="226">
        <f>IF(C$115=0,0,C$115/NMM_fec!C$115)</f>
        <v>0</v>
      </c>
      <c r="D209" s="226">
        <f>IF(D$115=0,0,D$115/NMM_fec!D$115)</f>
        <v>0</v>
      </c>
      <c r="E209" s="226">
        <f>IF(E$115=0,0,E$115/NMM_fec!E$115)</f>
        <v>0</v>
      </c>
      <c r="F209" s="226">
        <f>IF(F$115=0,0,F$115/NMM_fec!F$115)</f>
        <v>0</v>
      </c>
      <c r="G209" s="226">
        <f>IF(G$115=0,0,G$115/NMM_fec!G$115)</f>
        <v>0</v>
      </c>
      <c r="H209" s="226">
        <f>IF(H$115=0,0,H$115/NMM_fec!H$115)</f>
        <v>0</v>
      </c>
      <c r="I209" s="226">
        <f>IF(I$115=0,0,I$115/NMM_fec!I$115)</f>
        <v>0</v>
      </c>
      <c r="J209" s="226">
        <f>IF(J$115=0,0,J$115/NMM_fec!J$115)</f>
        <v>0</v>
      </c>
      <c r="K209" s="226">
        <f>IF(K$115=0,0,K$115/NMM_fec!K$115)</f>
        <v>0</v>
      </c>
      <c r="L209" s="226">
        <f>IF(L$115=0,0,L$115/NMM_fec!L$115)</f>
        <v>0</v>
      </c>
      <c r="M209" s="226">
        <f>IF(M$115=0,0,M$115/NMM_fec!M$115)</f>
        <v>0</v>
      </c>
      <c r="N209" s="226">
        <f>IF(N$115=0,0,N$115/NMM_fec!N$115)</f>
        <v>0</v>
      </c>
      <c r="O209" s="226">
        <f>IF(O$115=0,0,O$115/NMM_fec!O$115)</f>
        <v>0</v>
      </c>
      <c r="P209" s="226">
        <f>IF(P$115=0,0,P$115/NMM_fec!P$115)</f>
        <v>0</v>
      </c>
      <c r="Q209" s="226">
        <f>IF(Q$115=0,0,Q$115/NMM_fec!Q$115)</f>
        <v>0</v>
      </c>
    </row>
    <row r="210" spans="1:17" x14ac:dyDescent="0.25">
      <c r="A210" s="127" t="s">
        <v>204</v>
      </c>
      <c r="B210" s="226">
        <f>IF(B$116=0,0,B$116/NMM_fec!B$116)</f>
        <v>1.6371858775061512</v>
      </c>
      <c r="C210" s="226">
        <f>IF(C$116=0,0,C$116/NMM_fec!C$116)</f>
        <v>1.6145457080024233</v>
      </c>
      <c r="D210" s="226">
        <f>IF(D$116=0,0,D$116/NMM_fec!D$116)</f>
        <v>1.5644219955291703</v>
      </c>
      <c r="E210" s="226">
        <f>IF(E$116=0,0,E$116/NMM_fec!E$116)</f>
        <v>1.567641820316191</v>
      </c>
      <c r="F210" s="226">
        <f>IF(F$116=0,0,F$116/NMM_fec!F$116)</f>
        <v>1.506005860729797</v>
      </c>
      <c r="G210" s="226">
        <f>IF(G$116=0,0,G$116/NMM_fec!G$116)</f>
        <v>1.4611302315499115</v>
      </c>
      <c r="H210" s="226">
        <f>IF(H$116=0,0,H$116/NMM_fec!H$116)</f>
        <v>1.4291800314309686</v>
      </c>
      <c r="I210" s="226">
        <f>IF(I$116=0,0,I$116/NMM_fec!I$116)</f>
        <v>1.4465375157375935</v>
      </c>
      <c r="J210" s="226">
        <f>IF(J$116=0,0,J$116/NMM_fec!J$116)</f>
        <v>1.3825928392144804</v>
      </c>
      <c r="K210" s="226">
        <f>IF(K$116=0,0,K$116/NMM_fec!K$116)</f>
        <v>1.2293826054931596</v>
      </c>
      <c r="L210" s="226">
        <f>IF(L$116=0,0,L$116/NMM_fec!L$116)</f>
        <v>1.1384995664874229</v>
      </c>
      <c r="M210" s="226">
        <f>IF(M$116=0,0,M$116/NMM_fec!M$116)</f>
        <v>1.0330123601229311</v>
      </c>
      <c r="N210" s="226">
        <f>IF(N$116=0,0,N$116/NMM_fec!N$116)</f>
        <v>1.0334773896885205</v>
      </c>
      <c r="O210" s="226">
        <f>IF(O$116=0,0,O$116/NMM_fec!O$116)</f>
        <v>0.9798484192409187</v>
      </c>
      <c r="P210" s="226">
        <f>IF(P$116=0,0,P$116/NMM_fec!P$116)</f>
        <v>0.97631484617384567</v>
      </c>
      <c r="Q210" s="226">
        <f>IF(Q$116=0,0,Q$116/NMM_fec!Q$116)</f>
        <v>1.0086790075957428</v>
      </c>
    </row>
    <row r="211" spans="1:17" x14ac:dyDescent="0.25">
      <c r="A211" s="72" t="s">
        <v>203</v>
      </c>
      <c r="B211" s="224">
        <f>IF(B$124=0,0,B$124/NMM_fec!B$124)</f>
        <v>0</v>
      </c>
      <c r="C211" s="224">
        <f>IF(C$124=0,0,C$124/NMM_fec!C$124)</f>
        <v>0</v>
      </c>
      <c r="D211" s="224">
        <f>IF(D$124=0,0,D$124/NMM_fec!D$124)</f>
        <v>0</v>
      </c>
      <c r="E211" s="224">
        <f>IF(E$124=0,0,E$124/NMM_fec!E$124)</f>
        <v>0</v>
      </c>
      <c r="F211" s="224">
        <f>IF(F$124=0,0,F$124/NMM_fec!F$124)</f>
        <v>0</v>
      </c>
      <c r="G211" s="224">
        <f>IF(G$124=0,0,G$124/NMM_fec!G$124)</f>
        <v>0</v>
      </c>
      <c r="H211" s="224">
        <f>IF(H$124=0,0,H$124/NMM_fec!H$124)</f>
        <v>0</v>
      </c>
      <c r="I211" s="224">
        <f>IF(I$124=0,0,I$124/NMM_fec!I$124)</f>
        <v>0</v>
      </c>
      <c r="J211" s="224">
        <f>IF(J$124=0,0,J$124/NMM_fec!J$124)</f>
        <v>0</v>
      </c>
      <c r="K211" s="224">
        <f>IF(K$124=0,0,K$124/NMM_fec!K$124)</f>
        <v>0</v>
      </c>
      <c r="L211" s="224">
        <f>IF(L$124=0,0,L$124/NMM_fec!L$124)</f>
        <v>0</v>
      </c>
      <c r="M211" s="224">
        <f>IF(M$124=0,0,M$124/NMM_fec!M$124)</f>
        <v>0</v>
      </c>
      <c r="N211" s="224">
        <f>IF(N$124=0,0,N$124/NMM_fec!N$124)</f>
        <v>0</v>
      </c>
      <c r="O211" s="224">
        <f>IF(O$124=0,0,O$124/NMM_fec!O$124)</f>
        <v>0</v>
      </c>
      <c r="P211" s="224">
        <f>IF(P$124=0,0,P$124/NMM_fec!P$124)</f>
        <v>0</v>
      </c>
      <c r="Q211" s="224">
        <f>IF(Q$124=0,0,Q$124/NMM_fec!Q$124)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4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Q7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271"/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</row>
    <row r="3" spans="1:17" x14ac:dyDescent="0.25">
      <c r="A3" s="31" t="s">
        <v>78</v>
      </c>
      <c r="B3" s="46">
        <f>SUM(B4,B7)</f>
        <v>7562.6996054856281</v>
      </c>
      <c r="C3" s="46">
        <f t="shared" ref="C3:Q3" si="0">SUM(C4,C7)</f>
        <v>7512.9797414231907</v>
      </c>
      <c r="D3" s="46">
        <f t="shared" si="0"/>
        <v>6522.2019294333841</v>
      </c>
      <c r="E3" s="46">
        <f t="shared" si="0"/>
        <v>5641.1971242267173</v>
      </c>
      <c r="F3" s="46">
        <f t="shared" si="0"/>
        <v>5567.0739776787686</v>
      </c>
      <c r="G3" s="46">
        <f t="shared" si="0"/>
        <v>4857.0647717955726</v>
      </c>
      <c r="H3" s="46">
        <f t="shared" si="0"/>
        <v>5196.9442487944962</v>
      </c>
      <c r="I3" s="46">
        <f t="shared" si="0"/>
        <v>4911.3737075332347</v>
      </c>
      <c r="J3" s="46">
        <f t="shared" si="0"/>
        <v>4119.3065663586567</v>
      </c>
      <c r="K3" s="46">
        <f t="shared" si="0"/>
        <v>2786.7471570967291</v>
      </c>
      <c r="L3" s="46">
        <f t="shared" si="0"/>
        <v>3711</v>
      </c>
      <c r="M3" s="46">
        <f t="shared" si="0"/>
        <v>3586.8778014836853</v>
      </c>
      <c r="N3" s="46">
        <f t="shared" si="0"/>
        <v>3241.9662425639708</v>
      </c>
      <c r="O3" s="46">
        <f t="shared" si="0"/>
        <v>3042.4591667515915</v>
      </c>
      <c r="P3" s="46">
        <f t="shared" si="0"/>
        <v>3077.1751895922289</v>
      </c>
      <c r="Q3" s="46">
        <f t="shared" si="0"/>
        <v>3231.1818854204726</v>
      </c>
    </row>
    <row r="4" spans="1:17" x14ac:dyDescent="0.25">
      <c r="A4" s="269" t="s">
        <v>234</v>
      </c>
      <c r="B4" s="214">
        <f>SUM(B5:B6)</f>
        <v>6592.8517753146716</v>
      </c>
      <c r="C4" s="214">
        <f t="shared" ref="C4:Q4" si="1">SUM(C5:C6)</f>
        <v>6489.3051455201512</v>
      </c>
      <c r="D4" s="214">
        <f t="shared" si="1"/>
        <v>5575.4126096650944</v>
      </c>
      <c r="E4" s="214">
        <f t="shared" si="1"/>
        <v>4821.9361310817585</v>
      </c>
      <c r="F4" s="214">
        <f t="shared" si="1"/>
        <v>4777.4493802108609</v>
      </c>
      <c r="G4" s="214">
        <f t="shared" si="1"/>
        <v>4021.8638972396834</v>
      </c>
      <c r="H4" s="214">
        <f t="shared" si="1"/>
        <v>4371.2412634772718</v>
      </c>
      <c r="I4" s="214">
        <f t="shared" si="1"/>
        <v>4104.2414011394812</v>
      </c>
      <c r="J4" s="214">
        <f t="shared" si="1"/>
        <v>3342.4646332488351</v>
      </c>
      <c r="K4" s="214">
        <f t="shared" si="1"/>
        <v>2127.9156053829647</v>
      </c>
      <c r="L4" s="214">
        <f t="shared" si="1"/>
        <v>3063</v>
      </c>
      <c r="M4" s="214">
        <f t="shared" si="1"/>
        <v>2998.688563095774</v>
      </c>
      <c r="N4" s="214">
        <f t="shared" si="1"/>
        <v>2668.9057770946592</v>
      </c>
      <c r="O4" s="214">
        <f t="shared" si="1"/>
        <v>2548.6617441332605</v>
      </c>
      <c r="P4" s="214">
        <f t="shared" si="1"/>
        <v>2619.240538596699</v>
      </c>
      <c r="Q4" s="214">
        <f t="shared" si="1"/>
        <v>2783.8423083435068</v>
      </c>
    </row>
    <row r="5" spans="1:17" x14ac:dyDescent="0.25">
      <c r="A5" s="268" t="s">
        <v>35</v>
      </c>
      <c r="B5" s="214">
        <v>644.18833069536765</v>
      </c>
      <c r="C5" s="214">
        <v>636.85881181682953</v>
      </c>
      <c r="D5" s="214">
        <v>560.29335877602443</v>
      </c>
      <c r="E5" s="214">
        <v>483.56520362939887</v>
      </c>
      <c r="F5" s="214">
        <v>471.40851781259295</v>
      </c>
      <c r="G5" s="214">
        <v>396.79890814657318</v>
      </c>
      <c r="H5" s="214">
        <v>442.36764785251211</v>
      </c>
      <c r="I5" s="214">
        <v>404.24912845865208</v>
      </c>
      <c r="J5" s="214">
        <v>325.46769106634719</v>
      </c>
      <c r="K5" s="214">
        <v>234.07071659212613</v>
      </c>
      <c r="L5" s="214">
        <v>321.61500000000001</v>
      </c>
      <c r="M5" s="214">
        <v>314.86229912505627</v>
      </c>
      <c r="N5" s="214">
        <v>271.44840973198848</v>
      </c>
      <c r="O5" s="214">
        <v>310.36491230440106</v>
      </c>
      <c r="P5" s="214">
        <v>320.71271312479348</v>
      </c>
      <c r="Q5" s="214">
        <v>326.98228526005397</v>
      </c>
    </row>
    <row r="6" spans="1:17" x14ac:dyDescent="0.25">
      <c r="A6" s="268" t="s">
        <v>56</v>
      </c>
      <c r="B6" s="214">
        <v>5948.6634446193038</v>
      </c>
      <c r="C6" s="214">
        <v>5852.4463337033212</v>
      </c>
      <c r="D6" s="214">
        <v>5015.1192508890699</v>
      </c>
      <c r="E6" s="214">
        <v>4338.3709274523599</v>
      </c>
      <c r="F6" s="214">
        <v>4306.0408623982676</v>
      </c>
      <c r="G6" s="214">
        <v>3625.0649890931104</v>
      </c>
      <c r="H6" s="214">
        <v>3928.8736156247596</v>
      </c>
      <c r="I6" s="214">
        <v>3699.992272680829</v>
      </c>
      <c r="J6" s="214">
        <v>3016.9969421824881</v>
      </c>
      <c r="K6" s="214">
        <v>1893.8448887908385</v>
      </c>
      <c r="L6" s="214">
        <v>2741.3850000000002</v>
      </c>
      <c r="M6" s="214">
        <v>2683.8262639707177</v>
      </c>
      <c r="N6" s="214">
        <v>2397.457367362671</v>
      </c>
      <c r="O6" s="214">
        <v>2238.2968318288595</v>
      </c>
      <c r="P6" s="214">
        <v>2298.5278254719055</v>
      </c>
      <c r="Q6" s="214">
        <v>2456.8600230834527</v>
      </c>
    </row>
    <row r="7" spans="1:17" x14ac:dyDescent="0.25">
      <c r="A7" s="223" t="s">
        <v>55</v>
      </c>
      <c r="B7" s="213">
        <v>969.84783017095651</v>
      </c>
      <c r="C7" s="213">
        <v>1023.6745959030395</v>
      </c>
      <c r="D7" s="213">
        <v>946.78931976828972</v>
      </c>
      <c r="E7" s="213">
        <v>819.26099314495877</v>
      </c>
      <c r="F7" s="213">
        <v>789.62459746790773</v>
      </c>
      <c r="G7" s="213">
        <v>835.20087455588919</v>
      </c>
      <c r="H7" s="213">
        <v>825.70298531722437</v>
      </c>
      <c r="I7" s="213">
        <v>807.13230639375342</v>
      </c>
      <c r="J7" s="213">
        <v>776.84193310982164</v>
      </c>
      <c r="K7" s="213">
        <v>658.83155171376438</v>
      </c>
      <c r="L7" s="213">
        <v>648</v>
      </c>
      <c r="M7" s="213">
        <v>588.18923838791125</v>
      </c>
      <c r="N7" s="213">
        <v>573.06046546931157</v>
      </c>
      <c r="O7" s="213">
        <v>493.79742261833098</v>
      </c>
      <c r="P7" s="213">
        <v>457.93465099552986</v>
      </c>
      <c r="Q7" s="213">
        <v>447.33957707696572</v>
      </c>
    </row>
    <row r="8" spans="1:17" x14ac:dyDescent="0.25">
      <c r="A8" s="63"/>
      <c r="B8" s="267"/>
      <c r="C8" s="267"/>
      <c r="D8" s="267"/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233</v>
      </c>
      <c r="B10" s="215">
        <v>12009</v>
      </c>
      <c r="C10" s="215">
        <v>11168</v>
      </c>
      <c r="D10" s="215">
        <v>11729</v>
      </c>
      <c r="E10" s="215">
        <v>11948</v>
      </c>
      <c r="F10" s="215">
        <v>12614</v>
      </c>
      <c r="G10" s="215">
        <v>11134</v>
      </c>
      <c r="H10" s="215">
        <v>13115</v>
      </c>
      <c r="I10" s="215">
        <v>12856</v>
      </c>
      <c r="J10" s="215">
        <v>11624</v>
      </c>
      <c r="K10" s="215">
        <v>8815</v>
      </c>
      <c r="L10" s="215">
        <v>10508</v>
      </c>
      <c r="M10" s="215">
        <v>10362</v>
      </c>
      <c r="N10" s="215">
        <v>10387.52</v>
      </c>
      <c r="O10" s="215">
        <v>10664</v>
      </c>
      <c r="P10" s="215">
        <v>10470</v>
      </c>
      <c r="Q10" s="215">
        <v>10450</v>
      </c>
    </row>
    <row r="11" spans="1:17" x14ac:dyDescent="0.25">
      <c r="A11" s="222" t="s">
        <v>232</v>
      </c>
      <c r="B11" s="214">
        <v>13509</v>
      </c>
      <c r="C11" s="214">
        <v>12502</v>
      </c>
      <c r="D11" s="214">
        <v>12789</v>
      </c>
      <c r="E11" s="214">
        <v>13058</v>
      </c>
      <c r="F11" s="214">
        <v>14036</v>
      </c>
      <c r="G11" s="214">
        <v>12391</v>
      </c>
      <c r="H11" s="214">
        <v>14189.36</v>
      </c>
      <c r="I11" s="214">
        <v>14334</v>
      </c>
      <c r="J11" s="214">
        <v>13126</v>
      </c>
      <c r="K11" s="214">
        <v>10602</v>
      </c>
      <c r="L11" s="214">
        <v>11758</v>
      </c>
      <c r="M11" s="214">
        <v>11329</v>
      </c>
      <c r="N11" s="214">
        <v>10694</v>
      </c>
      <c r="O11" s="214">
        <v>10592</v>
      </c>
      <c r="P11" s="214">
        <v>10410</v>
      </c>
      <c r="Q11" s="214">
        <v>10320</v>
      </c>
    </row>
    <row r="12" spans="1:17" x14ac:dyDescent="0.25">
      <c r="A12" s="221" t="s">
        <v>231</v>
      </c>
      <c r="B12" s="213">
        <v>190.24098327624321</v>
      </c>
      <c r="C12" s="213">
        <v>195.69872958257679</v>
      </c>
      <c r="D12" s="213">
        <v>177.80983078162731</v>
      </c>
      <c r="E12" s="213">
        <v>150.94164989939654</v>
      </c>
      <c r="F12" s="213">
        <v>139.3043827905102</v>
      </c>
      <c r="G12" s="213">
        <v>142.00201207243472</v>
      </c>
      <c r="H12" s="213">
        <v>137.20783919598003</v>
      </c>
      <c r="I12" s="213">
        <v>136.63316582914587</v>
      </c>
      <c r="J12" s="213">
        <v>129.37273823884155</v>
      </c>
      <c r="K12" s="213">
        <v>117.20523138833008</v>
      </c>
      <c r="L12" s="213">
        <v>111.88944723618101</v>
      </c>
      <c r="M12" s="213">
        <v>109.00000000000009</v>
      </c>
      <c r="N12" s="213">
        <v>105.9372864321609</v>
      </c>
      <c r="O12" s="213">
        <v>106.81407035175889</v>
      </c>
      <c r="P12" s="213">
        <v>104.924623115578</v>
      </c>
      <c r="Q12" s="213">
        <v>104.37185929648251</v>
      </c>
    </row>
    <row r="13" spans="1:17" x14ac:dyDescent="0.25">
      <c r="A13" s="123"/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233</v>
      </c>
      <c r="B15" s="120">
        <v>13343.333333333334</v>
      </c>
      <c r="C15" s="120">
        <v>13343.333333333332</v>
      </c>
      <c r="D15" s="120">
        <v>13343.333333333332</v>
      </c>
      <c r="E15" s="120">
        <v>13343.333333333332</v>
      </c>
      <c r="F15" s="120">
        <v>13343.333333333332</v>
      </c>
      <c r="G15" s="120">
        <v>13343.333333333332</v>
      </c>
      <c r="H15" s="120">
        <v>14348.507194336798</v>
      </c>
      <c r="I15" s="120">
        <v>14348.507194336797</v>
      </c>
      <c r="J15" s="120">
        <v>14348.507194336797</v>
      </c>
      <c r="K15" s="120">
        <v>13343.333333333332</v>
      </c>
      <c r="L15" s="120">
        <v>13343.333333333332</v>
      </c>
      <c r="M15" s="120">
        <v>12338.159472329868</v>
      </c>
      <c r="N15" s="120">
        <v>12338.159472329868</v>
      </c>
      <c r="O15" s="120">
        <v>11332.985611326403</v>
      </c>
      <c r="P15" s="120">
        <v>11332.985611326403</v>
      </c>
      <c r="Q15" s="120">
        <v>11332.985611326403</v>
      </c>
    </row>
    <row r="16" spans="1:17" x14ac:dyDescent="0.25">
      <c r="A16" s="180" t="s">
        <v>232</v>
      </c>
      <c r="B16" s="189">
        <v>15010</v>
      </c>
      <c r="C16" s="189">
        <v>13587.680690062271</v>
      </c>
      <c r="D16" s="189">
        <v>13587.680690062271</v>
      </c>
      <c r="E16" s="189">
        <v>15010</v>
      </c>
      <c r="F16" s="189">
        <v>15010</v>
      </c>
      <c r="G16" s="189">
        <v>15010</v>
      </c>
      <c r="H16" s="189">
        <v>15009.999999999998</v>
      </c>
      <c r="I16" s="189">
        <v>16432.319309937728</v>
      </c>
      <c r="J16" s="189">
        <v>16432.319309937728</v>
      </c>
      <c r="K16" s="189">
        <v>16432.319309937728</v>
      </c>
      <c r="L16" s="189">
        <v>15009.999999999998</v>
      </c>
      <c r="M16" s="189">
        <v>15009.999999999998</v>
      </c>
      <c r="N16" s="189">
        <v>15009.999999999996</v>
      </c>
      <c r="O16" s="189">
        <v>13587.680690062269</v>
      </c>
      <c r="P16" s="189">
        <v>13587.680690062269</v>
      </c>
      <c r="Q16" s="189">
        <v>12165.361380124539</v>
      </c>
    </row>
    <row r="17" spans="1:17" x14ac:dyDescent="0.25">
      <c r="A17" s="108" t="s">
        <v>231</v>
      </c>
      <c r="B17" s="118">
        <v>222.22222222222223</v>
      </c>
      <c r="C17" s="118">
        <v>222.22222222222223</v>
      </c>
      <c r="D17" s="118">
        <v>222.22222222222223</v>
      </c>
      <c r="E17" s="118">
        <v>204.22677125739844</v>
      </c>
      <c r="F17" s="118">
        <v>186.23132029257465</v>
      </c>
      <c r="G17" s="118">
        <v>186.23132029257465</v>
      </c>
      <c r="H17" s="118">
        <v>168.23586932775086</v>
      </c>
      <c r="I17" s="118">
        <v>168.23586932775086</v>
      </c>
      <c r="J17" s="118">
        <v>150.24041836292707</v>
      </c>
      <c r="K17" s="118">
        <v>132.24496739810328</v>
      </c>
      <c r="L17" s="118">
        <v>132.24496739810328</v>
      </c>
      <c r="M17" s="118">
        <v>132.24496739810328</v>
      </c>
      <c r="N17" s="118">
        <v>132.24496739810328</v>
      </c>
      <c r="O17" s="118">
        <v>114.24951643327948</v>
      </c>
      <c r="P17" s="118">
        <v>114.24951643327948</v>
      </c>
      <c r="Q17" s="118">
        <v>114.24951643327948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233</v>
      </c>
      <c r="B19" s="120"/>
      <c r="C19" s="120">
        <v>0</v>
      </c>
      <c r="D19" s="120">
        <v>1005.173861003464</v>
      </c>
      <c r="E19" s="120">
        <v>0</v>
      </c>
      <c r="F19" s="120">
        <v>1005.173861003464</v>
      </c>
      <c r="G19" s="120">
        <v>0</v>
      </c>
      <c r="H19" s="120">
        <v>2010.3477220069285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1005.173861003464</v>
      </c>
    </row>
    <row r="20" spans="1:17" x14ac:dyDescent="0.25">
      <c r="A20" s="179" t="s">
        <v>232</v>
      </c>
      <c r="B20" s="189"/>
      <c r="C20" s="189">
        <v>0</v>
      </c>
      <c r="D20" s="189">
        <v>0</v>
      </c>
      <c r="E20" s="189">
        <v>1422.3193099377295</v>
      </c>
      <c r="F20" s="189">
        <v>1422.319309937729</v>
      </c>
      <c r="G20" s="189">
        <v>0</v>
      </c>
      <c r="H20" s="189">
        <v>0</v>
      </c>
      <c r="I20" s="189">
        <v>2844.6386198754581</v>
      </c>
      <c r="J20" s="189">
        <v>0</v>
      </c>
      <c r="K20" s="189">
        <v>0</v>
      </c>
      <c r="L20" s="189">
        <v>0</v>
      </c>
      <c r="M20" s="189">
        <v>0</v>
      </c>
      <c r="N20" s="189">
        <v>0</v>
      </c>
      <c r="O20" s="189">
        <v>0</v>
      </c>
      <c r="P20" s="189">
        <v>0</v>
      </c>
      <c r="Q20" s="189">
        <v>0</v>
      </c>
    </row>
    <row r="21" spans="1:17" x14ac:dyDescent="0.25">
      <c r="A21" s="119" t="s">
        <v>231</v>
      </c>
      <c r="B21" s="118"/>
      <c r="C21" s="118">
        <v>17.995450964823799</v>
      </c>
      <c r="D21" s="118">
        <v>0</v>
      </c>
      <c r="E21" s="118">
        <v>0</v>
      </c>
      <c r="F21" s="118">
        <v>0</v>
      </c>
      <c r="G21" s="118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17.995450964823799</v>
      </c>
      <c r="N21" s="118">
        <v>0</v>
      </c>
      <c r="O21" s="118">
        <v>0</v>
      </c>
      <c r="P21" s="118">
        <v>17.995450964823799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233</v>
      </c>
      <c r="B23" s="120"/>
      <c r="C23" s="120">
        <f>B15+C19-C15</f>
        <v>0</v>
      </c>
      <c r="D23" s="120">
        <f t="shared" ref="D23:Q23" si="2">C15+D19-D15</f>
        <v>1005.1738610034645</v>
      </c>
      <c r="E23" s="120">
        <f t="shared" si="2"/>
        <v>0</v>
      </c>
      <c r="F23" s="120">
        <f t="shared" si="2"/>
        <v>1005.1738610034645</v>
      </c>
      <c r="G23" s="120">
        <f t="shared" si="2"/>
        <v>0</v>
      </c>
      <c r="H23" s="120">
        <f t="shared" si="2"/>
        <v>1005.1738610034627</v>
      </c>
      <c r="I23" s="120">
        <f t="shared" si="2"/>
        <v>0</v>
      </c>
      <c r="J23" s="120">
        <f t="shared" si="2"/>
        <v>0</v>
      </c>
      <c r="K23" s="120">
        <f t="shared" si="2"/>
        <v>1005.1738610034645</v>
      </c>
      <c r="L23" s="120">
        <f t="shared" si="2"/>
        <v>0</v>
      </c>
      <c r="M23" s="120">
        <f t="shared" si="2"/>
        <v>1005.1738610034645</v>
      </c>
      <c r="N23" s="120">
        <f t="shared" si="2"/>
        <v>0</v>
      </c>
      <c r="O23" s="120">
        <f t="shared" si="2"/>
        <v>1005.1738610034645</v>
      </c>
      <c r="P23" s="120">
        <f t="shared" si="2"/>
        <v>0</v>
      </c>
      <c r="Q23" s="120">
        <f t="shared" si="2"/>
        <v>1005.1738610034645</v>
      </c>
    </row>
    <row r="24" spans="1:17" x14ac:dyDescent="0.25">
      <c r="A24" s="179" t="s">
        <v>232</v>
      </c>
      <c r="B24" s="189"/>
      <c r="C24" s="189">
        <f t="shared" ref="C24:Q24" si="3">B16+C20-C16</f>
        <v>1422.3193099377295</v>
      </c>
      <c r="D24" s="189">
        <f t="shared" si="3"/>
        <v>0</v>
      </c>
      <c r="E24" s="189">
        <f t="shared" si="3"/>
        <v>0</v>
      </c>
      <c r="F24" s="189">
        <f t="shared" si="3"/>
        <v>1422.3193099377277</v>
      </c>
      <c r="G24" s="189">
        <f t="shared" si="3"/>
        <v>0</v>
      </c>
      <c r="H24" s="189">
        <f t="shared" si="3"/>
        <v>0</v>
      </c>
      <c r="I24" s="189">
        <f t="shared" si="3"/>
        <v>1422.3193099377277</v>
      </c>
      <c r="J24" s="189">
        <f t="shared" si="3"/>
        <v>0</v>
      </c>
      <c r="K24" s="189">
        <f t="shared" si="3"/>
        <v>0</v>
      </c>
      <c r="L24" s="189">
        <f t="shared" si="3"/>
        <v>1422.3193099377295</v>
      </c>
      <c r="M24" s="189">
        <f t="shared" si="3"/>
        <v>0</v>
      </c>
      <c r="N24" s="189">
        <f t="shared" si="3"/>
        <v>0</v>
      </c>
      <c r="O24" s="189">
        <f t="shared" si="3"/>
        <v>1422.3193099377277</v>
      </c>
      <c r="P24" s="189">
        <f t="shared" si="3"/>
        <v>0</v>
      </c>
      <c r="Q24" s="189">
        <f t="shared" si="3"/>
        <v>1422.3193099377295</v>
      </c>
    </row>
    <row r="25" spans="1:17" x14ac:dyDescent="0.25">
      <c r="A25" s="119" t="s">
        <v>231</v>
      </c>
      <c r="B25" s="118"/>
      <c r="C25" s="118">
        <f t="shared" ref="C25:Q25" si="4">B17+C21-C17</f>
        <v>17.995450964823789</v>
      </c>
      <c r="D25" s="118">
        <f t="shared" si="4"/>
        <v>0</v>
      </c>
      <c r="E25" s="118">
        <f t="shared" si="4"/>
        <v>17.995450964823789</v>
      </c>
      <c r="F25" s="118">
        <f t="shared" si="4"/>
        <v>17.995450964823789</v>
      </c>
      <c r="G25" s="118">
        <f t="shared" si="4"/>
        <v>0</v>
      </c>
      <c r="H25" s="118">
        <f t="shared" si="4"/>
        <v>17.995450964823789</v>
      </c>
      <c r="I25" s="118">
        <f t="shared" si="4"/>
        <v>0</v>
      </c>
      <c r="J25" s="118">
        <f t="shared" si="4"/>
        <v>17.995450964823789</v>
      </c>
      <c r="K25" s="118">
        <f t="shared" si="4"/>
        <v>17.995450964823789</v>
      </c>
      <c r="L25" s="118">
        <f t="shared" si="4"/>
        <v>0</v>
      </c>
      <c r="M25" s="118">
        <f t="shared" si="4"/>
        <v>17.995450964823789</v>
      </c>
      <c r="N25" s="118">
        <f t="shared" si="4"/>
        <v>0</v>
      </c>
      <c r="O25" s="118">
        <f t="shared" si="4"/>
        <v>17.995450964823803</v>
      </c>
      <c r="P25" s="118">
        <f t="shared" si="4"/>
        <v>17.995450964823803</v>
      </c>
      <c r="Q25" s="118">
        <f t="shared" si="4"/>
        <v>0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233</v>
      </c>
      <c r="B27" s="120">
        <f>B15-B10</f>
        <v>1334.3333333333339</v>
      </c>
      <c r="C27" s="120">
        <f t="shared" ref="C27:Q27" si="5">C15-C10</f>
        <v>2175.3333333333321</v>
      </c>
      <c r="D27" s="120">
        <f t="shared" si="5"/>
        <v>1614.3333333333321</v>
      </c>
      <c r="E27" s="120">
        <f t="shared" si="5"/>
        <v>1395.3333333333321</v>
      </c>
      <c r="F27" s="120">
        <f t="shared" si="5"/>
        <v>729.33333333333212</v>
      </c>
      <c r="G27" s="120">
        <f t="shared" si="5"/>
        <v>2209.3333333333321</v>
      </c>
      <c r="H27" s="120">
        <f t="shared" si="5"/>
        <v>1233.5071943367984</v>
      </c>
      <c r="I27" s="120">
        <f t="shared" si="5"/>
        <v>1492.5071943367966</v>
      </c>
      <c r="J27" s="120">
        <f t="shared" si="5"/>
        <v>2724.5071943367966</v>
      </c>
      <c r="K27" s="120">
        <f t="shared" si="5"/>
        <v>4528.3333333333321</v>
      </c>
      <c r="L27" s="120">
        <f t="shared" si="5"/>
        <v>2835.3333333333321</v>
      </c>
      <c r="M27" s="120">
        <f t="shared" si="5"/>
        <v>1976.1594723298676</v>
      </c>
      <c r="N27" s="120">
        <f t="shared" si="5"/>
        <v>1950.6394723298672</v>
      </c>
      <c r="O27" s="120">
        <f t="shared" si="5"/>
        <v>668.98561132640316</v>
      </c>
      <c r="P27" s="120">
        <f t="shared" si="5"/>
        <v>862.98561132640316</v>
      </c>
      <c r="Q27" s="120">
        <f t="shared" si="5"/>
        <v>882.98561132640316</v>
      </c>
    </row>
    <row r="28" spans="1:17" x14ac:dyDescent="0.25">
      <c r="A28" s="180" t="s">
        <v>232</v>
      </c>
      <c r="B28" s="189">
        <f t="shared" ref="B28:Q28" si="6">B16-B11</f>
        <v>1501</v>
      </c>
      <c r="C28" s="189">
        <f t="shared" si="6"/>
        <v>1085.6806900622705</v>
      </c>
      <c r="D28" s="189">
        <f t="shared" si="6"/>
        <v>798.68069006227051</v>
      </c>
      <c r="E28" s="189">
        <f t="shared" si="6"/>
        <v>1952</v>
      </c>
      <c r="F28" s="189">
        <f t="shared" si="6"/>
        <v>974</v>
      </c>
      <c r="G28" s="189">
        <f t="shared" si="6"/>
        <v>2619</v>
      </c>
      <c r="H28" s="189">
        <f t="shared" si="6"/>
        <v>820.6399999999976</v>
      </c>
      <c r="I28" s="189">
        <f t="shared" si="6"/>
        <v>2098.3193099377277</v>
      </c>
      <c r="J28" s="189">
        <f t="shared" si="6"/>
        <v>3306.3193099377277</v>
      </c>
      <c r="K28" s="189">
        <f t="shared" si="6"/>
        <v>5830.3193099377277</v>
      </c>
      <c r="L28" s="189">
        <f t="shared" si="6"/>
        <v>3251.9999999999982</v>
      </c>
      <c r="M28" s="189">
        <f t="shared" si="6"/>
        <v>3680.9999999999982</v>
      </c>
      <c r="N28" s="189">
        <f t="shared" si="6"/>
        <v>4315.9999999999964</v>
      </c>
      <c r="O28" s="189">
        <f t="shared" si="6"/>
        <v>2995.6806900622687</v>
      </c>
      <c r="P28" s="189">
        <f t="shared" si="6"/>
        <v>3177.6806900622687</v>
      </c>
      <c r="Q28" s="189">
        <f t="shared" si="6"/>
        <v>1845.3613801245392</v>
      </c>
    </row>
    <row r="29" spans="1:17" x14ac:dyDescent="0.25">
      <c r="A29" s="108" t="s">
        <v>231</v>
      </c>
      <c r="B29" s="118">
        <f t="shared" ref="B29:Q29" si="7">B17-B12</f>
        <v>31.981238945979015</v>
      </c>
      <c r="C29" s="118">
        <f t="shared" si="7"/>
        <v>26.52349263964544</v>
      </c>
      <c r="D29" s="118">
        <f t="shared" si="7"/>
        <v>44.412391440594917</v>
      </c>
      <c r="E29" s="118">
        <f t="shared" si="7"/>
        <v>53.285121358001902</v>
      </c>
      <c r="F29" s="118">
        <f t="shared" si="7"/>
        <v>46.926937502064447</v>
      </c>
      <c r="G29" s="118">
        <f t="shared" si="7"/>
        <v>44.229308220139927</v>
      </c>
      <c r="H29" s="118">
        <f t="shared" si="7"/>
        <v>31.028030131770834</v>
      </c>
      <c r="I29" s="118">
        <f t="shared" si="7"/>
        <v>31.602703498604996</v>
      </c>
      <c r="J29" s="118">
        <f t="shared" si="7"/>
        <v>20.867680124085524</v>
      </c>
      <c r="K29" s="118">
        <f t="shared" si="7"/>
        <v>15.039736009773208</v>
      </c>
      <c r="L29" s="118">
        <f t="shared" si="7"/>
        <v>20.355520161922271</v>
      </c>
      <c r="M29" s="118">
        <f t="shared" si="7"/>
        <v>23.244967398103199</v>
      </c>
      <c r="N29" s="118">
        <f t="shared" si="7"/>
        <v>26.307680965942382</v>
      </c>
      <c r="O29" s="118">
        <f t="shared" si="7"/>
        <v>7.4354460815205954</v>
      </c>
      <c r="P29" s="118">
        <f t="shared" si="7"/>
        <v>9.3248933177014806</v>
      </c>
      <c r="Q29" s="118">
        <f t="shared" si="7"/>
        <v>9.8776571367969694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6573.2807568939616</v>
      </c>
      <c r="C32" s="38">
        <v>6194.60023</v>
      </c>
      <c r="D32" s="38">
        <v>6262.7585900000004</v>
      </c>
      <c r="E32" s="38">
        <v>6198.3743000000004</v>
      </c>
      <c r="F32" s="38">
        <v>6433.4490100000003</v>
      </c>
      <c r="G32" s="38">
        <v>5723.0152123367279</v>
      </c>
      <c r="H32" s="38">
        <v>6593.5667599999997</v>
      </c>
      <c r="I32" s="38">
        <v>7162.0099600000003</v>
      </c>
      <c r="J32" s="38">
        <v>6692.3953200000005</v>
      </c>
      <c r="K32" s="38">
        <v>5311.0004600000011</v>
      </c>
      <c r="L32" s="38">
        <v>6098.753475800595</v>
      </c>
      <c r="M32" s="38">
        <v>6045.8233274546938</v>
      </c>
      <c r="N32" s="38">
        <v>5908.6071068281135</v>
      </c>
      <c r="O32" s="38">
        <v>5915.0558717857966</v>
      </c>
      <c r="P32" s="38">
        <v>5866.2195769095715</v>
      </c>
      <c r="Q32" s="38">
        <v>5880.7974076472055</v>
      </c>
    </row>
    <row r="33" spans="1:17" x14ac:dyDescent="0.25">
      <c r="A33" s="55" t="s">
        <v>33</v>
      </c>
      <c r="B33" s="54">
        <v>311.40825375256549</v>
      </c>
      <c r="C33" s="54">
        <v>274.21553</v>
      </c>
      <c r="D33" s="54">
        <v>244.33774</v>
      </c>
      <c r="E33" s="54">
        <v>233.87122000000002</v>
      </c>
      <c r="F33" s="54">
        <v>191.37572</v>
      </c>
      <c r="G33" s="54">
        <v>184.53480570420086</v>
      </c>
      <c r="H33" s="54">
        <v>256.88085999999998</v>
      </c>
      <c r="I33" s="54">
        <v>261.8553</v>
      </c>
      <c r="J33" s="54">
        <v>239.37353999999999</v>
      </c>
      <c r="K33" s="54">
        <v>200.26223000000002</v>
      </c>
      <c r="L33" s="54">
        <v>234.77224651619704</v>
      </c>
      <c r="M33" s="54">
        <v>209.19616651915078</v>
      </c>
      <c r="N33" s="54">
        <v>193.28197168575568</v>
      </c>
      <c r="O33" s="54">
        <v>173.45421238416984</v>
      </c>
      <c r="P33" s="54">
        <v>184.52685127905488</v>
      </c>
      <c r="Q33" s="54">
        <v>199.92430413557847</v>
      </c>
    </row>
    <row r="34" spans="1:17" x14ac:dyDescent="0.25">
      <c r="A34" s="52" t="s">
        <v>32</v>
      </c>
      <c r="B34" s="51">
        <v>266.47596447246349</v>
      </c>
      <c r="C34" s="51">
        <v>258.98714000000001</v>
      </c>
      <c r="D34" s="51">
        <v>245.29400000000001</v>
      </c>
      <c r="E34" s="51">
        <v>252.91038</v>
      </c>
      <c r="F34" s="51">
        <v>272.71908000000002</v>
      </c>
      <c r="G34" s="51">
        <v>239.22866909845274</v>
      </c>
      <c r="H34" s="51">
        <v>266.40566000000001</v>
      </c>
      <c r="I34" s="51">
        <v>211.07799999999997</v>
      </c>
      <c r="J34" s="51">
        <v>198.0881</v>
      </c>
      <c r="K34" s="51">
        <v>137.38923</v>
      </c>
      <c r="L34" s="51">
        <v>168.74702180532523</v>
      </c>
      <c r="M34" s="51">
        <v>164.1248599231042</v>
      </c>
      <c r="N34" s="51">
        <v>143.84945234476885</v>
      </c>
      <c r="O34" s="51">
        <v>138.46627668606882</v>
      </c>
      <c r="P34" s="51">
        <v>133.29736738628296</v>
      </c>
      <c r="Q34" s="51">
        <v>105.1101435676191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30.902190436694717</v>
      </c>
      <c r="C36" s="51">
        <v>31.999199999999998</v>
      </c>
      <c r="D36" s="51">
        <v>37.488289999999999</v>
      </c>
      <c r="E36" s="51">
        <v>44.114289999999997</v>
      </c>
      <c r="F36" s="51">
        <v>49.720280000000002</v>
      </c>
      <c r="G36" s="51">
        <v>49.655464466974372</v>
      </c>
      <c r="H36" s="51">
        <v>59.608199999999997</v>
      </c>
      <c r="I36" s="51">
        <v>60.682760000000002</v>
      </c>
      <c r="J36" s="51">
        <v>57.408160000000002</v>
      </c>
      <c r="K36" s="51">
        <v>38.627519999999997</v>
      </c>
      <c r="L36" s="51">
        <v>51.853077393010771</v>
      </c>
      <c r="M36" s="51">
        <v>54.070435243824328</v>
      </c>
      <c r="N36" s="51">
        <v>45.240402091164384</v>
      </c>
      <c r="O36" s="51">
        <v>46.453090502135531</v>
      </c>
      <c r="P36" s="51">
        <v>44.233171104752891</v>
      </c>
      <c r="Q36" s="51">
        <v>26.540790009322588</v>
      </c>
    </row>
    <row r="37" spans="1:17" x14ac:dyDescent="0.25">
      <c r="A37" s="53" t="s">
        <v>76</v>
      </c>
      <c r="B37" s="51">
        <v>8.1918523021428289</v>
      </c>
      <c r="C37" s="51">
        <v>9.1990999999999996</v>
      </c>
      <c r="D37" s="51">
        <v>7.2029800000000002</v>
      </c>
      <c r="E37" s="51">
        <v>7.1994400000000001</v>
      </c>
      <c r="F37" s="51">
        <v>6.1009000000000002</v>
      </c>
      <c r="G37" s="51">
        <v>6.1379678677269975</v>
      </c>
      <c r="H37" s="51">
        <v>7.1995199999999997</v>
      </c>
      <c r="I37" s="51">
        <v>6.0987999999999998</v>
      </c>
      <c r="J37" s="51">
        <v>4.0993599999999999</v>
      </c>
      <c r="K37" s="51">
        <v>5.1051799999999998</v>
      </c>
      <c r="L37" s="51">
        <v>5.1112944426073454</v>
      </c>
      <c r="M37" s="51">
        <v>3.0572451240847012</v>
      </c>
      <c r="N37" s="51">
        <v>3.0578735726771504</v>
      </c>
      <c r="O37" s="51">
        <v>4.1315448226511782</v>
      </c>
      <c r="P37" s="51">
        <v>3.0813232765073453</v>
      </c>
      <c r="Q37" s="51">
        <v>3.0819626597900962</v>
      </c>
    </row>
    <row r="38" spans="1:17" x14ac:dyDescent="0.25">
      <c r="A38" s="53" t="s">
        <v>29</v>
      </c>
      <c r="B38" s="51">
        <v>227.38192173362597</v>
      </c>
      <c r="C38" s="51">
        <v>217.78883999999999</v>
      </c>
      <c r="D38" s="51">
        <v>200.60273000000001</v>
      </c>
      <c r="E38" s="51">
        <v>201.59665000000001</v>
      </c>
      <c r="F38" s="51">
        <v>216.89789999999999</v>
      </c>
      <c r="G38" s="51">
        <v>183.43523676375136</v>
      </c>
      <c r="H38" s="51">
        <v>199.59793999999999</v>
      </c>
      <c r="I38" s="51">
        <v>144.29643999999999</v>
      </c>
      <c r="J38" s="51">
        <v>136.58058</v>
      </c>
      <c r="K38" s="51">
        <v>93.656530000000004</v>
      </c>
      <c r="L38" s="51">
        <v>111.78264996970711</v>
      </c>
      <c r="M38" s="51">
        <v>106.99717955519517</v>
      </c>
      <c r="N38" s="51">
        <v>95.551176680927313</v>
      </c>
      <c r="O38" s="51">
        <v>87.881641361282107</v>
      </c>
      <c r="P38" s="51">
        <v>85.982873005022711</v>
      </c>
      <c r="Q38" s="51">
        <v>75.487390898506419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607.92857455463297</v>
      </c>
      <c r="C40" s="51">
        <v>628.75909000000001</v>
      </c>
      <c r="D40" s="51">
        <v>573.59069</v>
      </c>
      <c r="E40" s="51">
        <v>552.37459000000001</v>
      </c>
      <c r="F40" s="51">
        <v>568.26986999999997</v>
      </c>
      <c r="G40" s="51">
        <v>549.64147398636521</v>
      </c>
      <c r="H40" s="51">
        <v>583.86405999999999</v>
      </c>
      <c r="I40" s="51">
        <v>591.10053000000005</v>
      </c>
      <c r="J40" s="51">
        <v>532.23488999999995</v>
      </c>
      <c r="K40" s="51">
        <v>452.85717</v>
      </c>
      <c r="L40" s="51">
        <v>521.19851947311918</v>
      </c>
      <c r="M40" s="51">
        <v>491.58511211032004</v>
      </c>
      <c r="N40" s="51">
        <v>466.17257264037676</v>
      </c>
      <c r="O40" s="51">
        <v>485.33836118372807</v>
      </c>
      <c r="P40" s="51">
        <v>458.41607043088317</v>
      </c>
      <c r="Q40" s="51">
        <v>410.33240405186604</v>
      </c>
    </row>
    <row r="41" spans="1:17" x14ac:dyDescent="0.25">
      <c r="A41" s="53" t="s">
        <v>66</v>
      </c>
      <c r="B41" s="51">
        <v>607.92857455463297</v>
      </c>
      <c r="C41" s="51">
        <v>628.75909000000001</v>
      </c>
      <c r="D41" s="51">
        <v>573.59069</v>
      </c>
      <c r="E41" s="51">
        <v>552.37459000000001</v>
      </c>
      <c r="F41" s="51">
        <v>568.26986999999997</v>
      </c>
      <c r="G41" s="51">
        <v>549.64147398636521</v>
      </c>
      <c r="H41" s="51">
        <v>583.86405999999999</v>
      </c>
      <c r="I41" s="51">
        <v>591.10053000000005</v>
      </c>
      <c r="J41" s="51">
        <v>532.23488999999995</v>
      </c>
      <c r="K41" s="51">
        <v>452.85717</v>
      </c>
      <c r="L41" s="51">
        <v>521.19851947311918</v>
      </c>
      <c r="M41" s="51">
        <v>491.58511211032004</v>
      </c>
      <c r="N41" s="51">
        <v>466.17257264037676</v>
      </c>
      <c r="O41" s="51">
        <v>485.33836118372807</v>
      </c>
      <c r="P41" s="51">
        <v>458.41607043088317</v>
      </c>
      <c r="Q41" s="51">
        <v>410.33240405186604</v>
      </c>
    </row>
    <row r="42" spans="1:17" x14ac:dyDescent="0.25">
      <c r="A42" s="53" t="s">
        <v>25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3222.6049894262524</v>
      </c>
      <c r="C43" s="51">
        <v>2947.4989100000003</v>
      </c>
      <c r="D43" s="51">
        <v>3054.3235099999997</v>
      </c>
      <c r="E43" s="51">
        <v>2999.3692000000001</v>
      </c>
      <c r="F43" s="51">
        <v>3142.2220100000004</v>
      </c>
      <c r="G43" s="51">
        <v>2717.015381675742</v>
      </c>
      <c r="H43" s="51">
        <v>3181.0494400000002</v>
      </c>
      <c r="I43" s="51">
        <v>3205.2424499999997</v>
      </c>
      <c r="J43" s="51">
        <v>3076.5018499999996</v>
      </c>
      <c r="K43" s="51">
        <v>2449.9061799999999</v>
      </c>
      <c r="L43" s="51">
        <v>2790.6191820480194</v>
      </c>
      <c r="M43" s="51">
        <v>2863.4312619858047</v>
      </c>
      <c r="N43" s="51">
        <v>2928.4401881069721</v>
      </c>
      <c r="O43" s="51">
        <v>3003.3697393738521</v>
      </c>
      <c r="P43" s="51">
        <v>3163.9197475198075</v>
      </c>
      <c r="Q43" s="51">
        <v>3235.4947644916169</v>
      </c>
    </row>
    <row r="44" spans="1:17" x14ac:dyDescent="0.25">
      <c r="A44" s="53" t="s">
        <v>23</v>
      </c>
      <c r="B44" s="51">
        <v>3222.6049894262524</v>
      </c>
      <c r="C44" s="51">
        <v>2947.4989100000003</v>
      </c>
      <c r="D44" s="51">
        <v>3054.3235099999997</v>
      </c>
      <c r="E44" s="51">
        <v>2999.3692000000001</v>
      </c>
      <c r="F44" s="51">
        <v>3142.2220100000004</v>
      </c>
      <c r="G44" s="51">
        <v>2717.015381675742</v>
      </c>
      <c r="H44" s="51">
        <v>3181.0494400000002</v>
      </c>
      <c r="I44" s="51">
        <v>3205.2424499999997</v>
      </c>
      <c r="J44" s="51">
        <v>3076.4018499999997</v>
      </c>
      <c r="K44" s="51">
        <v>2449.8060399999999</v>
      </c>
      <c r="L44" s="51">
        <v>2790.4997573024675</v>
      </c>
      <c r="M44" s="51">
        <v>2863.287959632662</v>
      </c>
      <c r="N44" s="51">
        <v>2928.2968781687473</v>
      </c>
      <c r="O44" s="51">
        <v>3003.1308832189161</v>
      </c>
      <c r="P44" s="51">
        <v>3163.7286750228354</v>
      </c>
      <c r="Q44" s="51">
        <v>3234.6826980593542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0.1</v>
      </c>
      <c r="K45" s="51">
        <v>0.10014000000000001</v>
      </c>
      <c r="L45" s="51">
        <v>0.11942474555201295</v>
      </c>
      <c r="M45" s="51">
        <v>0.14330235314279219</v>
      </c>
      <c r="N45" s="51">
        <v>0.14330993822470978</v>
      </c>
      <c r="O45" s="51">
        <v>0.23885615493605955</v>
      </c>
      <c r="P45" s="51">
        <v>0.19107249697189993</v>
      </c>
      <c r="Q45" s="51">
        <v>9.5529534747475775E-2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0.71653689751536076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0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613.52126999999996</v>
      </c>
      <c r="J49" s="51">
        <v>621.39201000000003</v>
      </c>
      <c r="K49" s="51">
        <v>439.61766</v>
      </c>
      <c r="L49" s="51">
        <v>596.15332735863399</v>
      </c>
      <c r="M49" s="51">
        <v>584.26684588482772</v>
      </c>
      <c r="N49" s="51">
        <v>528.35657528946876</v>
      </c>
      <c r="O49" s="51">
        <v>478.82251725540823</v>
      </c>
      <c r="P49" s="51">
        <v>331.30516543957339</v>
      </c>
      <c r="Q49" s="51">
        <v>352.65458948687115</v>
      </c>
    </row>
    <row r="50" spans="1:17" x14ac:dyDescent="0.25">
      <c r="A50" s="63" t="s">
        <v>21</v>
      </c>
      <c r="B50" s="62">
        <v>2164.862974688047</v>
      </c>
      <c r="C50" s="62">
        <v>2085.1395600000001</v>
      </c>
      <c r="D50" s="62">
        <v>2145.2126499999999</v>
      </c>
      <c r="E50" s="62">
        <v>2159.8489100000002</v>
      </c>
      <c r="F50" s="62">
        <v>2258.8623299999999</v>
      </c>
      <c r="G50" s="62">
        <v>2032.5948818719673</v>
      </c>
      <c r="H50" s="62">
        <v>2305.3667399999999</v>
      </c>
      <c r="I50" s="62">
        <v>2279.2124100000001</v>
      </c>
      <c r="J50" s="62">
        <v>2024.80493</v>
      </c>
      <c r="K50" s="62">
        <v>1630.9679900000001</v>
      </c>
      <c r="L50" s="62">
        <v>1787.2631785992999</v>
      </c>
      <c r="M50" s="62">
        <v>1733.2190810314864</v>
      </c>
      <c r="N50" s="62">
        <v>1648.5063467607704</v>
      </c>
      <c r="O50" s="62">
        <v>1635.60476490257</v>
      </c>
      <c r="P50" s="62">
        <v>1594.7543748539697</v>
      </c>
      <c r="Q50" s="62">
        <v>1577.281201913655</v>
      </c>
    </row>
    <row r="51" spans="1:17" x14ac:dyDescent="0.25">
      <c r="A51" s="191" t="s">
        <v>105</v>
      </c>
      <c r="B51" s="190">
        <f t="shared" ref="B51:Q51" si="8">SUM(B52:B54)</f>
        <v>6573.2807568939606</v>
      </c>
      <c r="C51" s="190">
        <f t="shared" si="8"/>
        <v>6194.6002299999991</v>
      </c>
      <c r="D51" s="190">
        <f t="shared" si="8"/>
        <v>6262.7585900000004</v>
      </c>
      <c r="E51" s="190">
        <f t="shared" si="8"/>
        <v>6198.3743000000004</v>
      </c>
      <c r="F51" s="190">
        <f t="shared" si="8"/>
        <v>6433.4490100000003</v>
      </c>
      <c r="G51" s="190">
        <f t="shared" si="8"/>
        <v>5723.0152123367279</v>
      </c>
      <c r="H51" s="190">
        <f t="shared" si="8"/>
        <v>6593.5667600000006</v>
      </c>
      <c r="I51" s="190">
        <f t="shared" si="8"/>
        <v>7162.0099600000003</v>
      </c>
      <c r="J51" s="190">
        <f t="shared" si="8"/>
        <v>6692.3953200000005</v>
      </c>
      <c r="K51" s="190">
        <f t="shared" si="8"/>
        <v>5311.0004600000011</v>
      </c>
      <c r="L51" s="190">
        <f t="shared" si="8"/>
        <v>6098.753475800595</v>
      </c>
      <c r="M51" s="190">
        <f t="shared" si="8"/>
        <v>6045.8233274546947</v>
      </c>
      <c r="N51" s="190">
        <f t="shared" si="8"/>
        <v>5908.6071068281126</v>
      </c>
      <c r="O51" s="190">
        <f t="shared" si="8"/>
        <v>5915.0558717857966</v>
      </c>
      <c r="P51" s="190">
        <f t="shared" si="8"/>
        <v>5866.2195769095715</v>
      </c>
      <c r="Q51" s="190">
        <f t="shared" si="8"/>
        <v>5880.7974076472055</v>
      </c>
    </row>
    <row r="52" spans="1:17" x14ac:dyDescent="0.25">
      <c r="A52" s="216" t="s">
        <v>35</v>
      </c>
      <c r="B52" s="215">
        <v>3450.0080928466668</v>
      </c>
      <c r="C52" s="215">
        <v>3257.199752924681</v>
      </c>
      <c r="D52" s="215">
        <v>3305.0361901166739</v>
      </c>
      <c r="E52" s="215">
        <v>3310.0053285781496</v>
      </c>
      <c r="F52" s="215">
        <v>3415.7284791813136</v>
      </c>
      <c r="G52" s="215">
        <v>3036.52358400395</v>
      </c>
      <c r="H52" s="215">
        <v>3485.4313014538643</v>
      </c>
      <c r="I52" s="215">
        <v>3824.6658059017554</v>
      </c>
      <c r="J52" s="215">
        <v>3552.2554208430874</v>
      </c>
      <c r="K52" s="215">
        <v>2734.0958389314856</v>
      </c>
      <c r="L52" s="215">
        <v>3251.4618005777002</v>
      </c>
      <c r="M52" s="215">
        <v>3258.8147698666012</v>
      </c>
      <c r="N52" s="215">
        <v>3272.5823126228906</v>
      </c>
      <c r="O52" s="215">
        <v>3328.2397822317589</v>
      </c>
      <c r="P52" s="215">
        <v>3300.1205152178654</v>
      </c>
      <c r="Q52" s="215">
        <v>3255.6193199665809</v>
      </c>
    </row>
    <row r="53" spans="1:17" x14ac:dyDescent="0.25">
      <c r="A53" s="179" t="s">
        <v>56</v>
      </c>
      <c r="B53" s="214">
        <v>3088.2189965580733</v>
      </c>
      <c r="C53" s="214">
        <v>2901.4834780850533</v>
      </c>
      <c r="D53" s="214">
        <v>2925.5562513535415</v>
      </c>
      <c r="E53" s="214">
        <v>2861.5235248330109</v>
      </c>
      <c r="F53" s="214">
        <v>2993.0651092840931</v>
      </c>
      <c r="G53" s="214">
        <v>2661.1790096255691</v>
      </c>
      <c r="H53" s="214">
        <v>3083.3886479945108</v>
      </c>
      <c r="I53" s="214">
        <v>3309.7577027847856</v>
      </c>
      <c r="J53" s="214">
        <v>3113.3084931382427</v>
      </c>
      <c r="K53" s="214">
        <v>2552.2334087754321</v>
      </c>
      <c r="L53" s="214">
        <v>2823.7953580085546</v>
      </c>
      <c r="M53" s="214">
        <v>2765.3419184017507</v>
      </c>
      <c r="N53" s="214">
        <v>2614.9299406234477</v>
      </c>
      <c r="O53" s="214">
        <v>2565.7457322110395</v>
      </c>
      <c r="P53" s="214">
        <v>2546.6837659222861</v>
      </c>
      <c r="Q53" s="214">
        <v>2605.2486427151875</v>
      </c>
    </row>
    <row r="54" spans="1:17" x14ac:dyDescent="0.25">
      <c r="A54" s="119" t="s">
        <v>55</v>
      </c>
      <c r="B54" s="213">
        <v>35.053667489221219</v>
      </c>
      <c r="C54" s="213">
        <v>35.916998990264887</v>
      </c>
      <c r="D54" s="213">
        <v>32.166148529785779</v>
      </c>
      <c r="E54" s="213">
        <v>26.845446588839906</v>
      </c>
      <c r="F54" s="213">
        <v>24.655421534593181</v>
      </c>
      <c r="G54" s="213">
        <v>25.312618707208667</v>
      </c>
      <c r="H54" s="213">
        <v>24.746810551625224</v>
      </c>
      <c r="I54" s="213">
        <v>27.586451313459648</v>
      </c>
      <c r="J54" s="213">
        <v>26.831406018670101</v>
      </c>
      <c r="K54" s="213">
        <v>24.671212293084309</v>
      </c>
      <c r="L54" s="213">
        <v>23.496317214339978</v>
      </c>
      <c r="M54" s="213">
        <v>21.666639186342621</v>
      </c>
      <c r="N54" s="213">
        <v>21.094853581774281</v>
      </c>
      <c r="O54" s="213">
        <v>21.070357342998506</v>
      </c>
      <c r="P54" s="213">
        <v>19.415295769420005</v>
      </c>
      <c r="Q54" s="213">
        <v>19.929444965437224</v>
      </c>
    </row>
    <row r="55" spans="1:17" x14ac:dyDescent="0.25">
      <c r="B55" s="13"/>
    </row>
    <row r="56" spans="1:17" x14ac:dyDescent="0.25">
      <c r="A56" s="31" t="s">
        <v>63</v>
      </c>
      <c r="B56" s="70">
        <f>SUM(B57:B59)</f>
        <v>3670.5862036548242</v>
      </c>
      <c r="C56" s="70">
        <f t="shared" ref="C56:Q56" si="9">SUM(C57:C59)</f>
        <v>3597.3017616459601</v>
      </c>
      <c r="D56" s="70">
        <f t="shared" si="9"/>
        <v>3323.8488831907684</v>
      </c>
      <c r="E56" s="70">
        <f t="shared" si="9"/>
        <v>3257.3465525487959</v>
      </c>
      <c r="F56" s="70">
        <f t="shared" si="9"/>
        <v>3178.389506368464</v>
      </c>
      <c r="G56" s="70">
        <f t="shared" si="9"/>
        <v>2954.9398385395207</v>
      </c>
      <c r="H56" s="70">
        <f t="shared" si="9"/>
        <v>3417.4223091343442</v>
      </c>
      <c r="I56" s="70">
        <f t="shared" si="9"/>
        <v>3285.8086389232685</v>
      </c>
      <c r="J56" s="70">
        <f t="shared" si="9"/>
        <v>2993.4752193171707</v>
      </c>
      <c r="K56" s="70">
        <f t="shared" si="9"/>
        <v>2453.1213124577885</v>
      </c>
      <c r="L56" s="70">
        <f t="shared" si="9"/>
        <v>2851.5533839023587</v>
      </c>
      <c r="M56" s="70">
        <f t="shared" si="9"/>
        <v>2633.7792708981392</v>
      </c>
      <c r="N56" s="70">
        <f t="shared" si="9"/>
        <v>2468.9265655660279</v>
      </c>
      <c r="O56" s="70">
        <f t="shared" si="9"/>
        <v>2446.3701839736909</v>
      </c>
      <c r="P56" s="70">
        <f t="shared" si="9"/>
        <v>2426.7828425636317</v>
      </c>
      <c r="Q56" s="70">
        <f t="shared" si="9"/>
        <v>2252.6707970583993</v>
      </c>
    </row>
    <row r="57" spans="1:17" x14ac:dyDescent="0.25">
      <c r="A57" s="121" t="s">
        <v>35</v>
      </c>
      <c r="B57" s="120">
        <f>PPA_emi!B5</f>
        <v>49.011919524648455</v>
      </c>
      <c r="C57" s="120">
        <f>PPA_emi!C5</f>
        <v>82.070485596216713</v>
      </c>
      <c r="D57" s="120">
        <f>PPA_emi!D5</f>
        <v>100.35075146397004</v>
      </c>
      <c r="E57" s="120">
        <f>PPA_emi!E5</f>
        <v>105.3245770010686</v>
      </c>
      <c r="F57" s="120">
        <f>PPA_emi!F5</f>
        <v>111.52221915040498</v>
      </c>
      <c r="G57" s="120">
        <f>PPA_emi!G5</f>
        <v>86.063758323240862</v>
      </c>
      <c r="H57" s="120">
        <f>PPA_emi!H5</f>
        <v>73.839706267731358</v>
      </c>
      <c r="I57" s="120">
        <f>PPA_emi!I5</f>
        <v>90.39340990697734</v>
      </c>
      <c r="J57" s="120">
        <f>PPA_emi!J5</f>
        <v>78.012645189543008</v>
      </c>
      <c r="K57" s="120">
        <f>PPA_emi!K5</f>
        <v>73.66654716078088</v>
      </c>
      <c r="L57" s="120">
        <f>PPA_emi!L5</f>
        <v>76.833821584305269</v>
      </c>
      <c r="M57" s="120">
        <f>PPA_emi!M5</f>
        <v>59.409347272151706</v>
      </c>
      <c r="N57" s="120">
        <f>PPA_emi!N5</f>
        <v>80.551407976347832</v>
      </c>
      <c r="O57" s="120">
        <f>PPA_emi!O5</f>
        <v>108.98430725735982</v>
      </c>
      <c r="P57" s="120">
        <f>PPA_emi!P5</f>
        <v>109.0996944248559</v>
      </c>
      <c r="Q57" s="120">
        <f>PPA_emi!Q5</f>
        <v>79.039265994139527</v>
      </c>
    </row>
    <row r="58" spans="1:17" x14ac:dyDescent="0.25">
      <c r="A58" s="179" t="s">
        <v>56</v>
      </c>
      <c r="B58" s="189">
        <f>PPA_emi!B31</f>
        <v>3618.1583442537835</v>
      </c>
      <c r="C58" s="189">
        <f>PPA_emi!C31</f>
        <v>3511.5287811627973</v>
      </c>
      <c r="D58" s="189">
        <f>PPA_emi!D31</f>
        <v>3220.4845735951408</v>
      </c>
      <c r="E58" s="189">
        <f>PPA_emi!E31</f>
        <v>3149.5925627640258</v>
      </c>
      <c r="F58" s="189">
        <f>PPA_emi!F31</f>
        <v>3064.670637461491</v>
      </c>
      <c r="G58" s="189">
        <f>PPA_emi!G31</f>
        <v>2866.4871171537961</v>
      </c>
      <c r="H58" s="189">
        <f>PPA_emi!H31</f>
        <v>3341.3621317874217</v>
      </c>
      <c r="I58" s="189">
        <f>PPA_emi!I31</f>
        <v>3192.8984471366502</v>
      </c>
      <c r="J58" s="189">
        <f>PPA_emi!J31</f>
        <v>2912.9956638997305</v>
      </c>
      <c r="K58" s="189">
        <f>PPA_emi!K31</f>
        <v>2377.0774496374138</v>
      </c>
      <c r="L58" s="189">
        <f>PPA_emi!L31</f>
        <v>2772.3712948221396</v>
      </c>
      <c r="M58" s="189">
        <f>PPA_emi!M31</f>
        <v>2572.2589251953113</v>
      </c>
      <c r="N58" s="189">
        <f>PPA_emi!N31</f>
        <v>2386.3238573548406</v>
      </c>
      <c r="O58" s="189">
        <f>PPA_emi!O31</f>
        <v>2335.2547451571058</v>
      </c>
      <c r="P58" s="189">
        <f>PPA_emi!P31</f>
        <v>2315.7707127502963</v>
      </c>
      <c r="Q58" s="189">
        <f>PPA_emi!Q31</f>
        <v>2171.8151911614095</v>
      </c>
    </row>
    <row r="59" spans="1:17" x14ac:dyDescent="0.25">
      <c r="A59" s="119" t="s">
        <v>55</v>
      </c>
      <c r="B59" s="118">
        <f>PPA_emi!B81</f>
        <v>3.4159398763923519</v>
      </c>
      <c r="C59" s="118">
        <f>PPA_emi!C81</f>
        <v>3.7024948869461216</v>
      </c>
      <c r="D59" s="118">
        <f>PPA_emi!D81</f>
        <v>3.0135581316575135</v>
      </c>
      <c r="E59" s="118">
        <f>PPA_emi!E81</f>
        <v>2.4294127837017285</v>
      </c>
      <c r="F59" s="118">
        <f>PPA_emi!F81</f>
        <v>2.1966497565679886</v>
      </c>
      <c r="G59" s="118">
        <f>PPA_emi!G81</f>
        <v>2.3889630624834761</v>
      </c>
      <c r="H59" s="118">
        <f>PPA_emi!H81</f>
        <v>2.2204710791912525</v>
      </c>
      <c r="I59" s="118">
        <f>PPA_emi!I81</f>
        <v>2.5167818796408952</v>
      </c>
      <c r="J59" s="118">
        <f>PPA_emi!J81</f>
        <v>2.4669102278972406</v>
      </c>
      <c r="K59" s="118">
        <f>PPA_emi!K81</f>
        <v>2.3773156595938425</v>
      </c>
      <c r="L59" s="118">
        <f>PPA_emi!L81</f>
        <v>2.3482674959134937</v>
      </c>
      <c r="M59" s="118">
        <f>PPA_emi!M81</f>
        <v>2.1109984306761502</v>
      </c>
      <c r="N59" s="118">
        <f>PPA_emi!N81</f>
        <v>2.0513002348394975</v>
      </c>
      <c r="O59" s="118">
        <f>PPA_emi!O81</f>
        <v>2.1311315592251483</v>
      </c>
      <c r="P59" s="118">
        <f>PPA_emi!P81</f>
        <v>1.9124353884793157</v>
      </c>
      <c r="Q59" s="118">
        <f>PPA_emi!Q81</f>
        <v>1.8163399028501794</v>
      </c>
    </row>
    <row r="60" spans="1:17" x14ac:dyDescent="0.25">
      <c r="A60" s="117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</row>
    <row r="61" spans="1:17" x14ac:dyDescent="0.25">
      <c r="A61" s="184" t="s">
        <v>104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</row>
    <row r="62" spans="1:17" x14ac:dyDescent="0.25">
      <c r="A62" s="110" t="s">
        <v>35</v>
      </c>
      <c r="B62" s="187">
        <f t="shared" ref="B62:Q62" si="10">IF(B$10=0,"",B$5/B$10*1000)</f>
        <v>53.642129294309903</v>
      </c>
      <c r="C62" s="187">
        <f t="shared" si="10"/>
        <v>57.0253234076674</v>
      </c>
      <c r="D62" s="187">
        <f t="shared" si="10"/>
        <v>47.769917194647832</v>
      </c>
      <c r="E62" s="187">
        <f t="shared" si="10"/>
        <v>40.472481053682529</v>
      </c>
      <c r="F62" s="187">
        <f t="shared" si="10"/>
        <v>37.371850151624621</v>
      </c>
      <c r="G62" s="187">
        <f t="shared" si="10"/>
        <v>35.63848645110231</v>
      </c>
      <c r="H62" s="187">
        <f t="shared" si="10"/>
        <v>33.729900713115676</v>
      </c>
      <c r="I62" s="187">
        <f t="shared" si="10"/>
        <v>31.444393937356264</v>
      </c>
      <c r="J62" s="187">
        <f t="shared" si="10"/>
        <v>27.999629307153061</v>
      </c>
      <c r="K62" s="187">
        <f t="shared" si="10"/>
        <v>26.553683107444826</v>
      </c>
      <c r="L62" s="187">
        <f t="shared" si="10"/>
        <v>30.606680624286259</v>
      </c>
      <c r="M62" s="187">
        <f t="shared" si="10"/>
        <v>30.386247744166788</v>
      </c>
      <c r="N62" s="187">
        <f t="shared" si="10"/>
        <v>26.132167228750316</v>
      </c>
      <c r="O62" s="187">
        <f t="shared" si="10"/>
        <v>29.103986525168892</v>
      </c>
      <c r="P62" s="187">
        <f t="shared" si="10"/>
        <v>30.631586735892405</v>
      </c>
      <c r="Q62" s="187">
        <f t="shared" si="10"/>
        <v>31.290170838282677</v>
      </c>
    </row>
    <row r="63" spans="1:17" x14ac:dyDescent="0.25">
      <c r="A63" s="180" t="s">
        <v>56</v>
      </c>
      <c r="B63" s="186">
        <f t="shared" ref="B63:Q63" si="11">IF(B$11=0,"",B$6/B$11*1000)</f>
        <v>440.34817119100626</v>
      </c>
      <c r="C63" s="186">
        <f t="shared" si="11"/>
        <v>468.12080736708697</v>
      </c>
      <c r="D63" s="186">
        <f t="shared" si="11"/>
        <v>392.14318952921025</v>
      </c>
      <c r="E63" s="186">
        <f t="shared" si="11"/>
        <v>332.23854552399757</v>
      </c>
      <c r="F63" s="186">
        <f t="shared" si="11"/>
        <v>306.78547039030116</v>
      </c>
      <c r="G63" s="186">
        <f t="shared" si="11"/>
        <v>292.55628997603986</v>
      </c>
      <c r="H63" s="186">
        <f t="shared" si="11"/>
        <v>276.88871207896335</v>
      </c>
      <c r="I63" s="186">
        <f t="shared" si="11"/>
        <v>258.1269898619247</v>
      </c>
      <c r="J63" s="186">
        <f t="shared" si="11"/>
        <v>229.84892139132165</v>
      </c>
      <c r="K63" s="186">
        <f t="shared" si="11"/>
        <v>178.63090820513474</v>
      </c>
      <c r="L63" s="186">
        <f t="shared" si="11"/>
        <v>233.15062085388675</v>
      </c>
      <c r="M63" s="186">
        <f t="shared" si="11"/>
        <v>236.89877870692186</v>
      </c>
      <c r="N63" s="186">
        <f t="shared" si="11"/>
        <v>224.18714862190677</v>
      </c>
      <c r="O63" s="186">
        <f t="shared" si="11"/>
        <v>211.31956493852525</v>
      </c>
      <c r="P63" s="186">
        <f t="shared" si="11"/>
        <v>220.79998323457306</v>
      </c>
      <c r="Q63" s="186">
        <f t="shared" si="11"/>
        <v>238.06783169413302</v>
      </c>
    </row>
    <row r="64" spans="1:17" x14ac:dyDescent="0.25">
      <c r="A64" s="108" t="s">
        <v>55</v>
      </c>
      <c r="B64" s="185">
        <f t="shared" ref="B64:Q64" si="12">IF(B$12=0,"",B$7/B$12*1000)</f>
        <v>5097.9963069401801</v>
      </c>
      <c r="C64" s="185">
        <f t="shared" si="12"/>
        <v>5230.8699095110424</v>
      </c>
      <c r="D64" s="185">
        <f t="shared" si="12"/>
        <v>5324.7298847669745</v>
      </c>
      <c r="E64" s="185">
        <f t="shared" si="12"/>
        <v>5427.6668745240358</v>
      </c>
      <c r="F64" s="185">
        <f t="shared" si="12"/>
        <v>5668.3399448771625</v>
      </c>
      <c r="G64" s="185">
        <f t="shared" si="12"/>
        <v>5881.6129600322574</v>
      </c>
      <c r="H64" s="185">
        <f t="shared" si="12"/>
        <v>6017.899488511267</v>
      </c>
      <c r="I64" s="185">
        <f t="shared" si="12"/>
        <v>5907.2941880234193</v>
      </c>
      <c r="J64" s="185">
        <f t="shared" si="12"/>
        <v>6004.6803034782679</v>
      </c>
      <c r="K64" s="185">
        <f t="shared" si="12"/>
        <v>5621.1787128416781</v>
      </c>
      <c r="L64" s="185">
        <f t="shared" si="12"/>
        <v>5791.4308811641013</v>
      </c>
      <c r="M64" s="185">
        <f t="shared" si="12"/>
        <v>5396.2315448432182</v>
      </c>
      <c r="N64" s="185">
        <f t="shared" si="12"/>
        <v>5409.4312283171657</v>
      </c>
      <c r="O64" s="185">
        <f t="shared" si="12"/>
        <v>4622.9623212762417</v>
      </c>
      <c r="P64" s="185">
        <f t="shared" si="12"/>
        <v>4364.4154955991544</v>
      </c>
      <c r="Q64" s="185">
        <f t="shared" si="12"/>
        <v>4286.0171323214299</v>
      </c>
    </row>
    <row r="65" spans="1:17" x14ac:dyDescent="0.25">
      <c r="A65" s="184" t="s">
        <v>103</v>
      </c>
      <c r="B65" s="188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P65" s="188"/>
      <c r="Q65" s="188"/>
    </row>
    <row r="66" spans="1:17" x14ac:dyDescent="0.25">
      <c r="A66" s="110" t="s">
        <v>35</v>
      </c>
      <c r="B66" s="113">
        <f t="shared" ref="B66:Q66" si="13">IF(B$52=0,"",B$52/B$10)</f>
        <v>0.28728521049601691</v>
      </c>
      <c r="C66" s="113">
        <f t="shared" si="13"/>
        <v>0.29165470567018992</v>
      </c>
      <c r="D66" s="113">
        <f t="shared" si="13"/>
        <v>0.28178328844033368</v>
      </c>
      <c r="E66" s="113">
        <f t="shared" si="13"/>
        <v>0.27703425917125457</v>
      </c>
      <c r="F66" s="113">
        <f t="shared" si="13"/>
        <v>0.27078868552253954</v>
      </c>
      <c r="G66" s="113">
        <f t="shared" si="13"/>
        <v>0.27272530842499998</v>
      </c>
      <c r="H66" s="113">
        <f t="shared" si="13"/>
        <v>0.26575915375172432</v>
      </c>
      <c r="I66" s="113">
        <f t="shared" si="13"/>
        <v>0.29750045161027966</v>
      </c>
      <c r="J66" s="113">
        <f t="shared" si="13"/>
        <v>0.30559664666578523</v>
      </c>
      <c r="K66" s="113">
        <f t="shared" si="13"/>
        <v>0.31016402029852358</v>
      </c>
      <c r="L66" s="113">
        <f t="shared" si="13"/>
        <v>0.30942727451253332</v>
      </c>
      <c r="M66" s="113">
        <f t="shared" si="13"/>
        <v>0.31449669657079726</v>
      </c>
      <c r="N66" s="113">
        <f t="shared" si="13"/>
        <v>0.31504943553638315</v>
      </c>
      <c r="O66" s="113">
        <f t="shared" si="13"/>
        <v>0.31210050471040501</v>
      </c>
      <c r="P66" s="113">
        <f t="shared" si="13"/>
        <v>0.31519775694535485</v>
      </c>
      <c r="Q66" s="113">
        <f t="shared" si="13"/>
        <v>0.3115425186570891</v>
      </c>
    </row>
    <row r="67" spans="1:17" x14ac:dyDescent="0.25">
      <c r="A67" s="180" t="s">
        <v>56</v>
      </c>
      <c r="B67" s="182">
        <f t="shared" ref="B67:Q67" si="14">IF(B$53=0,"",B$53/B$11)</f>
        <v>0.2286045596682266</v>
      </c>
      <c r="C67" s="182">
        <f t="shared" si="14"/>
        <v>0.23208154519957233</v>
      </c>
      <c r="D67" s="182">
        <f t="shared" si="14"/>
        <v>0.22875566904007674</v>
      </c>
      <c r="E67" s="182">
        <f t="shared" si="14"/>
        <v>0.21913949493283894</v>
      </c>
      <c r="F67" s="182">
        <f t="shared" si="14"/>
        <v>0.21324202830465183</v>
      </c>
      <c r="G67" s="182">
        <f t="shared" si="14"/>
        <v>0.21476708979304085</v>
      </c>
      <c r="H67" s="182">
        <f t="shared" si="14"/>
        <v>0.21730286975554294</v>
      </c>
      <c r="I67" s="182">
        <f t="shared" si="14"/>
        <v>0.23090258844598754</v>
      </c>
      <c r="J67" s="182">
        <f t="shared" si="14"/>
        <v>0.23718638527641647</v>
      </c>
      <c r="K67" s="182">
        <f t="shared" si="14"/>
        <v>0.24073131567397019</v>
      </c>
      <c r="L67" s="182">
        <f t="shared" si="14"/>
        <v>0.240159496343643</v>
      </c>
      <c r="M67" s="182">
        <f t="shared" si="14"/>
        <v>0.24409408759835385</v>
      </c>
      <c r="N67" s="182">
        <f t="shared" si="14"/>
        <v>0.24452309151145013</v>
      </c>
      <c r="O67" s="182">
        <f t="shared" si="14"/>
        <v>0.24223430251237155</v>
      </c>
      <c r="P67" s="182">
        <f t="shared" si="14"/>
        <v>0.24463820998292854</v>
      </c>
      <c r="Q67" s="182">
        <f t="shared" si="14"/>
        <v>0.25244657390651043</v>
      </c>
    </row>
    <row r="68" spans="1:17" x14ac:dyDescent="0.25">
      <c r="A68" s="108" t="s">
        <v>55</v>
      </c>
      <c r="B68" s="112">
        <f t="shared" ref="B68:Q68" si="15">IF(B$54=0,"",B$54/B$12)</f>
        <v>0.18425928464804475</v>
      </c>
      <c r="C68" s="112">
        <f t="shared" si="15"/>
        <v>0.18353210093328376</v>
      </c>
      <c r="D68" s="112">
        <f t="shared" si="15"/>
        <v>0.18090196919027401</v>
      </c>
      <c r="E68" s="112">
        <f t="shared" si="15"/>
        <v>0.17785314130813162</v>
      </c>
      <c r="F68" s="112">
        <f t="shared" si="15"/>
        <v>0.17698956085014703</v>
      </c>
      <c r="G68" s="112">
        <f t="shared" si="15"/>
        <v>0.17825535242625146</v>
      </c>
      <c r="H68" s="112">
        <f t="shared" si="15"/>
        <v>0.18036003406684556</v>
      </c>
      <c r="I68" s="112">
        <f t="shared" si="15"/>
        <v>0.20190157452660773</v>
      </c>
      <c r="J68" s="112">
        <f t="shared" si="15"/>
        <v>0.20739613603242507</v>
      </c>
      <c r="K68" s="112">
        <f t="shared" si="15"/>
        <v>0.21049582856367946</v>
      </c>
      <c r="L68" s="112">
        <f t="shared" si="15"/>
        <v>0.20999582887153737</v>
      </c>
      <c r="M68" s="112">
        <f t="shared" si="15"/>
        <v>0.19877650629672114</v>
      </c>
      <c r="N68" s="112">
        <f t="shared" si="15"/>
        <v>0.19912586297255028</v>
      </c>
      <c r="O68" s="112">
        <f t="shared" si="15"/>
        <v>0.19726200184685261</v>
      </c>
      <c r="P68" s="112">
        <f t="shared" si="15"/>
        <v>0.18504041466065982</v>
      </c>
      <c r="Q68" s="112">
        <f t="shared" si="15"/>
        <v>0.19094653577862319</v>
      </c>
    </row>
    <row r="69" spans="1:17" x14ac:dyDescent="0.25">
      <c r="A69" s="184" t="s">
        <v>102</v>
      </c>
      <c r="B69" s="188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  <c r="Q69" s="188"/>
    </row>
    <row r="70" spans="1:17" x14ac:dyDescent="0.25">
      <c r="A70" s="110" t="s">
        <v>35</v>
      </c>
      <c r="B70" s="113">
        <f>IF(PPA_ued!B$5=0,"",PPA_ued!B$5/B$10)</f>
        <v>0.15261478400208775</v>
      </c>
      <c r="C70" s="113">
        <f>IF(PPA_ued!C$5=0,"",PPA_ued!C$5/C$10)</f>
        <v>0.15499160216963731</v>
      </c>
      <c r="D70" s="113">
        <f>IF(PPA_ued!D$5=0,"",PPA_ued!D$5/D$10)</f>
        <v>0.15042951049644235</v>
      </c>
      <c r="E70" s="113">
        <f>IF(PPA_ued!E$5=0,"",PPA_ued!E$5/E$10)</f>
        <v>0.14794384009233147</v>
      </c>
      <c r="F70" s="113">
        <f>IF(PPA_ued!F$5=0,"",PPA_ued!F$5/F$10)</f>
        <v>0.14582506580685692</v>
      </c>
      <c r="G70" s="113">
        <f>IF(PPA_ued!G$5=0,"",PPA_ued!G$5/G$10)</f>
        <v>0.14689479728593827</v>
      </c>
      <c r="H70" s="113">
        <f>IF(PPA_ued!H$5=0,"",PPA_ued!H$5/H$10)</f>
        <v>0.14632731352590639</v>
      </c>
      <c r="I70" s="113">
        <f>IF(PPA_ued!I$5=0,"",PPA_ued!I$5/I$10)</f>
        <v>0.16349792809099359</v>
      </c>
      <c r="J70" s="113">
        <f>IF(PPA_ued!J$5=0,"",PPA_ued!J$5/J$10)</f>
        <v>0.16779878437771367</v>
      </c>
      <c r="K70" s="113">
        <f>IF(PPA_ued!K$5=0,"",PPA_ued!K$5/K$10)</f>
        <v>0.17036815324591201</v>
      </c>
      <c r="L70" s="113">
        <f>IF(PPA_ued!L$5=0,"",PPA_ued!L$5/L$10)</f>
        <v>0.16979847305535772</v>
      </c>
      <c r="M70" s="113">
        <f>IF(PPA_ued!M$5=0,"",PPA_ued!M$5/M$10)</f>
        <v>0.17251138014952039</v>
      </c>
      <c r="N70" s="113">
        <f>IF(PPA_ued!N$5=0,"",PPA_ued!N$5/N$10)</f>
        <v>0.17271244870902708</v>
      </c>
      <c r="O70" s="113">
        <f>IF(PPA_ued!O$5=0,"",PPA_ued!O$5/O$10)</f>
        <v>0.17105212727693819</v>
      </c>
      <c r="P70" s="113">
        <f>IF(PPA_ued!P$5=0,"",PPA_ued!P$5/P$10)</f>
        <v>0.17270756523416395</v>
      </c>
      <c r="Q70" s="113">
        <f>IF(PPA_ued!Q$5=0,"",PPA_ued!Q$5/Q$10)</f>
        <v>0.17743727521874983</v>
      </c>
    </row>
    <row r="71" spans="1:17" x14ac:dyDescent="0.25">
      <c r="A71" s="180" t="s">
        <v>56</v>
      </c>
      <c r="B71" s="182">
        <f>IF(PPA_ued!B$31=0,"",PPA_ued!B$31/B$11)</f>
        <v>0.15154855076212673</v>
      </c>
      <c r="C71" s="182">
        <f>IF(PPA_ued!C$31=0,"",PPA_ued!C$31/C$11)</f>
        <v>0.15439909435744642</v>
      </c>
      <c r="D71" s="182">
        <f>IF(PPA_ued!D$31=0,"",PPA_ued!D$31/D$11)</f>
        <v>0.15163677131776657</v>
      </c>
      <c r="E71" s="182">
        <f>IF(PPA_ued!E$31=0,"",PPA_ued!E$31/E$11)</f>
        <v>0.14630408994416164</v>
      </c>
      <c r="F71" s="182">
        <f>IF(PPA_ued!F$31=0,"",PPA_ued!F$31/F$11)</f>
        <v>0.14366227523464559</v>
      </c>
      <c r="G71" s="182">
        <f>IF(PPA_ued!G$31=0,"",PPA_ued!G$31/G$11)</f>
        <v>0.14511969827802909</v>
      </c>
      <c r="H71" s="182">
        <f>IF(PPA_ued!H$31=0,"",PPA_ued!H$31/H$11)</f>
        <v>0.14638920834737995</v>
      </c>
      <c r="I71" s="182">
        <f>IF(PPA_ued!I$31=0,"",PPA_ued!I$31/I$11)</f>
        <v>0.16513289968832912</v>
      </c>
      <c r="J71" s="182">
        <f>IF(PPA_ued!J$31=0,"",PPA_ued!J$31/J$11)</f>
        <v>0.1699151383971407</v>
      </c>
      <c r="K71" s="182">
        <f>IF(PPA_ued!K$31=0,"",PPA_ued!K$31/K$11)</f>
        <v>0.1717308391069241</v>
      </c>
      <c r="L71" s="182">
        <f>IF(PPA_ued!L$31=0,"",PPA_ued!L$31/L$11)</f>
        <v>0.17282412937591471</v>
      </c>
      <c r="M71" s="182">
        <f>IF(PPA_ued!M$31=0,"",PPA_ued!M$31/M$11)</f>
        <v>0.17555260344986526</v>
      </c>
      <c r="N71" s="182">
        <f>IF(PPA_ued!N$31=0,"",PPA_ued!N$31/N$11)</f>
        <v>0.17564150171762755</v>
      </c>
      <c r="O71" s="182">
        <f>IF(PPA_ued!O$31=0,"",PPA_ued!O$31/O$11)</f>
        <v>0.17396047536491982</v>
      </c>
      <c r="P71" s="182">
        <f>IF(PPA_ued!P$31=0,"",PPA_ued!P$31/P$11)</f>
        <v>0.17378775204902178</v>
      </c>
      <c r="Q71" s="182">
        <f>IF(PPA_ued!Q$31=0,"",PPA_ued!Q$31/Q$11)</f>
        <v>0.17860432479639551</v>
      </c>
    </row>
    <row r="72" spans="1:17" x14ac:dyDescent="0.25">
      <c r="A72" s="108" t="s">
        <v>55</v>
      </c>
      <c r="B72" s="112">
        <f>IF(PPA_ued!B$81=0,"",PPA_ued!B$81/B$12)</f>
        <v>9.8235387074530764E-2</v>
      </c>
      <c r="C72" s="112">
        <f>IF(PPA_ued!C$81=0,"",PPA_ued!C$81/C$12)</f>
        <v>9.8024080283703005E-2</v>
      </c>
      <c r="D72" s="112">
        <f>IF(PPA_ued!D$81=0,"",PPA_ued!D$81/D$12)</f>
        <v>9.6720089346599786E-2</v>
      </c>
      <c r="E72" s="112">
        <f>IF(PPA_ued!E$81=0,"",PPA_ued!E$81/E$12)</f>
        <v>9.5123561156382208E-2</v>
      </c>
      <c r="F72" s="112">
        <f>IF(PPA_ued!F$81=0,"",PPA_ued!F$81/F$12)</f>
        <v>9.467653148739312E-2</v>
      </c>
      <c r="G72" s="112">
        <f>IF(PPA_ued!G$81=0,"",PPA_ued!G$81/G$12)</f>
        <v>9.5297882091646732E-2</v>
      </c>
      <c r="H72" s="112">
        <f>IF(PPA_ued!H$81=0,"",PPA_ued!H$81/H$12)</f>
        <v>9.64726109834807E-2</v>
      </c>
      <c r="I72" s="112">
        <f>IF(PPA_ued!I$81=0,"",PPA_ued!I$81/I$12)</f>
        <v>0.1079771389043436</v>
      </c>
      <c r="J72" s="112">
        <f>IF(PPA_ued!J$81=0,"",PPA_ued!J$81/J$12)</f>
        <v>0.11090696263058214</v>
      </c>
      <c r="K72" s="112">
        <f>IF(PPA_ued!K$81=0,"",PPA_ued!K$81/K$12)</f>
        <v>0.11250915933560424</v>
      </c>
      <c r="L72" s="112">
        <f>IF(PPA_ued!L$81=0,"",PPA_ued!L$81/L$12)</f>
        <v>0.11219753386264845</v>
      </c>
      <c r="M72" s="112">
        <f>IF(PPA_ued!M$81=0,"",PPA_ued!M$81/M$12)</f>
        <v>0.11173820480424865</v>
      </c>
      <c r="N72" s="112">
        <f>IF(PPA_ued!N$81=0,"",PPA_ued!N$81/N$12)</f>
        <v>0.11193688007291916</v>
      </c>
      <c r="O72" s="112">
        <f>IF(PPA_ued!O$81=0,"",PPA_ued!O$81/O$12)</f>
        <v>0.11084082131160715</v>
      </c>
      <c r="P72" s="112">
        <f>IF(PPA_ued!P$81=0,"",PPA_ued!P$81/P$12)</f>
        <v>0.11112232362785229</v>
      </c>
      <c r="Q72" s="112">
        <f>IF(PPA_ued!Q$81=0,"",PPA_ued!Q$81/Q$12)</f>
        <v>0.1147599410422122</v>
      </c>
    </row>
    <row r="73" spans="1:17" x14ac:dyDescent="0.25">
      <c r="A73" s="39" t="s">
        <v>60</v>
      </c>
      <c r="B73" s="111">
        <f t="shared" ref="B73:Q73" si="16">IF(B$51=0,"",B$56/B$51)</f>
        <v>0.55841007548706434</v>
      </c>
      <c r="C73" s="111">
        <f t="shared" si="16"/>
        <v>0.58071572467654797</v>
      </c>
      <c r="D73" s="111">
        <f t="shared" si="16"/>
        <v>0.53073239778044334</v>
      </c>
      <c r="E73" s="111">
        <f t="shared" si="16"/>
        <v>0.52551627166962078</v>
      </c>
      <c r="F73" s="111">
        <f t="shared" si="16"/>
        <v>0.49404129906494182</v>
      </c>
      <c r="G73" s="111">
        <f t="shared" si="16"/>
        <v>0.51632570051006521</v>
      </c>
      <c r="H73" s="111">
        <f t="shared" si="16"/>
        <v>0.51829645979566052</v>
      </c>
      <c r="I73" s="111">
        <f t="shared" si="16"/>
        <v>0.45878303119858665</v>
      </c>
      <c r="J73" s="111">
        <f t="shared" si="16"/>
        <v>0.44729503805181231</v>
      </c>
      <c r="K73" s="111">
        <f t="shared" si="16"/>
        <v>0.46189438900138752</v>
      </c>
      <c r="L73" s="111">
        <f t="shared" si="16"/>
        <v>0.46756331358811482</v>
      </c>
      <c r="M73" s="111">
        <f t="shared" si="16"/>
        <v>0.43563616206545125</v>
      </c>
      <c r="N73" s="111">
        <f t="shared" si="16"/>
        <v>0.41785255322068776</v>
      </c>
      <c r="O73" s="111">
        <f t="shared" si="16"/>
        <v>0.41358361391692394</v>
      </c>
      <c r="P73" s="111">
        <f t="shared" si="16"/>
        <v>0.41368769285688822</v>
      </c>
      <c r="Q73" s="111">
        <f t="shared" si="16"/>
        <v>0.38305533091976551</v>
      </c>
    </row>
    <row r="74" spans="1:17" x14ac:dyDescent="0.25">
      <c r="A74" s="110" t="s">
        <v>35</v>
      </c>
      <c r="B74" s="109">
        <f t="shared" ref="B74:Q74" si="17">IF(B$52=0,"",B$57/B$52)</f>
        <v>1.4206320160892084E-2</v>
      </c>
      <c r="C74" s="109">
        <f t="shared" si="17"/>
        <v>2.5196638776152608E-2</v>
      </c>
      <c r="D74" s="109">
        <f t="shared" si="17"/>
        <v>3.0362981126820121E-2</v>
      </c>
      <c r="E74" s="109">
        <f t="shared" si="17"/>
        <v>3.1820062672319613E-2</v>
      </c>
      <c r="F74" s="109">
        <f t="shared" si="17"/>
        <v>3.264961481280701E-2</v>
      </c>
      <c r="G74" s="109">
        <f t="shared" si="17"/>
        <v>2.8342858516434598E-2</v>
      </c>
      <c r="H74" s="109">
        <f t="shared" si="17"/>
        <v>2.1185242192818688E-2</v>
      </c>
      <c r="I74" s="109">
        <f t="shared" si="17"/>
        <v>2.3634328983069136E-2</v>
      </c>
      <c r="J74" s="109">
        <f t="shared" si="17"/>
        <v>2.1961440253366576E-2</v>
      </c>
      <c r="K74" s="109">
        <f t="shared" si="17"/>
        <v>2.6943659440106009E-2</v>
      </c>
      <c r="L74" s="109">
        <f t="shared" si="17"/>
        <v>2.3630547211304743E-2</v>
      </c>
      <c r="M74" s="109">
        <f t="shared" si="17"/>
        <v>1.823035412184032E-2</v>
      </c>
      <c r="N74" s="109">
        <f t="shared" si="17"/>
        <v>2.4614020452792814E-2</v>
      </c>
      <c r="O74" s="109">
        <f t="shared" si="17"/>
        <v>3.2745329179461984E-2</v>
      </c>
      <c r="P74" s="109">
        <f t="shared" si="17"/>
        <v>3.3059306144052565E-2</v>
      </c>
      <c r="Q74" s="109">
        <f t="shared" si="17"/>
        <v>2.4277797317823653E-2</v>
      </c>
    </row>
    <row r="75" spans="1:17" x14ac:dyDescent="0.25">
      <c r="A75" s="180" t="s">
        <v>56</v>
      </c>
      <c r="B75" s="178">
        <f t="shared" ref="B75:Q75" si="18">IF(B$53=0,"",B$58/B$53)</f>
        <v>1.1716003134124704</v>
      </c>
      <c r="C75" s="178">
        <f t="shared" si="18"/>
        <v>1.210252895694711</v>
      </c>
      <c r="D75" s="178">
        <f t="shared" si="18"/>
        <v>1.1008110242642395</v>
      </c>
      <c r="E75" s="178">
        <f t="shared" si="18"/>
        <v>1.1006698129269532</v>
      </c>
      <c r="F75" s="178">
        <f t="shared" si="18"/>
        <v>1.0239238124006347</v>
      </c>
      <c r="G75" s="178">
        <f t="shared" si="18"/>
        <v>1.0771493036678934</v>
      </c>
      <c r="H75" s="178">
        <f t="shared" si="18"/>
        <v>1.0836655748735085</v>
      </c>
      <c r="I75" s="178">
        <f t="shared" si="18"/>
        <v>0.96469250436374498</v>
      </c>
      <c r="J75" s="178">
        <f t="shared" si="18"/>
        <v>0.93565917746988347</v>
      </c>
      <c r="K75" s="178">
        <f t="shared" si="18"/>
        <v>0.93137149661321195</v>
      </c>
      <c r="L75" s="178">
        <f t="shared" si="18"/>
        <v>0.9817890262335861</v>
      </c>
      <c r="M75" s="178">
        <f t="shared" si="18"/>
        <v>0.93017753359120481</v>
      </c>
      <c r="N75" s="178">
        <f t="shared" si="18"/>
        <v>0.91257659346158115</v>
      </c>
      <c r="O75" s="178">
        <f t="shared" si="18"/>
        <v>0.91016608381715702</v>
      </c>
      <c r="P75" s="178">
        <f t="shared" si="18"/>
        <v>0.90932794394738514</v>
      </c>
      <c r="Q75" s="178">
        <f t="shared" si="18"/>
        <v>0.83363067753024367</v>
      </c>
    </row>
    <row r="76" spans="1:17" x14ac:dyDescent="0.25">
      <c r="A76" s="108" t="s">
        <v>55</v>
      </c>
      <c r="B76" s="107">
        <f t="shared" ref="B76:Q76" si="19">IF(B$54=0,"",B$59/B$54)</f>
        <v>9.7448858309697031E-2</v>
      </c>
      <c r="C76" s="107">
        <f t="shared" si="19"/>
        <v>0.10308475070396787</v>
      </c>
      <c r="D76" s="107">
        <f t="shared" si="19"/>
        <v>9.3687254128885386E-2</v>
      </c>
      <c r="E76" s="107">
        <f t="shared" si="19"/>
        <v>9.0496270034549381E-2</v>
      </c>
      <c r="F76" s="107">
        <f t="shared" si="19"/>
        <v>8.9093985007960383E-2</v>
      </c>
      <c r="G76" s="107">
        <f t="shared" si="19"/>
        <v>9.4378345050610435E-2</v>
      </c>
      <c r="H76" s="107">
        <f t="shared" si="19"/>
        <v>8.9727566086104188E-2</v>
      </c>
      <c r="I76" s="107">
        <f t="shared" si="19"/>
        <v>9.1232534806422794E-2</v>
      </c>
      <c r="J76" s="107">
        <f t="shared" si="19"/>
        <v>9.1941146363358303E-2</v>
      </c>
      <c r="K76" s="107">
        <f t="shared" si="19"/>
        <v>9.6359904464858329E-2</v>
      </c>
      <c r="L76" s="107">
        <f t="shared" si="19"/>
        <v>9.9941938751164305E-2</v>
      </c>
      <c r="M76" s="107">
        <f t="shared" si="19"/>
        <v>9.743082037415382E-2</v>
      </c>
      <c r="N76" s="107">
        <f t="shared" si="19"/>
        <v>9.7241738459459992E-2</v>
      </c>
      <c r="O76" s="107">
        <f t="shared" si="19"/>
        <v>0.1011435888121425</v>
      </c>
      <c r="P76" s="107">
        <f t="shared" si="19"/>
        <v>9.8501481058634738E-2</v>
      </c>
      <c r="Q76" s="107">
        <f t="shared" si="19"/>
        <v>9.1138509175753737E-2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3450.0080928466668</v>
      </c>
      <c r="C5" s="96">
        <v>3257.199752924681</v>
      </c>
      <c r="D5" s="96">
        <v>3305.0361901166739</v>
      </c>
      <c r="E5" s="96">
        <v>3310.0053285781501</v>
      </c>
      <c r="F5" s="96">
        <v>3415.7284791813136</v>
      </c>
      <c r="G5" s="96">
        <v>3036.52358400395</v>
      </c>
      <c r="H5" s="96">
        <v>3485.4313014538648</v>
      </c>
      <c r="I5" s="96">
        <v>3824.6658059017554</v>
      </c>
      <c r="J5" s="96">
        <v>3552.2554208430874</v>
      </c>
      <c r="K5" s="96">
        <v>2734.0958389314856</v>
      </c>
      <c r="L5" s="96">
        <v>3251.4618005777002</v>
      </c>
      <c r="M5" s="96">
        <v>3258.8147698666012</v>
      </c>
      <c r="N5" s="96">
        <v>3272.5823126228906</v>
      </c>
      <c r="O5" s="96">
        <v>3328.2397822317589</v>
      </c>
      <c r="P5" s="96">
        <v>3300.1205152178654</v>
      </c>
      <c r="Q5" s="96">
        <v>3255.6193199665809</v>
      </c>
    </row>
    <row r="6" spans="1:17" x14ac:dyDescent="0.25">
      <c r="A6" s="132" t="s">
        <v>83</v>
      </c>
      <c r="B6" s="160">
        <v>17.07128576165314</v>
      </c>
      <c r="C6" s="160">
        <v>16.117234008886872</v>
      </c>
      <c r="D6" s="160">
        <v>16.353937653384719</v>
      </c>
      <c r="E6" s="160">
        <v>16.378525880537278</v>
      </c>
      <c r="F6" s="160">
        <v>16.901663817318088</v>
      </c>
      <c r="G6" s="160">
        <v>15.025287022372925</v>
      </c>
      <c r="H6" s="160">
        <v>17.246566427800548</v>
      </c>
      <c r="I6" s="160">
        <v>18.925162248387259</v>
      </c>
      <c r="J6" s="160">
        <v>17.577224677625981</v>
      </c>
      <c r="K6" s="160">
        <v>13.528817936086094</v>
      </c>
      <c r="L6" s="160">
        <v>16.088841546734344</v>
      </c>
      <c r="M6" s="160">
        <v>16.125225414988961</v>
      </c>
      <c r="N6" s="160">
        <v>16.193349793339177</v>
      </c>
      <c r="O6" s="160">
        <v>16.468753370053552</v>
      </c>
      <c r="P6" s="160">
        <v>16.32961397394671</v>
      </c>
      <c r="Q6" s="160">
        <v>16.10941373080961</v>
      </c>
    </row>
    <row r="7" spans="1:17" x14ac:dyDescent="0.25">
      <c r="A7" s="76" t="s">
        <v>82</v>
      </c>
      <c r="B7" s="159">
        <v>23.899800066314395</v>
      </c>
      <c r="C7" s="159">
        <v>22.56412761244162</v>
      </c>
      <c r="D7" s="159">
        <v>22.895512714738608</v>
      </c>
      <c r="E7" s="159">
        <v>22.929936232752191</v>
      </c>
      <c r="F7" s="159">
        <v>23.662329344245325</v>
      </c>
      <c r="G7" s="159">
        <v>21.035401831322098</v>
      </c>
      <c r="H7" s="159">
        <v>24.14519299892077</v>
      </c>
      <c r="I7" s="159">
        <v>26.495227147742167</v>
      </c>
      <c r="J7" s="159">
        <v>24.608114548676376</v>
      </c>
      <c r="K7" s="159">
        <v>18.940345110520532</v>
      </c>
      <c r="L7" s="159">
        <v>22.524378165428082</v>
      </c>
      <c r="M7" s="159">
        <v>22.575315580984544</v>
      </c>
      <c r="N7" s="159">
        <v>22.670689710674846</v>
      </c>
      <c r="O7" s="159">
        <v>23.056254718074975</v>
      </c>
      <c r="P7" s="159">
        <v>22.861459563525393</v>
      </c>
      <c r="Q7" s="159">
        <v>22.553179223133455</v>
      </c>
    </row>
    <row r="8" spans="1:17" x14ac:dyDescent="0.25">
      <c r="A8" s="76" t="s">
        <v>81</v>
      </c>
      <c r="B8" s="159">
        <v>136.57028609322512</v>
      </c>
      <c r="C8" s="159">
        <v>128.93787207109497</v>
      </c>
      <c r="D8" s="159">
        <v>130.83150122707775</v>
      </c>
      <c r="E8" s="159">
        <v>131.02820704429823</v>
      </c>
      <c r="F8" s="159">
        <v>135.2133105385447</v>
      </c>
      <c r="G8" s="159">
        <v>120.2022961789834</v>
      </c>
      <c r="H8" s="159">
        <v>137.97253142240439</v>
      </c>
      <c r="I8" s="159">
        <v>151.40129798709808</v>
      </c>
      <c r="J8" s="159">
        <v>140.61779742100785</v>
      </c>
      <c r="K8" s="159">
        <v>108.23054348868875</v>
      </c>
      <c r="L8" s="159">
        <v>128.71073237387475</v>
      </c>
      <c r="M8" s="159">
        <v>129.00180331991169</v>
      </c>
      <c r="N8" s="159">
        <v>129.54679834671342</v>
      </c>
      <c r="O8" s="159">
        <v>131.75002696042841</v>
      </c>
      <c r="P8" s="159">
        <v>130.63691179157368</v>
      </c>
      <c r="Q8" s="159">
        <v>128.87530984647688</v>
      </c>
    </row>
    <row r="9" spans="1:17" x14ac:dyDescent="0.25">
      <c r="A9" s="76" t="s">
        <v>80</v>
      </c>
      <c r="B9" s="159">
        <v>68.285143046612561</v>
      </c>
      <c r="C9" s="159">
        <v>64.468936035547486</v>
      </c>
      <c r="D9" s="159">
        <v>65.415750613538876</v>
      </c>
      <c r="E9" s="159">
        <v>65.514103522149114</v>
      </c>
      <c r="F9" s="159">
        <v>67.606655269272352</v>
      </c>
      <c r="G9" s="159">
        <v>60.101148089491701</v>
      </c>
      <c r="H9" s="159">
        <v>68.986265711202194</v>
      </c>
      <c r="I9" s="159">
        <v>75.700648993549038</v>
      </c>
      <c r="J9" s="159">
        <v>70.308898710503925</v>
      </c>
      <c r="K9" s="159">
        <v>54.115271744344376</v>
      </c>
      <c r="L9" s="159">
        <v>64.355366186937374</v>
      </c>
      <c r="M9" s="159">
        <v>64.500901659955844</v>
      </c>
      <c r="N9" s="159">
        <v>64.773399173356708</v>
      </c>
      <c r="O9" s="159">
        <v>65.875013480214207</v>
      </c>
      <c r="P9" s="159">
        <v>65.31845589578684</v>
      </c>
      <c r="Q9" s="159">
        <v>64.437654923238441</v>
      </c>
    </row>
    <row r="10" spans="1:17" x14ac:dyDescent="0.25">
      <c r="A10" s="129" t="s">
        <v>79</v>
      </c>
      <c r="B10" s="158">
        <v>40.971085827967542</v>
      </c>
      <c r="C10" s="158">
        <v>38.681361621328506</v>
      </c>
      <c r="D10" s="158">
        <v>39.249450368123327</v>
      </c>
      <c r="E10" s="158">
        <v>39.308462113289472</v>
      </c>
      <c r="F10" s="158">
        <v>40.563993161563417</v>
      </c>
      <c r="G10" s="158">
        <v>36.060688853695027</v>
      </c>
      <c r="H10" s="158">
        <v>41.391759426721322</v>
      </c>
      <c r="I10" s="158">
        <v>45.42038939612943</v>
      </c>
      <c r="J10" s="158">
        <v>42.185339226302361</v>
      </c>
      <c r="K10" s="158">
        <v>32.469163046606624</v>
      </c>
      <c r="L10" s="158">
        <v>38.613219712162433</v>
      </c>
      <c r="M10" s="158">
        <v>38.700540995973512</v>
      </c>
      <c r="N10" s="158">
        <v>38.864039504014031</v>
      </c>
      <c r="O10" s="158">
        <v>39.52500808812853</v>
      </c>
      <c r="P10" s="158">
        <v>39.191073537472107</v>
      </c>
      <c r="Q10" s="158">
        <v>38.662592953943062</v>
      </c>
    </row>
    <row r="11" spans="1:17" x14ac:dyDescent="0.25">
      <c r="A11" s="92" t="s">
        <v>125</v>
      </c>
      <c r="B11" s="91">
        <v>0.12068719416832444</v>
      </c>
      <c r="C11" s="91">
        <v>0.1306723982606805</v>
      </c>
      <c r="D11" s="91">
        <v>0.10370959301832615</v>
      </c>
      <c r="E11" s="91">
        <v>0.10406579657554139</v>
      </c>
      <c r="F11" s="91">
        <v>8.7347866251944559E-2</v>
      </c>
      <c r="G11" s="91">
        <v>8.55128825236742E-2</v>
      </c>
      <c r="H11" s="91">
        <v>0.10288554078796851</v>
      </c>
      <c r="I11" s="91">
        <v>9.6303970324190843E-2</v>
      </c>
      <c r="J11" s="91">
        <v>6.751922802099837E-2</v>
      </c>
      <c r="K11" s="91">
        <v>7.9348254316650865E-2</v>
      </c>
      <c r="L11" s="91">
        <v>8.5302408329466492E-2</v>
      </c>
      <c r="M11" s="91">
        <v>5.3104483173813444E-2</v>
      </c>
      <c r="N11" s="91">
        <v>5.6113336710326756E-2</v>
      </c>
      <c r="O11" s="91">
        <v>7.6835412964858393E-2</v>
      </c>
      <c r="P11" s="91">
        <v>5.8722938810288304E-2</v>
      </c>
      <c r="Q11" s="91">
        <v>7.3743047545779636E-2</v>
      </c>
    </row>
    <row r="12" spans="1:17" x14ac:dyDescent="0.25">
      <c r="A12" s="92" t="s">
        <v>26</v>
      </c>
      <c r="B12" s="91">
        <v>8.9563619083507788</v>
      </c>
      <c r="C12" s="91">
        <v>8.9314670150887654</v>
      </c>
      <c r="D12" s="91">
        <v>8.2586453133287723</v>
      </c>
      <c r="E12" s="91">
        <v>7.9844129149542304</v>
      </c>
      <c r="F12" s="91">
        <v>8.1360390433821106</v>
      </c>
      <c r="G12" s="91">
        <v>7.6574898741756803</v>
      </c>
      <c r="H12" s="91">
        <v>8.3437742460273601</v>
      </c>
      <c r="I12" s="91">
        <v>9.3338571357862996</v>
      </c>
      <c r="J12" s="91">
        <v>8.7679151919916958</v>
      </c>
      <c r="K12" s="91">
        <v>7.0401771981528691</v>
      </c>
      <c r="L12" s="91">
        <v>8.7002767393956866</v>
      </c>
      <c r="M12" s="91">
        <v>8.5413443319429003</v>
      </c>
      <c r="N12" s="91">
        <v>8.5571033303373643</v>
      </c>
      <c r="O12" s="91">
        <v>9.0304057252371361</v>
      </c>
      <c r="P12" s="91">
        <v>8.7399979734159441</v>
      </c>
      <c r="Q12" s="91">
        <v>7.9679373826394952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31.894036725448441</v>
      </c>
      <c r="C14" s="157">
        <v>29.619222207979057</v>
      </c>
      <c r="D14" s="157">
        <v>30.887095461776227</v>
      </c>
      <c r="E14" s="157">
        <v>31.219983401759698</v>
      </c>
      <c r="F14" s="157">
        <v>32.340606251929358</v>
      </c>
      <c r="G14" s="157">
        <v>28.317686096995672</v>
      </c>
      <c r="H14" s="157">
        <v>32.945099639905997</v>
      </c>
      <c r="I14" s="157">
        <v>35.990228290018941</v>
      </c>
      <c r="J14" s="157">
        <v>33.349904806289665</v>
      </c>
      <c r="K14" s="157">
        <v>25.349637594137107</v>
      </c>
      <c r="L14" s="157">
        <v>29.827640564437278</v>
      </c>
      <c r="M14" s="157">
        <v>30.106092180856798</v>
      </c>
      <c r="N14" s="157">
        <v>30.250822836966339</v>
      </c>
      <c r="O14" s="157">
        <v>30.417766949926534</v>
      </c>
      <c r="P14" s="157">
        <v>30.392352625245877</v>
      </c>
      <c r="Q14" s="157">
        <v>30.620912523757788</v>
      </c>
    </row>
    <row r="15" spans="1:17" x14ac:dyDescent="0.25">
      <c r="A15" s="156" t="s">
        <v>241</v>
      </c>
      <c r="B15" s="155">
        <v>115.47975570057902</v>
      </c>
      <c r="C15" s="155">
        <v>111.13340511401475</v>
      </c>
      <c r="D15" s="155">
        <v>114.5567368709245</v>
      </c>
      <c r="E15" s="155">
        <v>116.39759280989698</v>
      </c>
      <c r="F15" s="155">
        <v>121.21103735153018</v>
      </c>
      <c r="G15" s="155">
        <v>108.84265071202708</v>
      </c>
      <c r="H15" s="155">
        <v>123.34647778308619</v>
      </c>
      <c r="I15" s="155">
        <v>123.85669875321985</v>
      </c>
      <c r="J15" s="155">
        <v>109.99137715137928</v>
      </c>
      <c r="K15" s="155">
        <v>86.395042244060434</v>
      </c>
      <c r="L15" s="155">
        <v>97.788604169069643</v>
      </c>
      <c r="M15" s="155">
        <v>95.812972355422943</v>
      </c>
      <c r="N15" s="155">
        <v>93.094320512991473</v>
      </c>
      <c r="O15" s="155">
        <v>93.464753311738647</v>
      </c>
      <c r="P15" s="155">
        <v>91.27668135661925</v>
      </c>
      <c r="Q15" s="155">
        <v>89.329233947369659</v>
      </c>
    </row>
    <row r="16" spans="1:17" x14ac:dyDescent="0.25">
      <c r="A16" s="156" t="s">
        <v>240</v>
      </c>
      <c r="B16" s="206">
        <v>2791.1090570156962</v>
      </c>
      <c r="C16" s="206">
        <v>2628.3336939857795</v>
      </c>
      <c r="D16" s="206">
        <v>2661.1627742890551</v>
      </c>
      <c r="E16" s="206">
        <v>2659.787183619901</v>
      </c>
      <c r="F16" s="206">
        <v>2741.2116289176624</v>
      </c>
      <c r="G16" s="206">
        <v>2433.3835541782209</v>
      </c>
      <c r="H16" s="206">
        <v>2798.2392237213166</v>
      </c>
      <c r="I16" s="206">
        <v>3107.6292730351424</v>
      </c>
      <c r="J16" s="206">
        <v>2902.5413865489722</v>
      </c>
      <c r="K16" s="206">
        <v>2228.427672596601</v>
      </c>
      <c r="L16" s="206">
        <v>2666.0726491588953</v>
      </c>
      <c r="M16" s="206">
        <v>2679.1802941939804</v>
      </c>
      <c r="N16" s="206">
        <v>2700.5634477751541</v>
      </c>
      <c r="O16" s="206">
        <v>2750.4005204992577</v>
      </c>
      <c r="P16" s="206">
        <v>2731.6692494175663</v>
      </c>
      <c r="Q16" s="206">
        <v>2697.142526569678</v>
      </c>
    </row>
    <row r="17" spans="1:17" x14ac:dyDescent="0.25">
      <c r="A17" s="152" t="s">
        <v>249</v>
      </c>
      <c r="B17" s="264">
        <v>2056.2297924844424</v>
      </c>
      <c r="C17" s="264">
        <v>1921.1133286535419</v>
      </c>
      <c r="D17" s="264">
        <v>1932.1573306242374</v>
      </c>
      <c r="E17" s="264">
        <v>1919.0670731692639</v>
      </c>
      <c r="F17" s="264">
        <v>1969.8601704601156</v>
      </c>
      <c r="G17" s="264">
        <v>1740.7408773762509</v>
      </c>
      <c r="H17" s="264">
        <v>2013.298449246674</v>
      </c>
      <c r="I17" s="264">
        <v>2319.4416020892913</v>
      </c>
      <c r="J17" s="264">
        <v>2202.588551912173</v>
      </c>
      <c r="K17" s="264">
        <v>1678.6349862656634</v>
      </c>
      <c r="L17" s="264">
        <v>2043.7746794815705</v>
      </c>
      <c r="M17" s="264">
        <v>2069.4546654035003</v>
      </c>
      <c r="N17" s="264">
        <v>2108.1385212104633</v>
      </c>
      <c r="O17" s="264">
        <v>2155.6182683492284</v>
      </c>
      <c r="P17" s="264">
        <v>2150.8112448498478</v>
      </c>
      <c r="Q17" s="264">
        <v>2128.6775056131592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2056.2297924844424</v>
      </c>
      <c r="C26" s="87">
        <v>1921.1133286535419</v>
      </c>
      <c r="D26" s="87">
        <v>1932.1573306242374</v>
      </c>
      <c r="E26" s="87">
        <v>1919.0670731692639</v>
      </c>
      <c r="F26" s="87">
        <v>1969.8601704601156</v>
      </c>
      <c r="G26" s="87">
        <v>1740.7408773762509</v>
      </c>
      <c r="H26" s="87">
        <v>2013.298449246674</v>
      </c>
      <c r="I26" s="87">
        <v>2319.4416020892913</v>
      </c>
      <c r="J26" s="87">
        <v>2202.588551912173</v>
      </c>
      <c r="K26" s="87">
        <v>1678.6349862656634</v>
      </c>
      <c r="L26" s="87">
        <v>2043.7746794815705</v>
      </c>
      <c r="M26" s="87">
        <v>2069.4546654035003</v>
      </c>
      <c r="N26" s="87">
        <v>2108.1385212104633</v>
      </c>
      <c r="O26" s="87">
        <v>2155.6182683492284</v>
      </c>
      <c r="P26" s="87">
        <v>2150.8112448498478</v>
      </c>
      <c r="Q26" s="87">
        <v>2128.6775056131592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734.87926453125374</v>
      </c>
      <c r="C28" s="151">
        <v>707.22036533223752</v>
      </c>
      <c r="D28" s="151">
        <v>729.00544366481756</v>
      </c>
      <c r="E28" s="151">
        <v>740.72011045063687</v>
      </c>
      <c r="F28" s="151">
        <v>771.35145845754676</v>
      </c>
      <c r="G28" s="151">
        <v>692.64267680196997</v>
      </c>
      <c r="H28" s="151">
        <v>784.94077447464258</v>
      </c>
      <c r="I28" s="151">
        <v>788.18767094585121</v>
      </c>
      <c r="J28" s="151">
        <v>699.95283463679925</v>
      </c>
      <c r="K28" s="151">
        <v>549.7926863309375</v>
      </c>
      <c r="L28" s="151">
        <v>622.29796967732477</v>
      </c>
      <c r="M28" s="151">
        <v>609.72562879048007</v>
      </c>
      <c r="N28" s="151">
        <v>592.42492656469096</v>
      </c>
      <c r="O28" s="151">
        <v>594.78225215002931</v>
      </c>
      <c r="P28" s="151">
        <v>580.85800456771858</v>
      </c>
      <c r="Q28" s="151">
        <v>568.46502095651886</v>
      </c>
    </row>
    <row r="29" spans="1:17" x14ac:dyDescent="0.25">
      <c r="A29" s="243" t="s">
        <v>239</v>
      </c>
      <c r="B29" s="278">
        <v>256.62167933461893</v>
      </c>
      <c r="C29" s="278">
        <v>246.96312247558728</v>
      </c>
      <c r="D29" s="278">
        <v>254.57052637983114</v>
      </c>
      <c r="E29" s="278">
        <v>258.66131735532554</v>
      </c>
      <c r="F29" s="278">
        <v>269.35786078117707</v>
      </c>
      <c r="G29" s="278">
        <v>241.87255713783694</v>
      </c>
      <c r="H29" s="278">
        <v>274.1032839624126</v>
      </c>
      <c r="I29" s="278">
        <v>275.2371083404874</v>
      </c>
      <c r="J29" s="278">
        <v>244.42528255861961</v>
      </c>
      <c r="K29" s="278">
        <v>191.98898276457794</v>
      </c>
      <c r="L29" s="278">
        <v>217.3080092645983</v>
      </c>
      <c r="M29" s="278">
        <v>212.91771634538344</v>
      </c>
      <c r="N29" s="278">
        <v>206.87626780664684</v>
      </c>
      <c r="O29" s="278">
        <v>207.69945180386281</v>
      </c>
      <c r="P29" s="278">
        <v>202.83706968137525</v>
      </c>
      <c r="Q29" s="278">
        <v>198.50940877193176</v>
      </c>
    </row>
    <row r="30" spans="1:17" x14ac:dyDescent="0.25">
      <c r="A30" s="40"/>
      <c r="B30" s="32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</row>
    <row r="31" spans="1:17" ht="12.75" x14ac:dyDescent="0.25">
      <c r="A31" s="97" t="s">
        <v>34</v>
      </c>
      <c r="B31" s="96">
        <v>3088.2189965580733</v>
      </c>
      <c r="C31" s="96">
        <v>2901.4834780850533</v>
      </c>
      <c r="D31" s="96">
        <v>2925.556251353541</v>
      </c>
      <c r="E31" s="96">
        <v>2861.5235248330109</v>
      </c>
      <c r="F31" s="96">
        <v>2993.0651092840931</v>
      </c>
      <c r="G31" s="96">
        <v>2661.1790096255704</v>
      </c>
      <c r="H31" s="96">
        <v>3083.3886479945108</v>
      </c>
      <c r="I31" s="96">
        <v>3309.7577027847869</v>
      </c>
      <c r="J31" s="96">
        <v>3113.3084931382423</v>
      </c>
      <c r="K31" s="96">
        <v>2552.233408775433</v>
      </c>
      <c r="L31" s="96">
        <v>2823.7953580085536</v>
      </c>
      <c r="M31" s="96">
        <v>2765.3419184017512</v>
      </c>
      <c r="N31" s="96">
        <v>2614.9299406234486</v>
      </c>
      <c r="O31" s="96">
        <v>2565.7457322110399</v>
      </c>
      <c r="P31" s="96">
        <v>2546.6837659222861</v>
      </c>
      <c r="Q31" s="96">
        <v>2605.2486427151871</v>
      </c>
    </row>
    <row r="32" spans="1:17" x14ac:dyDescent="0.25">
      <c r="A32" s="132" t="s">
        <v>83</v>
      </c>
      <c r="B32" s="160">
        <v>15.949472471545683</v>
      </c>
      <c r="C32" s="160">
        <v>14.985054787869526</v>
      </c>
      <c r="D32" s="160">
        <v>15.109381474217688</v>
      </c>
      <c r="E32" s="160">
        <v>14.778676880386914</v>
      </c>
      <c r="F32" s="160">
        <v>15.458038960085393</v>
      </c>
      <c r="G32" s="160">
        <v>13.7439739225696</v>
      </c>
      <c r="H32" s="160">
        <v>15.924525564759481</v>
      </c>
      <c r="I32" s="160">
        <v>17.093635337029937</v>
      </c>
      <c r="J32" s="160">
        <v>16.079050145757371</v>
      </c>
      <c r="K32" s="160">
        <v>13.181311474216065</v>
      </c>
      <c r="L32" s="160">
        <v>14.583825298022058</v>
      </c>
      <c r="M32" s="160">
        <v>14.281935591717241</v>
      </c>
      <c r="N32" s="160">
        <v>13.505115132533632</v>
      </c>
      <c r="O32" s="160">
        <v>13.251097467665053</v>
      </c>
      <c r="P32" s="160">
        <v>13.152649686949095</v>
      </c>
      <c r="Q32" s="160">
        <v>13.455114923789134</v>
      </c>
    </row>
    <row r="33" spans="1:17" x14ac:dyDescent="0.25">
      <c r="A33" s="76" t="s">
        <v>82</v>
      </c>
      <c r="B33" s="159">
        <v>22.63349994346974</v>
      </c>
      <c r="C33" s="159">
        <v>21.264918780180011</v>
      </c>
      <c r="D33" s="159">
        <v>21.441347690506234</v>
      </c>
      <c r="E33" s="159">
        <v>20.972053021411224</v>
      </c>
      <c r="F33" s="159">
        <v>21.936118862452851</v>
      </c>
      <c r="G33" s="159">
        <v>19.503731772602134</v>
      </c>
      <c r="H33" s="159">
        <v>22.59809840813103</v>
      </c>
      <c r="I33" s="159">
        <v>24.25715302650794</v>
      </c>
      <c r="J33" s="159">
        <v>22.817380400154274</v>
      </c>
      <c r="K33" s="159">
        <v>18.705271477710127</v>
      </c>
      <c r="L33" s="159">
        <v>20.695543984118121</v>
      </c>
      <c r="M33" s="159">
        <v>20.267139805686881</v>
      </c>
      <c r="N33" s="159">
        <v>19.164773200748353</v>
      </c>
      <c r="O33" s="159">
        <v>18.804303046409377</v>
      </c>
      <c r="P33" s="159">
        <v>18.664598247818418</v>
      </c>
      <c r="Q33" s="159">
        <v>19.093819147326773</v>
      </c>
    </row>
    <row r="34" spans="1:17" x14ac:dyDescent="0.25">
      <c r="A34" s="76" t="s">
        <v>81</v>
      </c>
      <c r="B34" s="159">
        <v>80.538985728711907</v>
      </c>
      <c r="C34" s="159">
        <v>75.66903017371267</v>
      </c>
      <c r="D34" s="159">
        <v>76.29683433685075</v>
      </c>
      <c r="E34" s="159">
        <v>74.626897440161983</v>
      </c>
      <c r="F34" s="159">
        <v>78.057426753220895</v>
      </c>
      <c r="G34" s="159">
        <v>69.402027031327151</v>
      </c>
      <c r="H34" s="159">
        <v>80.413012999945252</v>
      </c>
      <c r="I34" s="159">
        <v>86.316588521466102</v>
      </c>
      <c r="J34" s="159">
        <v>81.193305454503033</v>
      </c>
      <c r="K34" s="159">
        <v>66.560788051237182</v>
      </c>
      <c r="L34" s="159">
        <v>73.642968420609947</v>
      </c>
      <c r="M34" s="159">
        <v>72.118536136651628</v>
      </c>
      <c r="N34" s="159">
        <v>68.195877754841405</v>
      </c>
      <c r="O34" s="159">
        <v>66.913181720713027</v>
      </c>
      <c r="P34" s="159">
        <v>66.416056538657557</v>
      </c>
      <c r="Q34" s="159">
        <v>67.943395040714648</v>
      </c>
    </row>
    <row r="35" spans="1:17" x14ac:dyDescent="0.25">
      <c r="A35" s="76" t="s">
        <v>80</v>
      </c>
      <c r="B35" s="159">
        <v>63.79788988618273</v>
      </c>
      <c r="C35" s="159">
        <v>59.940219151478104</v>
      </c>
      <c r="D35" s="159">
        <v>60.437525896870753</v>
      </c>
      <c r="E35" s="159">
        <v>59.114707521547658</v>
      </c>
      <c r="F35" s="159">
        <v>61.832155840341571</v>
      </c>
      <c r="G35" s="159">
        <v>54.975895690278399</v>
      </c>
      <c r="H35" s="159">
        <v>63.698102259037924</v>
      </c>
      <c r="I35" s="159">
        <v>68.374541348119749</v>
      </c>
      <c r="J35" s="159">
        <v>64.316200583029485</v>
      </c>
      <c r="K35" s="159">
        <v>52.725245896864259</v>
      </c>
      <c r="L35" s="159">
        <v>58.335301192088231</v>
      </c>
      <c r="M35" s="159">
        <v>57.127742366868965</v>
      </c>
      <c r="N35" s="159">
        <v>54.020460530134528</v>
      </c>
      <c r="O35" s="159">
        <v>53.004389870660212</v>
      </c>
      <c r="P35" s="159">
        <v>52.610598747796381</v>
      </c>
      <c r="Q35" s="159">
        <v>53.820459695156536</v>
      </c>
    </row>
    <row r="36" spans="1:17" x14ac:dyDescent="0.25">
      <c r="A36" s="129" t="s">
        <v>79</v>
      </c>
      <c r="B36" s="158">
        <v>38.278733931709638</v>
      </c>
      <c r="C36" s="158">
        <v>35.964131490886864</v>
      </c>
      <c r="D36" s="158">
        <v>36.262515538122443</v>
      </c>
      <c r="E36" s="158">
        <v>35.468824512928592</v>
      </c>
      <c r="F36" s="158">
        <v>37.099293504204944</v>
      </c>
      <c r="G36" s="158">
        <v>32.985537414167041</v>
      </c>
      <c r="H36" s="158">
        <v>38.218861355422746</v>
      </c>
      <c r="I36" s="158">
        <v>41.024724808871852</v>
      </c>
      <c r="J36" s="158">
        <v>38.589720349817696</v>
      </c>
      <c r="K36" s="158">
        <v>31.635147538118556</v>
      </c>
      <c r="L36" s="158">
        <v>35.001180715252943</v>
      </c>
      <c r="M36" s="158">
        <v>34.276645420121376</v>
      </c>
      <c r="N36" s="158">
        <v>32.412276318080721</v>
      </c>
      <c r="O36" s="158">
        <v>31.802633922396129</v>
      </c>
      <c r="P36" s="158">
        <v>31.566359248677827</v>
      </c>
      <c r="Q36" s="158">
        <v>32.292275817093923</v>
      </c>
    </row>
    <row r="37" spans="1:17" x14ac:dyDescent="0.25">
      <c r="A37" s="92" t="s">
        <v>125</v>
      </c>
      <c r="B37" s="91">
        <v>0.11275642080689864</v>
      </c>
      <c r="C37" s="91">
        <v>0.12149312010478409</v>
      </c>
      <c r="D37" s="91">
        <v>9.5817156495361766E-2</v>
      </c>
      <c r="E37" s="91">
        <v>9.3900683926479864E-2</v>
      </c>
      <c r="F37" s="91">
        <v>7.9887207212073E-2</v>
      </c>
      <c r="G37" s="91">
        <v>7.8220590774679535E-2</v>
      </c>
      <c r="H37" s="91">
        <v>9.4998817960721113E-2</v>
      </c>
      <c r="I37" s="91">
        <v>8.6983927990902876E-2</v>
      </c>
      <c r="J37" s="91">
        <v>6.1764304266667E-2</v>
      </c>
      <c r="K37" s="91">
        <v>7.7310084297406739E-2</v>
      </c>
      <c r="L37" s="91">
        <v>7.7322871069607294E-2</v>
      </c>
      <c r="M37" s="91">
        <v>4.703405929537232E-2</v>
      </c>
      <c r="N37" s="91">
        <v>4.6798042555426203E-2</v>
      </c>
      <c r="O37" s="91">
        <v>6.1823352580956323E-2</v>
      </c>
      <c r="P37" s="91">
        <v>4.7298254814360237E-2</v>
      </c>
      <c r="Q37" s="91">
        <v>6.1592631248973767E-2</v>
      </c>
    </row>
    <row r="38" spans="1:17" x14ac:dyDescent="0.25">
      <c r="A38" s="92" t="s">
        <v>26</v>
      </c>
      <c r="B38" s="91">
        <v>8.3678083594218933</v>
      </c>
      <c r="C38" s="91">
        <v>8.3040627494368753</v>
      </c>
      <c r="D38" s="91">
        <v>7.6301515356161671</v>
      </c>
      <c r="E38" s="91">
        <v>7.2044980977143931</v>
      </c>
      <c r="F38" s="91">
        <v>7.4411140744919253</v>
      </c>
      <c r="G38" s="91">
        <v>7.0044812446045501</v>
      </c>
      <c r="H38" s="91">
        <v>7.704179660553419</v>
      </c>
      <c r="I38" s="91">
        <v>8.4305512456392293</v>
      </c>
      <c r="J38" s="91">
        <v>8.0205920235653139</v>
      </c>
      <c r="K38" s="91">
        <v>6.8593404775593809</v>
      </c>
      <c r="L38" s="91">
        <v>7.8864171570852459</v>
      </c>
      <c r="M38" s="91">
        <v>7.5649751539036778</v>
      </c>
      <c r="N38" s="91">
        <v>7.1365509392459607</v>
      </c>
      <c r="O38" s="91">
        <v>7.2660500615225798</v>
      </c>
      <c r="P38" s="91">
        <v>7.0396110889326566</v>
      </c>
      <c r="Q38" s="91">
        <v>6.6550847212974258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29.798169151480845</v>
      </c>
      <c r="C40" s="157">
        <v>27.538575621345206</v>
      </c>
      <c r="D40" s="157">
        <v>28.536546846010914</v>
      </c>
      <c r="E40" s="157">
        <v>28.170425731287722</v>
      </c>
      <c r="F40" s="157">
        <v>29.578292222500945</v>
      </c>
      <c r="G40" s="157">
        <v>25.902835578787812</v>
      </c>
      <c r="H40" s="157">
        <v>30.41968287690861</v>
      </c>
      <c r="I40" s="157">
        <v>32.507189635241723</v>
      </c>
      <c r="J40" s="157">
        <v>30.507364021985712</v>
      </c>
      <c r="K40" s="157">
        <v>24.698496976261769</v>
      </c>
      <c r="L40" s="157">
        <v>27.037440687098087</v>
      </c>
      <c r="M40" s="157">
        <v>26.664636206922328</v>
      </c>
      <c r="N40" s="157">
        <v>25.228927336279334</v>
      </c>
      <c r="O40" s="157">
        <v>24.474760508292594</v>
      </c>
      <c r="P40" s="157">
        <v>24.47944990493081</v>
      </c>
      <c r="Q40" s="157">
        <v>25.575598464547522</v>
      </c>
    </row>
    <row r="41" spans="1:17" x14ac:dyDescent="0.25">
      <c r="A41" s="156" t="s">
        <v>238</v>
      </c>
      <c r="B41" s="204">
        <v>225.43586050130344</v>
      </c>
      <c r="C41" s="204">
        <v>217.8863619164382</v>
      </c>
      <c r="D41" s="204">
        <v>224.83092414441148</v>
      </c>
      <c r="E41" s="204">
        <v>224.58352431263</v>
      </c>
      <c r="F41" s="204">
        <v>238.01789275695836</v>
      </c>
      <c r="G41" s="204">
        <v>214.71486562214773</v>
      </c>
      <c r="H41" s="204">
        <v>244.23183016063746</v>
      </c>
      <c r="I41" s="204">
        <v>229.93426682665853</v>
      </c>
      <c r="J41" s="204">
        <v>201.96517840685539</v>
      </c>
      <c r="K41" s="204">
        <v>170.82063302572175</v>
      </c>
      <c r="L41" s="204">
        <v>175.05510401526988</v>
      </c>
      <c r="M41" s="204">
        <v>165.39197423692283</v>
      </c>
      <c r="N41" s="204">
        <v>148.31019522983965</v>
      </c>
      <c r="O41" s="204">
        <v>142.49145251861347</v>
      </c>
      <c r="P41" s="204">
        <v>137.93656616610778</v>
      </c>
      <c r="Q41" s="204">
        <v>139.25074494001768</v>
      </c>
    </row>
    <row r="42" spans="1:17" x14ac:dyDescent="0.25">
      <c r="A42" s="152" t="s">
        <v>247</v>
      </c>
      <c r="B42" s="151">
        <v>67.628470042515488</v>
      </c>
      <c r="C42" s="151">
        <v>62.877987461177455</v>
      </c>
      <c r="D42" s="151">
        <v>62.841227473480068</v>
      </c>
      <c r="E42" s="151">
        <v>60.957720824679441</v>
      </c>
      <c r="F42" s="151">
        <v>63.421741265049889</v>
      </c>
      <c r="G42" s="151">
        <v>56.053340238156281</v>
      </c>
      <c r="H42" s="151">
        <v>65.44098685973664</v>
      </c>
      <c r="I42" s="151">
        <v>73.748992192940804</v>
      </c>
      <c r="J42" s="151">
        <v>70.928583586527793</v>
      </c>
      <c r="K42" s="151">
        <v>57.574856571727395</v>
      </c>
      <c r="L42" s="151">
        <v>65.216504421005041</v>
      </c>
      <c r="M42" s="151">
        <v>64.523069095965184</v>
      </c>
      <c r="N42" s="151">
        <v>61.892576455724686</v>
      </c>
      <c r="O42" s="151">
        <v>61.057750819488376</v>
      </c>
      <c r="P42" s="151">
        <v>60.984217717639879</v>
      </c>
      <c r="Q42" s="151">
        <v>62.588619277350269</v>
      </c>
    </row>
    <row r="43" spans="1:17" x14ac:dyDescent="0.25">
      <c r="A43" s="150" t="s">
        <v>33</v>
      </c>
      <c r="B43" s="87">
        <v>9.0263261957265346</v>
      </c>
      <c r="C43" s="87">
        <v>7.9482762318840559</v>
      </c>
      <c r="D43" s="87">
        <v>7.0822533333333322</v>
      </c>
      <c r="E43" s="87">
        <v>6.7788759420289866</v>
      </c>
      <c r="F43" s="87">
        <v>5.5471223188405787</v>
      </c>
      <c r="G43" s="87">
        <v>5.3488349479478501</v>
      </c>
      <c r="H43" s="87">
        <v>7.4458220289855053</v>
      </c>
      <c r="I43" s="87">
        <v>7.5900086956521724</v>
      </c>
      <c r="J43" s="87">
        <v>6.9383634782608672</v>
      </c>
      <c r="K43" s="87">
        <v>5.8047023188405795</v>
      </c>
      <c r="L43" s="87">
        <v>6.8049926526433921</v>
      </c>
      <c r="M43" s="87">
        <v>6.0636570005550956</v>
      </c>
      <c r="N43" s="87">
        <v>5.6023759908914679</v>
      </c>
      <c r="O43" s="87">
        <v>5.027658329975937</v>
      </c>
      <c r="P43" s="87">
        <v>5.3486043849001419</v>
      </c>
      <c r="Q43" s="87">
        <v>5.7949073662486503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0.89571566483173082</v>
      </c>
      <c r="C45" s="87">
        <v>0.92751304347826047</v>
      </c>
      <c r="D45" s="87">
        <v>1.0866171014492751</v>
      </c>
      <c r="E45" s="87">
        <v>1.2786750724637681</v>
      </c>
      <c r="F45" s="87">
        <v>1.4411675362318841</v>
      </c>
      <c r="G45" s="87">
        <v>1.4392888251296918</v>
      </c>
      <c r="H45" s="87">
        <v>1.7277739130434779</v>
      </c>
      <c r="I45" s="87">
        <v>1.7589205797101448</v>
      </c>
      <c r="J45" s="87">
        <v>1.664004637681159</v>
      </c>
      <c r="K45" s="87">
        <v>1.1196382608695652</v>
      </c>
      <c r="L45" s="87">
        <v>1.5029877505220512</v>
      </c>
      <c r="M45" s="87">
        <v>1.5672589925746181</v>
      </c>
      <c r="N45" s="87">
        <v>1.3113160026424457</v>
      </c>
      <c r="O45" s="87">
        <v>1.3464663913662471</v>
      </c>
      <c r="P45" s="87">
        <v>1.2821209015870405</v>
      </c>
      <c r="Q45" s="87">
        <v>0.76929826113978494</v>
      </c>
    </row>
    <row r="46" spans="1:17" x14ac:dyDescent="0.25">
      <c r="A46" s="150" t="s">
        <v>125</v>
      </c>
      <c r="B46" s="87">
        <v>0.23012041042596371</v>
      </c>
      <c r="C46" s="87">
        <v>0.25867562318273291</v>
      </c>
      <c r="D46" s="87">
        <v>0.20253925550562366</v>
      </c>
      <c r="E46" s="87">
        <v>0.20255712174301252</v>
      </c>
      <c r="F46" s="87">
        <v>0.17170332821560175</v>
      </c>
      <c r="G46" s="87">
        <v>0.17284177671989256</v>
      </c>
      <c r="H46" s="87">
        <v>0.20261348769299931</v>
      </c>
      <c r="I46" s="87">
        <v>0.17114797429061232</v>
      </c>
      <c r="J46" s="87">
        <v>0.11484256376058591</v>
      </c>
      <c r="K46" s="87">
        <v>0.14310953373466118</v>
      </c>
      <c r="L46" s="87">
        <v>0.14315912853166629</v>
      </c>
      <c r="M46" s="87">
        <v>8.5552539276325515E-2</v>
      </c>
      <c r="N46" s="87">
        <v>8.5486454785822549E-2</v>
      </c>
      <c r="O46" s="87">
        <v>0.11551443776579884</v>
      </c>
      <c r="P46" s="87">
        <v>8.608340073955284E-2</v>
      </c>
      <c r="Q46" s="87">
        <v>0.10597320569285447</v>
      </c>
    </row>
    <row r="47" spans="1:17" x14ac:dyDescent="0.25">
      <c r="A47" s="150" t="s">
        <v>29</v>
      </c>
      <c r="B47" s="87">
        <v>6.5907803401051002</v>
      </c>
      <c r="C47" s="87">
        <v>6.3127199999999979</v>
      </c>
      <c r="D47" s="87">
        <v>5.8145718840579708</v>
      </c>
      <c r="E47" s="87">
        <v>5.8433811594202911</v>
      </c>
      <c r="F47" s="87">
        <v>6.2868956521739126</v>
      </c>
      <c r="G47" s="87">
        <v>5.3169633844565602</v>
      </c>
      <c r="H47" s="87">
        <v>5.7854475362318833</v>
      </c>
      <c r="I47" s="87">
        <v>4.1825055072463755</v>
      </c>
      <c r="J47" s="87">
        <v>3.9588573913043468</v>
      </c>
      <c r="K47" s="87">
        <v>2.7146820289855076</v>
      </c>
      <c r="L47" s="87">
        <v>3.2400768107161482</v>
      </c>
      <c r="M47" s="87">
        <v>3.1013675233389906</v>
      </c>
      <c r="N47" s="87">
        <v>2.7695993240848495</v>
      </c>
      <c r="O47" s="87">
        <v>2.5472939525009304</v>
      </c>
      <c r="P47" s="87">
        <v>2.4922571885513829</v>
      </c>
      <c r="Q47" s="87">
        <v>2.188040315898736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17.077550708475169</v>
      </c>
      <c r="C49" s="87">
        <v>17.680495856937966</v>
      </c>
      <c r="D49" s="87">
        <v>16.128689975198732</v>
      </c>
      <c r="E49" s="87">
        <v>15.541126403494802</v>
      </c>
      <c r="F49" s="87">
        <v>15.993349834228937</v>
      </c>
      <c r="G49" s="87">
        <v>15.477599585076455</v>
      </c>
      <c r="H49" s="87">
        <v>16.431475089338541</v>
      </c>
      <c r="I49" s="87">
        <v>16.587797322687631</v>
      </c>
      <c r="J49" s="87">
        <v>14.91323122312007</v>
      </c>
      <c r="K49" s="87">
        <v>12.697399393519207</v>
      </c>
      <c r="L49" s="87">
        <v>14.601276334257552</v>
      </c>
      <c r="M49" s="87">
        <v>13.760301442713221</v>
      </c>
      <c r="N49" s="87">
        <v>13.036409342805538</v>
      </c>
      <c r="O49" s="87">
        <v>13.57632112454335</v>
      </c>
      <c r="P49" s="87">
        <v>12.812178055990428</v>
      </c>
      <c r="Q49" s="87">
        <v>11.450406449150943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33.807976722951004</v>
      </c>
      <c r="C51" s="87">
        <v>29.750306705694438</v>
      </c>
      <c r="D51" s="87">
        <v>32.526555923935135</v>
      </c>
      <c r="E51" s="87">
        <v>31.313105125528583</v>
      </c>
      <c r="F51" s="87">
        <v>33.981502595358975</v>
      </c>
      <c r="G51" s="87">
        <v>28.297811718825827</v>
      </c>
      <c r="H51" s="87">
        <v>33.847854804444232</v>
      </c>
      <c r="I51" s="87">
        <v>25.675386895962557</v>
      </c>
      <c r="J51" s="87">
        <v>25.327921683705117</v>
      </c>
      <c r="K51" s="87">
        <v>22.352784166212654</v>
      </c>
      <c r="L51" s="87">
        <v>21.644205154228899</v>
      </c>
      <c r="M51" s="87">
        <v>23.009660702294543</v>
      </c>
      <c r="N51" s="87">
        <v>23.772705998790837</v>
      </c>
      <c r="O51" s="87">
        <v>24.565583039701092</v>
      </c>
      <c r="P51" s="87">
        <v>29.359925512260514</v>
      </c>
      <c r="Q51" s="87">
        <v>32.058121520179562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17.783225217391301</v>
      </c>
      <c r="J52" s="87">
        <v>18.011362608695645</v>
      </c>
      <c r="K52" s="87">
        <v>12.742540869565216</v>
      </c>
      <c r="L52" s="87">
        <v>17.279806590105334</v>
      </c>
      <c r="M52" s="87">
        <v>16.935270895212398</v>
      </c>
      <c r="N52" s="87">
        <v>15.314683341723731</v>
      </c>
      <c r="O52" s="87">
        <v>13.87891354363502</v>
      </c>
      <c r="P52" s="87">
        <v>9.603048273610824</v>
      </c>
      <c r="Q52" s="87">
        <v>10.221872159039743</v>
      </c>
    </row>
    <row r="53" spans="1:17" x14ac:dyDescent="0.25">
      <c r="A53" s="152" t="s">
        <v>246</v>
      </c>
      <c r="B53" s="151">
        <v>157.80739045878795</v>
      </c>
      <c r="C53" s="151">
        <v>155.00837445526074</v>
      </c>
      <c r="D53" s="151">
        <v>161.98969667093141</v>
      </c>
      <c r="E53" s="151">
        <v>163.62580348795055</v>
      </c>
      <c r="F53" s="151">
        <v>174.59615149190847</v>
      </c>
      <c r="G53" s="151">
        <v>158.66152538399146</v>
      </c>
      <c r="H53" s="151">
        <v>178.7908433009008</v>
      </c>
      <c r="I53" s="151">
        <v>156.18527463371771</v>
      </c>
      <c r="J53" s="151">
        <v>131.03659482032759</v>
      </c>
      <c r="K53" s="151">
        <v>113.24577645399434</v>
      </c>
      <c r="L53" s="151">
        <v>109.83859959426485</v>
      </c>
      <c r="M53" s="151">
        <v>100.86890514095765</v>
      </c>
      <c r="N53" s="151">
        <v>86.417618774114956</v>
      </c>
      <c r="O53" s="151">
        <v>81.433701699125095</v>
      </c>
      <c r="P53" s="151">
        <v>76.952348448467902</v>
      </c>
      <c r="Q53" s="151">
        <v>76.662125662667421</v>
      </c>
    </row>
    <row r="54" spans="1:17" x14ac:dyDescent="0.25">
      <c r="A54" s="156" t="s">
        <v>237</v>
      </c>
      <c r="B54" s="204">
        <v>2337.2531701782937</v>
      </c>
      <c r="C54" s="204">
        <v>2189.2686451895406</v>
      </c>
      <c r="D54" s="204">
        <v>2201.8092703992684</v>
      </c>
      <c r="E54" s="204">
        <v>2148.5014739055878</v>
      </c>
      <c r="F54" s="204">
        <v>2243.8611661111936</v>
      </c>
      <c r="G54" s="204">
        <v>1991.6684907457914</v>
      </c>
      <c r="H54" s="204">
        <v>2312.6361161085415</v>
      </c>
      <c r="I54" s="204">
        <v>2517.6987739692458</v>
      </c>
      <c r="J54" s="204">
        <v>2383.9390746079944</v>
      </c>
      <c r="K54" s="204">
        <v>1948.5591091159495</v>
      </c>
      <c r="L54" s="204">
        <v>2171.1499833692756</v>
      </c>
      <c r="M54" s="204">
        <v>2132.8176722332082</v>
      </c>
      <c r="N54" s="204">
        <v>2025.6611025304694</v>
      </c>
      <c r="O54" s="204">
        <v>1990.8763879253199</v>
      </c>
      <c r="P54" s="204">
        <v>1979.9125973680534</v>
      </c>
      <c r="Q54" s="204">
        <v>2027.4774689677913</v>
      </c>
    </row>
    <row r="55" spans="1:17" x14ac:dyDescent="0.25">
      <c r="A55" s="152" t="s">
        <v>245</v>
      </c>
      <c r="B55" s="151">
        <v>2028.8541012754652</v>
      </c>
      <c r="C55" s="151">
        <v>1886.3396238353239</v>
      </c>
      <c r="D55" s="151">
        <v>1885.2368242044022</v>
      </c>
      <c r="E55" s="151">
        <v>1828.7316247403833</v>
      </c>
      <c r="F55" s="151">
        <v>1902.652237951497</v>
      </c>
      <c r="G55" s="151">
        <v>1681.6002071446883</v>
      </c>
      <c r="H55" s="151">
        <v>1963.2296057920994</v>
      </c>
      <c r="I55" s="151">
        <v>2212.4697657882239</v>
      </c>
      <c r="J55" s="151">
        <v>2127.8575075958342</v>
      </c>
      <c r="K55" s="151">
        <v>1727.2456971518216</v>
      </c>
      <c r="L55" s="151">
        <v>1956.4951326301511</v>
      </c>
      <c r="M55" s="151">
        <v>1935.692072878956</v>
      </c>
      <c r="N55" s="151">
        <v>1856.7772936717411</v>
      </c>
      <c r="O55" s="151">
        <v>1831.7325245846514</v>
      </c>
      <c r="P55" s="151">
        <v>1829.5265315291963</v>
      </c>
      <c r="Q55" s="151">
        <v>1877.6585783205082</v>
      </c>
    </row>
    <row r="56" spans="1:17" x14ac:dyDescent="0.25">
      <c r="A56" s="150" t="s">
        <v>33</v>
      </c>
      <c r="B56" s="87">
        <v>270.78978587179603</v>
      </c>
      <c r="C56" s="87">
        <v>238.44828695652171</v>
      </c>
      <c r="D56" s="87">
        <v>212.46759999999998</v>
      </c>
      <c r="E56" s="87">
        <v>203.36627826086956</v>
      </c>
      <c r="F56" s="87">
        <v>166.41366956521739</v>
      </c>
      <c r="G56" s="87">
        <v>160.46504843843553</v>
      </c>
      <c r="H56" s="87">
        <v>223.37466086956522</v>
      </c>
      <c r="I56" s="87">
        <v>227.70026086956523</v>
      </c>
      <c r="J56" s="87">
        <v>208.15090434782604</v>
      </c>
      <c r="K56" s="87">
        <v>174.14106956521741</v>
      </c>
      <c r="L56" s="87">
        <v>204.14977957930176</v>
      </c>
      <c r="M56" s="87">
        <v>181.90971001665287</v>
      </c>
      <c r="N56" s="87">
        <v>168.07127972674405</v>
      </c>
      <c r="O56" s="87">
        <v>150.82974989927811</v>
      </c>
      <c r="P56" s="87">
        <v>160.45813154700423</v>
      </c>
      <c r="Q56" s="87">
        <v>173.84722098745954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26.871469944951926</v>
      </c>
      <c r="C58" s="87">
        <v>27.825391304347821</v>
      </c>
      <c r="D58" s="87">
        <v>32.598513043478256</v>
      </c>
      <c r="E58" s="87">
        <v>38.36025217391304</v>
      </c>
      <c r="F58" s="87">
        <v>43.235026086956523</v>
      </c>
      <c r="G58" s="87">
        <v>43.178664753890757</v>
      </c>
      <c r="H58" s="87">
        <v>51.833217391304345</v>
      </c>
      <c r="I58" s="87">
        <v>52.767617391304341</v>
      </c>
      <c r="J58" s="87">
        <v>49.920139130434784</v>
      </c>
      <c r="K58" s="87">
        <v>33.589147826086958</v>
      </c>
      <c r="L58" s="87">
        <v>45.089632515661542</v>
      </c>
      <c r="M58" s="87">
        <v>47.017769777238549</v>
      </c>
      <c r="N58" s="87">
        <v>39.339480079273379</v>
      </c>
      <c r="O58" s="87">
        <v>40.393991740987417</v>
      </c>
      <c r="P58" s="87">
        <v>38.463627047611205</v>
      </c>
      <c r="Q58" s="87">
        <v>23.078947834193553</v>
      </c>
    </row>
    <row r="59" spans="1:17" x14ac:dyDescent="0.25">
      <c r="A59" s="150" t="s">
        <v>125</v>
      </c>
      <c r="B59" s="87">
        <v>6.903612312778912</v>
      </c>
      <c r="C59" s="87">
        <v>7.7602686954819893</v>
      </c>
      <c r="D59" s="87">
        <v>6.0761776651687098</v>
      </c>
      <c r="E59" s="87">
        <v>6.0767136522903744</v>
      </c>
      <c r="F59" s="87">
        <v>5.1510998464680533</v>
      </c>
      <c r="G59" s="87">
        <v>5.1852533015967772</v>
      </c>
      <c r="H59" s="87">
        <v>6.0784046307899802</v>
      </c>
      <c r="I59" s="87">
        <v>5.1344392287183691</v>
      </c>
      <c r="J59" s="87">
        <v>3.4452769128175782</v>
      </c>
      <c r="K59" s="87">
        <v>4.2932860120398351</v>
      </c>
      <c r="L59" s="87">
        <v>4.2947738559499884</v>
      </c>
      <c r="M59" s="87">
        <v>2.5665761782897656</v>
      </c>
      <c r="N59" s="87">
        <v>2.564593643574677</v>
      </c>
      <c r="O59" s="87">
        <v>3.4654331329739656</v>
      </c>
      <c r="P59" s="87">
        <v>2.5825020221865853</v>
      </c>
      <c r="Q59" s="87">
        <v>3.1791961707856347</v>
      </c>
    </row>
    <row r="60" spans="1:17" x14ac:dyDescent="0.25">
      <c r="A60" s="150" t="s">
        <v>29</v>
      </c>
      <c r="B60" s="87">
        <v>197.72341020315301</v>
      </c>
      <c r="C60" s="87">
        <v>189.38159999999999</v>
      </c>
      <c r="D60" s="87">
        <v>174.43715652173913</v>
      </c>
      <c r="E60" s="87">
        <v>175.30143478260871</v>
      </c>
      <c r="F60" s="87">
        <v>188.60686956521738</v>
      </c>
      <c r="G60" s="87">
        <v>159.50890153369681</v>
      </c>
      <c r="H60" s="87">
        <v>173.56342608695653</v>
      </c>
      <c r="I60" s="87">
        <v>125.47516521739128</v>
      </c>
      <c r="J60" s="87">
        <v>118.76572173913041</v>
      </c>
      <c r="K60" s="87">
        <v>81.440460869565214</v>
      </c>
      <c r="L60" s="87">
        <v>97.202304321484434</v>
      </c>
      <c r="M60" s="87">
        <v>93.041025700169726</v>
      </c>
      <c r="N60" s="87">
        <v>83.087979722545498</v>
      </c>
      <c r="O60" s="87">
        <v>76.418818575027927</v>
      </c>
      <c r="P60" s="87">
        <v>74.767715656541483</v>
      </c>
      <c r="Q60" s="87">
        <v>65.641209476962104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512.326521254255</v>
      </c>
      <c r="C62" s="87">
        <v>530.41487570813911</v>
      </c>
      <c r="D62" s="87">
        <v>483.86069925596195</v>
      </c>
      <c r="E62" s="87">
        <v>466.23379210484399</v>
      </c>
      <c r="F62" s="87">
        <v>479.80049502686813</v>
      </c>
      <c r="G62" s="87">
        <v>464.32798755229373</v>
      </c>
      <c r="H62" s="87">
        <v>492.9442526801563</v>
      </c>
      <c r="I62" s="87">
        <v>497.63391968062899</v>
      </c>
      <c r="J62" s="87">
        <v>447.39693669360219</v>
      </c>
      <c r="K62" s="87">
        <v>380.92198180557625</v>
      </c>
      <c r="L62" s="87">
        <v>438.03829002772659</v>
      </c>
      <c r="M62" s="87">
        <v>412.80904328139667</v>
      </c>
      <c r="N62" s="87">
        <v>391.09228028416618</v>
      </c>
      <c r="O62" s="87">
        <v>407.28963373630052</v>
      </c>
      <c r="P62" s="87">
        <v>384.3653416797128</v>
      </c>
      <c r="Q62" s="87">
        <v>343.51219347452837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1014.2393016885303</v>
      </c>
      <c r="C64" s="87">
        <v>892.50920117083331</v>
      </c>
      <c r="D64" s="87">
        <v>975.79667771805418</v>
      </c>
      <c r="E64" s="87">
        <v>939.39315376585751</v>
      </c>
      <c r="F64" s="87">
        <v>1019.4450778607695</v>
      </c>
      <c r="G64" s="87">
        <v>848.93435156477483</v>
      </c>
      <c r="H64" s="87">
        <v>1015.4356441333272</v>
      </c>
      <c r="I64" s="87">
        <v>770.26160687887682</v>
      </c>
      <c r="J64" s="87">
        <v>759.8376505111537</v>
      </c>
      <c r="K64" s="87">
        <v>670.58352498637953</v>
      </c>
      <c r="L64" s="87">
        <v>649.32615462686692</v>
      </c>
      <c r="M64" s="87">
        <v>690.28982106883643</v>
      </c>
      <c r="N64" s="87">
        <v>713.18117996372519</v>
      </c>
      <c r="O64" s="87">
        <v>736.96749119103276</v>
      </c>
      <c r="P64" s="87">
        <v>880.79776536781537</v>
      </c>
      <c r="Q64" s="87">
        <v>961.74364560538686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533.49675652173903</v>
      </c>
      <c r="J65" s="87">
        <v>540.34087826086954</v>
      </c>
      <c r="K65" s="87">
        <v>382.27622608695651</v>
      </c>
      <c r="L65" s="87">
        <v>518.39419770315988</v>
      </c>
      <c r="M65" s="87">
        <v>508.05812685637193</v>
      </c>
      <c r="N65" s="87">
        <v>459.44050025171197</v>
      </c>
      <c r="O65" s="87">
        <v>416.36740630905064</v>
      </c>
      <c r="P65" s="87">
        <v>288.09144820832466</v>
      </c>
      <c r="Q65" s="87">
        <v>306.65616477119227</v>
      </c>
    </row>
    <row r="66" spans="1:17" x14ac:dyDescent="0.25">
      <c r="A66" s="152" t="s">
        <v>244</v>
      </c>
      <c r="B66" s="151">
        <v>308.3990689028285</v>
      </c>
      <c r="C66" s="151">
        <v>302.92902135421696</v>
      </c>
      <c r="D66" s="151">
        <v>316.57244619486619</v>
      </c>
      <c r="E66" s="151">
        <v>319.76984916520428</v>
      </c>
      <c r="F66" s="151">
        <v>341.20892815969637</v>
      </c>
      <c r="G66" s="151">
        <v>310.06828360110308</v>
      </c>
      <c r="H66" s="151">
        <v>349.40651031644234</v>
      </c>
      <c r="I66" s="151">
        <v>305.22900818102198</v>
      </c>
      <c r="J66" s="151">
        <v>256.08156701216012</v>
      </c>
      <c r="K66" s="151">
        <v>221.31341196412791</v>
      </c>
      <c r="L66" s="151">
        <v>214.65485073912441</v>
      </c>
      <c r="M66" s="151">
        <v>197.12559935425202</v>
      </c>
      <c r="N66" s="151">
        <v>168.88380885872834</v>
      </c>
      <c r="O66" s="151">
        <v>159.14386334066853</v>
      </c>
      <c r="P66" s="151">
        <v>150.38606583885712</v>
      </c>
      <c r="Q66" s="151">
        <v>149.81889064728307</v>
      </c>
    </row>
    <row r="67" spans="1:17" x14ac:dyDescent="0.25">
      <c r="A67" s="156" t="s">
        <v>236</v>
      </c>
      <c r="B67" s="204">
        <v>304.33138391685623</v>
      </c>
      <c r="C67" s="204">
        <v>286.50511659494714</v>
      </c>
      <c r="D67" s="204">
        <v>289.36845187329368</v>
      </c>
      <c r="E67" s="204">
        <v>283.47736723835681</v>
      </c>
      <c r="F67" s="204">
        <v>296.80301649563535</v>
      </c>
      <c r="G67" s="204">
        <v>264.18448742668613</v>
      </c>
      <c r="H67" s="204">
        <v>305.66810113803575</v>
      </c>
      <c r="I67" s="204">
        <v>325.05801894688614</v>
      </c>
      <c r="J67" s="204">
        <v>304.40858319013051</v>
      </c>
      <c r="K67" s="204">
        <v>250.04590219561487</v>
      </c>
      <c r="L67" s="204">
        <v>275.33145101391688</v>
      </c>
      <c r="M67" s="204">
        <v>269.06027261057432</v>
      </c>
      <c r="N67" s="204">
        <v>253.66013992679999</v>
      </c>
      <c r="O67" s="204">
        <v>248.60228573926295</v>
      </c>
      <c r="P67" s="204">
        <v>246.4243399182258</v>
      </c>
      <c r="Q67" s="204">
        <v>251.9153641832977</v>
      </c>
    </row>
    <row r="68" spans="1:17" x14ac:dyDescent="0.25">
      <c r="A68" s="152" t="s">
        <v>243</v>
      </c>
      <c r="B68" s="151">
        <v>236.69964514880428</v>
      </c>
      <c r="C68" s="151">
        <v>220.0729561141211</v>
      </c>
      <c r="D68" s="151">
        <v>219.94429615718025</v>
      </c>
      <c r="E68" s="151">
        <v>213.35202288637802</v>
      </c>
      <c r="F68" s="151">
        <v>221.97609442767458</v>
      </c>
      <c r="G68" s="151">
        <v>196.18669083354695</v>
      </c>
      <c r="H68" s="151">
        <v>229.04345400907826</v>
      </c>
      <c r="I68" s="151">
        <v>258.12147267529281</v>
      </c>
      <c r="J68" s="151">
        <v>248.25004255284728</v>
      </c>
      <c r="K68" s="151">
        <v>201.51199800104587</v>
      </c>
      <c r="L68" s="151">
        <v>228.25776547351765</v>
      </c>
      <c r="M68" s="151">
        <v>225.8307418358782</v>
      </c>
      <c r="N68" s="151">
        <v>216.62401759503643</v>
      </c>
      <c r="O68" s="151">
        <v>213.70212786820935</v>
      </c>
      <c r="P68" s="151">
        <v>213.44476201173956</v>
      </c>
      <c r="Q68" s="151">
        <v>219.06016747072596</v>
      </c>
    </row>
    <row r="69" spans="1:17" x14ac:dyDescent="0.25">
      <c r="A69" s="150" t="s">
        <v>33</v>
      </c>
      <c r="B69" s="87">
        <v>31.592141685042872</v>
      </c>
      <c r="C69" s="87">
        <v>27.818966811594198</v>
      </c>
      <c r="D69" s="87">
        <v>24.787886666666662</v>
      </c>
      <c r="E69" s="87">
        <v>23.726065797101452</v>
      </c>
      <c r="F69" s="87">
        <v>19.414928115942025</v>
      </c>
      <c r="G69" s="87">
        <v>18.720922317817479</v>
      </c>
      <c r="H69" s="87">
        <v>26.060377101449273</v>
      </c>
      <c r="I69" s="87">
        <v>26.565030434782603</v>
      </c>
      <c r="J69" s="87">
        <v>24.284272173913035</v>
      </c>
      <c r="K69" s="87">
        <v>20.31645811594203</v>
      </c>
      <c r="L69" s="87">
        <v>23.817474284251876</v>
      </c>
      <c r="M69" s="87">
        <v>21.222799501942831</v>
      </c>
      <c r="N69" s="87">
        <v>19.608315968120138</v>
      </c>
      <c r="O69" s="87">
        <v>17.59680415491578</v>
      </c>
      <c r="P69" s="87">
        <v>18.720115347150493</v>
      </c>
      <c r="Q69" s="87">
        <v>20.282175781870279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3.1350048269110578</v>
      </c>
      <c r="C71" s="87">
        <v>3.2462956521739121</v>
      </c>
      <c r="D71" s="87">
        <v>3.803159855072463</v>
      </c>
      <c r="E71" s="87">
        <v>4.4753627536231884</v>
      </c>
      <c r="F71" s="87">
        <v>5.0440863768115936</v>
      </c>
      <c r="G71" s="87">
        <v>5.0375108879539212</v>
      </c>
      <c r="H71" s="87">
        <v>6.0472086956521736</v>
      </c>
      <c r="I71" s="87">
        <v>6.1562220289855061</v>
      </c>
      <c r="J71" s="87">
        <v>5.8240162318840563</v>
      </c>
      <c r="K71" s="87">
        <v>3.9187339130434782</v>
      </c>
      <c r="L71" s="87">
        <v>5.2604571268271796</v>
      </c>
      <c r="M71" s="87">
        <v>5.4854064740111639</v>
      </c>
      <c r="N71" s="87">
        <v>4.58960600924856</v>
      </c>
      <c r="O71" s="87">
        <v>4.7126323697818657</v>
      </c>
      <c r="P71" s="87">
        <v>4.4874231555546409</v>
      </c>
      <c r="Q71" s="87">
        <v>2.6925439139892475</v>
      </c>
    </row>
    <row r="72" spans="1:17" x14ac:dyDescent="0.25">
      <c r="A72" s="150" t="s">
        <v>125</v>
      </c>
      <c r="B72" s="87">
        <v>0.80542143649087306</v>
      </c>
      <c r="C72" s="87">
        <v>0.90536468113956525</v>
      </c>
      <c r="D72" s="87">
        <v>0.70888739426968272</v>
      </c>
      <c r="E72" s="87">
        <v>0.70894992610054375</v>
      </c>
      <c r="F72" s="87">
        <v>0.600961648754606</v>
      </c>
      <c r="G72" s="87">
        <v>0.60494621851962405</v>
      </c>
      <c r="H72" s="87">
        <v>0.7091472069254976</v>
      </c>
      <c r="I72" s="87">
        <v>0.599017910017143</v>
      </c>
      <c r="J72" s="87">
        <v>0.40194897316205069</v>
      </c>
      <c r="K72" s="87">
        <v>0.50088336807131417</v>
      </c>
      <c r="L72" s="87">
        <v>0.50105694986083205</v>
      </c>
      <c r="M72" s="87">
        <v>0.29943388746713928</v>
      </c>
      <c r="N72" s="87">
        <v>0.29920259175037894</v>
      </c>
      <c r="O72" s="87">
        <v>0.40430053218029599</v>
      </c>
      <c r="P72" s="87">
        <v>0.30129190258843491</v>
      </c>
      <c r="Q72" s="87">
        <v>0.37090621992499068</v>
      </c>
    </row>
    <row r="73" spans="1:17" x14ac:dyDescent="0.25">
      <c r="A73" s="150" t="s">
        <v>29</v>
      </c>
      <c r="B73" s="87">
        <v>23.067731190367848</v>
      </c>
      <c r="C73" s="87">
        <v>22.094519999999996</v>
      </c>
      <c r="D73" s="87">
        <v>20.351001594202895</v>
      </c>
      <c r="E73" s="87">
        <v>20.451834057971016</v>
      </c>
      <c r="F73" s="87">
        <v>22.004134782608691</v>
      </c>
      <c r="G73" s="87">
        <v>18.609371845597963</v>
      </c>
      <c r="H73" s="87">
        <v>20.249066376811591</v>
      </c>
      <c r="I73" s="87">
        <v>14.638769275362314</v>
      </c>
      <c r="J73" s="87">
        <v>13.856000869565213</v>
      </c>
      <c r="K73" s="87">
        <v>9.5013871014492768</v>
      </c>
      <c r="L73" s="87">
        <v>11.340268837506519</v>
      </c>
      <c r="M73" s="87">
        <v>10.854786331686466</v>
      </c>
      <c r="N73" s="87">
        <v>9.6935976342969727</v>
      </c>
      <c r="O73" s="87">
        <v>8.9155288337532586</v>
      </c>
      <c r="P73" s="87">
        <v>8.7229001599298392</v>
      </c>
      <c r="Q73" s="87">
        <v>7.658141105645579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59.771427479663089</v>
      </c>
      <c r="C75" s="87">
        <v>61.881735499282883</v>
      </c>
      <c r="D75" s="87">
        <v>56.450414913195559</v>
      </c>
      <c r="E75" s="87">
        <v>54.393942412231802</v>
      </c>
      <c r="F75" s="87">
        <v>55.976724419801279</v>
      </c>
      <c r="G75" s="87">
        <v>54.171598547767594</v>
      </c>
      <c r="H75" s="87">
        <v>57.510162812684896</v>
      </c>
      <c r="I75" s="87">
        <v>58.057290629406708</v>
      </c>
      <c r="J75" s="87">
        <v>52.196309280920246</v>
      </c>
      <c r="K75" s="87">
        <v>44.440897877317234</v>
      </c>
      <c r="L75" s="87">
        <v>51.10446716990144</v>
      </c>
      <c r="M75" s="87">
        <v>48.161055049496277</v>
      </c>
      <c r="N75" s="87">
        <v>45.627432699819387</v>
      </c>
      <c r="O75" s="87">
        <v>47.517123935901729</v>
      </c>
      <c r="P75" s="87">
        <v>44.842623195966496</v>
      </c>
      <c r="Q75" s="87">
        <v>40.076422572028306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118.32791853032853</v>
      </c>
      <c r="C77" s="87">
        <v>104.12607346993055</v>
      </c>
      <c r="D77" s="87">
        <v>113.84294573377296</v>
      </c>
      <c r="E77" s="87">
        <v>109.59586793935003</v>
      </c>
      <c r="F77" s="87">
        <v>118.93525908375641</v>
      </c>
      <c r="G77" s="87">
        <v>99.042341015890386</v>
      </c>
      <c r="H77" s="87">
        <v>118.46749181555482</v>
      </c>
      <c r="I77" s="87">
        <v>89.863854135868948</v>
      </c>
      <c r="J77" s="87">
        <v>88.647725892967912</v>
      </c>
      <c r="K77" s="87">
        <v>78.23474458174428</v>
      </c>
      <c r="L77" s="87">
        <v>75.754718039801148</v>
      </c>
      <c r="M77" s="87">
        <v>80.533812458030908</v>
      </c>
      <c r="N77" s="87">
        <v>83.204470995767934</v>
      </c>
      <c r="O77" s="87">
        <v>85.979540638953836</v>
      </c>
      <c r="P77" s="87">
        <v>102.75973929291179</v>
      </c>
      <c r="Q77" s="87">
        <v>112.20342532062847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62.241288260869553</v>
      </c>
      <c r="J78" s="87">
        <v>63.039769130434763</v>
      </c>
      <c r="K78" s="87">
        <v>44.598893043478263</v>
      </c>
      <c r="L78" s="87">
        <v>60.479323065368668</v>
      </c>
      <c r="M78" s="87">
        <v>59.273448133243392</v>
      </c>
      <c r="N78" s="87">
        <v>53.601391696033055</v>
      </c>
      <c r="O78" s="87">
        <v>48.57619740272257</v>
      </c>
      <c r="P78" s="87">
        <v>33.610668957637884</v>
      </c>
      <c r="Q78" s="87">
        <v>35.776552556639096</v>
      </c>
    </row>
    <row r="79" spans="1:17" x14ac:dyDescent="0.25">
      <c r="A79" s="149" t="s">
        <v>242</v>
      </c>
      <c r="B79" s="148">
        <v>67.631738768051974</v>
      </c>
      <c r="C79" s="148">
        <v>66.432160480826042</v>
      </c>
      <c r="D79" s="148">
        <v>69.424155716113461</v>
      </c>
      <c r="E79" s="148">
        <v>70.125344351978782</v>
      </c>
      <c r="F79" s="148">
        <v>74.826922067960766</v>
      </c>
      <c r="G79" s="148">
        <v>67.997796593139213</v>
      </c>
      <c r="H79" s="148">
        <v>76.624647128957491</v>
      </c>
      <c r="I79" s="148">
        <v>66.936546271593329</v>
      </c>
      <c r="J79" s="148">
        <v>56.158540637283238</v>
      </c>
      <c r="K79" s="148">
        <v>48.533904194569004</v>
      </c>
      <c r="L79" s="148">
        <v>47.073685540399225</v>
      </c>
      <c r="M79" s="148">
        <v>43.229530774696116</v>
      </c>
      <c r="N79" s="148">
        <v>37.036122331763551</v>
      </c>
      <c r="O79" s="148">
        <v>34.900157871053608</v>
      </c>
      <c r="P79" s="148">
        <v>32.979577906486242</v>
      </c>
      <c r="Q79" s="148">
        <v>32.85519671257174</v>
      </c>
    </row>
    <row r="80" spans="1:17" x14ac:dyDescent="0.25">
      <c r="A80" s="40"/>
      <c r="B80" s="32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</row>
    <row r="81" spans="1:17" ht="12.75" x14ac:dyDescent="0.25">
      <c r="A81" s="97" t="s">
        <v>55</v>
      </c>
      <c r="B81" s="96">
        <v>35.05366748922188</v>
      </c>
      <c r="C81" s="96">
        <v>35.916998990265711</v>
      </c>
      <c r="D81" s="96">
        <v>32.16614852978546</v>
      </c>
      <c r="E81" s="96">
        <v>26.845446588839877</v>
      </c>
      <c r="F81" s="96">
        <v>24.655421534593188</v>
      </c>
      <c r="G81" s="96">
        <v>25.312618707208458</v>
      </c>
      <c r="H81" s="96">
        <v>24.746810551624549</v>
      </c>
      <c r="I81" s="96">
        <v>27.586451313459293</v>
      </c>
      <c r="J81" s="96">
        <v>26.83140601867035</v>
      </c>
      <c r="K81" s="96">
        <v>24.671212293083954</v>
      </c>
      <c r="L81" s="96">
        <v>23.496317214339797</v>
      </c>
      <c r="M81" s="96">
        <v>21.666639186341854</v>
      </c>
      <c r="N81" s="96">
        <v>21.094853581775169</v>
      </c>
      <c r="O81" s="96">
        <v>21.07035734299825</v>
      </c>
      <c r="P81" s="96">
        <v>19.415295769419572</v>
      </c>
      <c r="Q81" s="96">
        <v>19.929444965437142</v>
      </c>
    </row>
    <row r="82" spans="1:17" x14ac:dyDescent="0.25">
      <c r="A82" s="132" t="s">
        <v>83</v>
      </c>
      <c r="B82" s="160">
        <v>1.2494495173313314</v>
      </c>
      <c r="C82" s="160">
        <v>1.2802220214525568</v>
      </c>
      <c r="D82" s="160">
        <v>1.1465270721617293</v>
      </c>
      <c r="E82" s="160">
        <v>0.9568764892655911</v>
      </c>
      <c r="F82" s="160">
        <v>0.87881544906734654</v>
      </c>
      <c r="G82" s="160">
        <v>0.90224052121901632</v>
      </c>
      <c r="H82" s="160">
        <v>0.88207291030886503</v>
      </c>
      <c r="I82" s="160">
        <v>0.98328878965614619</v>
      </c>
      <c r="J82" s="160">
        <v>0.95637602854698678</v>
      </c>
      <c r="K82" s="160">
        <v>0.8793782933283828</v>
      </c>
      <c r="L82" s="160">
        <v>0.83750044732259166</v>
      </c>
      <c r="M82" s="160">
        <v>0.77228358150800358</v>
      </c>
      <c r="N82" s="160">
        <v>0.75190291098722239</v>
      </c>
      <c r="O82" s="160">
        <v>0.75102976943289956</v>
      </c>
      <c r="P82" s="160">
        <v>0.69203691554971192</v>
      </c>
      <c r="Q82" s="160">
        <v>0.7103631995255032</v>
      </c>
    </row>
    <row r="83" spans="1:17" x14ac:dyDescent="0.25">
      <c r="A83" s="76" t="s">
        <v>82</v>
      </c>
      <c r="B83" s="159">
        <v>0.55092859880959322</v>
      </c>
      <c r="C83" s="159">
        <v>0.56449733635537225</v>
      </c>
      <c r="D83" s="159">
        <v>0.50554627826217602</v>
      </c>
      <c r="E83" s="159">
        <v>0.42192230750619336</v>
      </c>
      <c r="F83" s="159">
        <v>0.38750230181449175</v>
      </c>
      <c r="G83" s="159">
        <v>0.39783128429719161</v>
      </c>
      <c r="H83" s="159">
        <v>0.38893863720265492</v>
      </c>
      <c r="I83" s="159">
        <v>0.43356846963092355</v>
      </c>
      <c r="J83" s="159">
        <v>0.42170163582747772</v>
      </c>
      <c r="K83" s="159">
        <v>0.38775048070910056</v>
      </c>
      <c r="L83" s="159">
        <v>0.36928498634450008</v>
      </c>
      <c r="M83" s="159">
        <v>0.34052845316441133</v>
      </c>
      <c r="N83" s="159">
        <v>0.33154186019121451</v>
      </c>
      <c r="O83" s="159">
        <v>0.33115685971987657</v>
      </c>
      <c r="P83" s="159">
        <v>0.30514472407228244</v>
      </c>
      <c r="Q83" s="159">
        <v>0.31322546187890804</v>
      </c>
    </row>
    <row r="84" spans="1:17" x14ac:dyDescent="0.25">
      <c r="A84" s="76" t="s">
        <v>81</v>
      </c>
      <c r="B84" s="159">
        <v>4.2733547770568245</v>
      </c>
      <c r="C84" s="159">
        <v>4.3786025887245676</v>
      </c>
      <c r="D84" s="159">
        <v>3.9213404566453063</v>
      </c>
      <c r="E84" s="159">
        <v>3.2726994246155923</v>
      </c>
      <c r="F84" s="159">
        <v>3.0057158335172627</v>
      </c>
      <c r="G84" s="159">
        <v>3.0858340316466659</v>
      </c>
      <c r="H84" s="159">
        <v>3.0168569699652981</v>
      </c>
      <c r="I84" s="159">
        <v>3.3630345109727529</v>
      </c>
      <c r="J84" s="159">
        <v>3.2709877538574612</v>
      </c>
      <c r="K84" s="159">
        <v>3.0076408678450006</v>
      </c>
      <c r="L84" s="159">
        <v>2.8644106766293267</v>
      </c>
      <c r="M84" s="159">
        <v>2.6413566026490498</v>
      </c>
      <c r="N84" s="159">
        <v>2.5716508366124815</v>
      </c>
      <c r="O84" s="159">
        <v>2.5686645265771775</v>
      </c>
      <c r="P84" s="159">
        <v>2.366897756125832</v>
      </c>
      <c r="Q84" s="159">
        <v>2.4295771297918591</v>
      </c>
    </row>
    <row r="85" spans="1:17" x14ac:dyDescent="0.25">
      <c r="A85" s="76" t="s">
        <v>80</v>
      </c>
      <c r="B85" s="159">
        <v>1.8869253266137156</v>
      </c>
      <c r="C85" s="159">
        <v>1.9333981265021705</v>
      </c>
      <c r="D85" s="159">
        <v>1.7314913008498451</v>
      </c>
      <c r="E85" s="159">
        <v>1.4450799788157114</v>
      </c>
      <c r="F85" s="159">
        <v>1.3271917794697436</v>
      </c>
      <c r="G85" s="159">
        <v>1.3625684484008327</v>
      </c>
      <c r="H85" s="159">
        <v>1.3321112148145284</v>
      </c>
      <c r="I85" s="159">
        <v>1.4849679757693743</v>
      </c>
      <c r="J85" s="159">
        <v>1.4443241803686266</v>
      </c>
      <c r="K85" s="159">
        <v>1.3280417898754118</v>
      </c>
      <c r="L85" s="159">
        <v>1.2647976434283155</v>
      </c>
      <c r="M85" s="159">
        <v>1.1663067847574073</v>
      </c>
      <c r="N85" s="159">
        <v>1.1355277874105034</v>
      </c>
      <c r="O85" s="159">
        <v>1.1342091643771459</v>
      </c>
      <c r="P85" s="159">
        <v>1.0451178417287812</v>
      </c>
      <c r="Q85" s="159">
        <v>1.0727942935557386</v>
      </c>
    </row>
    <row r="86" spans="1:17" x14ac:dyDescent="0.25">
      <c r="A86" s="129" t="s">
        <v>79</v>
      </c>
      <c r="B86" s="158">
        <v>6.5365584398799896</v>
      </c>
      <c r="C86" s="158">
        <v>6.6975463539491091</v>
      </c>
      <c r="D86" s="158">
        <v>5.9981144545132352</v>
      </c>
      <c r="E86" s="158">
        <v>5.0059478234790546</v>
      </c>
      <c r="F86" s="158">
        <v>4.5975675375564364</v>
      </c>
      <c r="G86" s="158">
        <v>4.7201169890979742</v>
      </c>
      <c r="H86" s="158">
        <v>4.6146091110457821</v>
      </c>
      <c r="I86" s="158">
        <v>5.144125110868206</v>
      </c>
      <c r="J86" s="158">
        <v>5.0033296378792</v>
      </c>
      <c r="K86" s="158">
        <v>4.6005120858185169</v>
      </c>
      <c r="L86" s="158">
        <v>4.3814260131472356</v>
      </c>
      <c r="M86" s="158">
        <v>4.0402406761250749</v>
      </c>
      <c r="N86" s="158">
        <v>3.9336181659274914</v>
      </c>
      <c r="O86" s="158">
        <v>3.9290502816576982</v>
      </c>
      <c r="P86" s="158">
        <v>3.6204261783274787</v>
      </c>
      <c r="Q86" s="158">
        <v>3.7163010612514835</v>
      </c>
    </row>
    <row r="87" spans="1:17" x14ac:dyDescent="0.25">
      <c r="A87" s="92" t="s">
        <v>125</v>
      </c>
      <c r="B87" s="91">
        <v>1.925452747185661E-2</v>
      </c>
      <c r="C87" s="91">
        <v>2.2625481830247644E-2</v>
      </c>
      <c r="D87" s="91">
        <v>1.5848935542295349E-2</v>
      </c>
      <c r="E87" s="91">
        <v>1.3252819364047888E-2</v>
      </c>
      <c r="F87" s="91">
        <v>9.9001030977218449E-3</v>
      </c>
      <c r="G87" s="91">
        <v>1.1193097592348824E-2</v>
      </c>
      <c r="H87" s="91">
        <v>1.1470315842832472E-2</v>
      </c>
      <c r="I87" s="91">
        <v>1.0906988658780477E-2</v>
      </c>
      <c r="J87" s="91">
        <v>8.0080179721194501E-3</v>
      </c>
      <c r="K87" s="91">
        <v>1.1242747540131139E-2</v>
      </c>
      <c r="L87" s="91">
        <v>9.6792288657842462E-3</v>
      </c>
      <c r="M87" s="91">
        <v>5.543976582285076E-3</v>
      </c>
      <c r="N87" s="91">
        <v>5.6795033005189706E-3</v>
      </c>
      <c r="O87" s="91">
        <v>7.6379541853031563E-3</v>
      </c>
      <c r="P87" s="91">
        <v>5.4247573681239772E-3</v>
      </c>
      <c r="Q87" s="91">
        <v>7.0882821072234857E-3</v>
      </c>
    </row>
    <row r="88" spans="1:17" x14ac:dyDescent="0.25">
      <c r="A88" s="92" t="s">
        <v>26</v>
      </c>
      <c r="B88" s="91">
        <v>1.4289048444668504</v>
      </c>
      <c r="C88" s="91">
        <v>1.546453171114353</v>
      </c>
      <c r="D88" s="91">
        <v>1.2620890066987154</v>
      </c>
      <c r="E88" s="91">
        <v>1.0168180667607498</v>
      </c>
      <c r="F88" s="91">
        <v>0.92214760122752226</v>
      </c>
      <c r="G88" s="91">
        <v>1.0023171824472441</v>
      </c>
      <c r="H88" s="91">
        <v>0.93021551123942836</v>
      </c>
      <c r="I88" s="91">
        <v>1.0571139858511724</v>
      </c>
      <c r="J88" s="91">
        <v>1.0399055868004348</v>
      </c>
      <c r="K88" s="91">
        <v>0.99751324787508344</v>
      </c>
      <c r="L88" s="91">
        <v>0.98721679030461984</v>
      </c>
      <c r="M88" s="91">
        <v>0.8916952040101056</v>
      </c>
      <c r="N88" s="91">
        <v>0.86610598222701796</v>
      </c>
      <c r="O88" s="91">
        <v>0.89768275515883</v>
      </c>
      <c r="P88" s="91">
        <v>0.80739093383674632</v>
      </c>
      <c r="Q88" s="91">
        <v>0.76588898696895535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5.0883990679412827</v>
      </c>
      <c r="C90" s="157">
        <v>5.1284677010045083</v>
      </c>
      <c r="D90" s="157">
        <v>4.7201765122722241</v>
      </c>
      <c r="E90" s="157">
        <v>3.9758769373542564</v>
      </c>
      <c r="F90" s="157">
        <v>3.6655198332311922</v>
      </c>
      <c r="G90" s="157">
        <v>3.7066067090583816</v>
      </c>
      <c r="H90" s="157">
        <v>3.6729232839635211</v>
      </c>
      <c r="I90" s="157">
        <v>4.0761041363582535</v>
      </c>
      <c r="J90" s="157">
        <v>3.9554160331066459</v>
      </c>
      <c r="K90" s="157">
        <v>3.5917560904033019</v>
      </c>
      <c r="L90" s="157">
        <v>3.3845299939768312</v>
      </c>
      <c r="M90" s="157">
        <v>3.1430014955326842</v>
      </c>
      <c r="N90" s="157">
        <v>3.0618326803999545</v>
      </c>
      <c r="O90" s="157">
        <v>3.0237295723135653</v>
      </c>
      <c r="P90" s="157">
        <v>2.8076104871226084</v>
      </c>
      <c r="Q90" s="157">
        <v>2.9433237921753048</v>
      </c>
    </row>
    <row r="91" spans="1:17" x14ac:dyDescent="0.25">
      <c r="A91" s="243" t="s">
        <v>235</v>
      </c>
      <c r="B91" s="242">
        <v>20.556450829530423</v>
      </c>
      <c r="C91" s="242">
        <v>21.062732563281934</v>
      </c>
      <c r="D91" s="242">
        <v>18.863128967353166</v>
      </c>
      <c r="E91" s="242">
        <v>15.742920565157734</v>
      </c>
      <c r="F91" s="242">
        <v>14.458628633167907</v>
      </c>
      <c r="G91" s="242">
        <v>14.844027432546776</v>
      </c>
      <c r="H91" s="242">
        <v>14.512221708287418</v>
      </c>
      <c r="I91" s="242">
        <v>16.177466456561888</v>
      </c>
      <c r="J91" s="242">
        <v>15.734686782190597</v>
      </c>
      <c r="K91" s="242">
        <v>14.467888775507541</v>
      </c>
      <c r="L91" s="242">
        <v>13.778897447467827</v>
      </c>
      <c r="M91" s="242">
        <v>12.705923088137906</v>
      </c>
      <c r="N91" s="242">
        <v>12.370612020646256</v>
      </c>
      <c r="O91" s="242">
        <v>12.356246741233452</v>
      </c>
      <c r="P91" s="242">
        <v>11.385672353615485</v>
      </c>
      <c r="Q91" s="242">
        <v>11.687183819433649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0.99999999999999989</v>
      </c>
      <c r="D95" s="77">
        <f t="shared" si="0"/>
        <v>1</v>
      </c>
      <c r="E95" s="77">
        <f t="shared" si="0"/>
        <v>0.99999999999999978</v>
      </c>
      <c r="F95" s="77">
        <f t="shared" si="0"/>
        <v>0.99999999999999989</v>
      </c>
      <c r="G95" s="77">
        <f t="shared" si="0"/>
        <v>1</v>
      </c>
      <c r="H95" s="77">
        <f t="shared" si="0"/>
        <v>1</v>
      </c>
      <c r="I95" s="77">
        <f t="shared" si="0"/>
        <v>1.0000000000000002</v>
      </c>
      <c r="J95" s="77">
        <f t="shared" si="0"/>
        <v>1</v>
      </c>
      <c r="K95" s="77">
        <f t="shared" si="0"/>
        <v>0.99999999999999989</v>
      </c>
      <c r="L95" s="77">
        <f t="shared" si="0"/>
        <v>1</v>
      </c>
      <c r="M95" s="77">
        <f t="shared" si="0"/>
        <v>1</v>
      </c>
      <c r="N95" s="77">
        <f t="shared" si="0"/>
        <v>1</v>
      </c>
      <c r="O95" s="77">
        <f t="shared" si="0"/>
        <v>1</v>
      </c>
      <c r="P95" s="77">
        <f t="shared" si="0"/>
        <v>1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4.9481871642704754E-3</v>
      </c>
      <c r="C96" s="240">
        <f t="shared" si="1"/>
        <v>4.9481871642704754E-3</v>
      </c>
      <c r="D96" s="240">
        <f t="shared" si="1"/>
        <v>4.9481871642704746E-3</v>
      </c>
      <c r="E96" s="240">
        <f t="shared" si="1"/>
        <v>4.9481871642704754E-3</v>
      </c>
      <c r="F96" s="240">
        <f t="shared" si="1"/>
        <v>4.9481871642704754E-3</v>
      </c>
      <c r="G96" s="240">
        <f t="shared" si="1"/>
        <v>4.9481871642704754E-3</v>
      </c>
      <c r="H96" s="240">
        <f t="shared" si="1"/>
        <v>4.9481871642704746E-3</v>
      </c>
      <c r="I96" s="240">
        <f t="shared" si="1"/>
        <v>4.9481871642704754E-3</v>
      </c>
      <c r="J96" s="240">
        <f t="shared" si="1"/>
        <v>4.9481871642704754E-3</v>
      </c>
      <c r="K96" s="240">
        <f t="shared" si="1"/>
        <v>4.9481871642704754E-3</v>
      </c>
      <c r="L96" s="240">
        <f t="shared" si="1"/>
        <v>4.9481871642704754E-3</v>
      </c>
      <c r="M96" s="240">
        <f t="shared" si="1"/>
        <v>4.9481871642704763E-3</v>
      </c>
      <c r="N96" s="240">
        <f t="shared" si="1"/>
        <v>4.9481871642704754E-3</v>
      </c>
      <c r="O96" s="240">
        <f t="shared" si="1"/>
        <v>4.9481871642704754E-3</v>
      </c>
      <c r="P96" s="240">
        <f t="shared" si="1"/>
        <v>4.9481871642704754E-3</v>
      </c>
      <c r="Q96" s="240">
        <f t="shared" si="1"/>
        <v>4.9481871642704754E-3</v>
      </c>
    </row>
    <row r="97" spans="1:17" x14ac:dyDescent="0.25">
      <c r="A97" s="76" t="s">
        <v>82</v>
      </c>
      <c r="B97" s="239">
        <f t="shared" ref="B97:Q97" si="2">IF(B$7=0,0,B$7/B$5)</f>
        <v>6.9274620299786651E-3</v>
      </c>
      <c r="C97" s="239">
        <f t="shared" si="2"/>
        <v>6.9274620299786659E-3</v>
      </c>
      <c r="D97" s="239">
        <f t="shared" si="2"/>
        <v>6.9274620299786651E-3</v>
      </c>
      <c r="E97" s="239">
        <f t="shared" si="2"/>
        <v>6.9274620299786651E-3</v>
      </c>
      <c r="F97" s="239">
        <f t="shared" si="2"/>
        <v>6.9274620299786668E-3</v>
      </c>
      <c r="G97" s="239">
        <f t="shared" si="2"/>
        <v>6.9274620299786659E-3</v>
      </c>
      <c r="H97" s="239">
        <f t="shared" si="2"/>
        <v>6.9274620299786651E-3</v>
      </c>
      <c r="I97" s="239">
        <f t="shared" si="2"/>
        <v>6.9274620299786668E-3</v>
      </c>
      <c r="J97" s="239">
        <f t="shared" si="2"/>
        <v>6.9274620299786659E-3</v>
      </c>
      <c r="K97" s="239">
        <f t="shared" si="2"/>
        <v>6.9274620299786659E-3</v>
      </c>
      <c r="L97" s="239">
        <f t="shared" si="2"/>
        <v>6.9274620299786659E-3</v>
      </c>
      <c r="M97" s="239">
        <f t="shared" si="2"/>
        <v>6.9274620299786659E-3</v>
      </c>
      <c r="N97" s="239">
        <f t="shared" si="2"/>
        <v>6.9274620299786659E-3</v>
      </c>
      <c r="O97" s="239">
        <f t="shared" si="2"/>
        <v>6.9274620299786659E-3</v>
      </c>
      <c r="P97" s="239">
        <f t="shared" si="2"/>
        <v>6.9274620299786651E-3</v>
      </c>
      <c r="Q97" s="239">
        <f t="shared" si="2"/>
        <v>6.9274620299786659E-3</v>
      </c>
    </row>
    <row r="98" spans="1:17" x14ac:dyDescent="0.25">
      <c r="A98" s="76" t="s">
        <v>81</v>
      </c>
      <c r="B98" s="239">
        <f t="shared" ref="B98:Q98" si="3">IF(B$8=0,0,B$8/B$5)</f>
        <v>3.9585497314163803E-2</v>
      </c>
      <c r="C98" s="239">
        <f t="shared" si="3"/>
        <v>3.9585497314163803E-2</v>
      </c>
      <c r="D98" s="239">
        <f t="shared" si="3"/>
        <v>3.9585497314163796E-2</v>
      </c>
      <c r="E98" s="239">
        <f t="shared" si="3"/>
        <v>3.9585497314163803E-2</v>
      </c>
      <c r="F98" s="239">
        <f t="shared" si="3"/>
        <v>3.9585497314163803E-2</v>
      </c>
      <c r="G98" s="239">
        <f t="shared" si="3"/>
        <v>3.9585497314163803E-2</v>
      </c>
      <c r="H98" s="239">
        <f t="shared" si="3"/>
        <v>3.9585497314163796E-2</v>
      </c>
      <c r="I98" s="239">
        <f t="shared" si="3"/>
        <v>3.9585497314163803E-2</v>
      </c>
      <c r="J98" s="239">
        <f t="shared" si="3"/>
        <v>3.9585497314163803E-2</v>
      </c>
      <c r="K98" s="239">
        <f t="shared" si="3"/>
        <v>3.9585497314163803E-2</v>
      </c>
      <c r="L98" s="239">
        <f t="shared" si="3"/>
        <v>3.9585497314163803E-2</v>
      </c>
      <c r="M98" s="239">
        <f t="shared" si="3"/>
        <v>3.958549731416381E-2</v>
      </c>
      <c r="N98" s="239">
        <f t="shared" si="3"/>
        <v>3.9585497314163803E-2</v>
      </c>
      <c r="O98" s="239">
        <f t="shared" si="3"/>
        <v>3.9585497314163803E-2</v>
      </c>
      <c r="P98" s="239">
        <f t="shared" si="3"/>
        <v>3.9585497314163803E-2</v>
      </c>
      <c r="Q98" s="239">
        <f t="shared" si="3"/>
        <v>3.9585497314163803E-2</v>
      </c>
    </row>
    <row r="99" spans="1:17" x14ac:dyDescent="0.25">
      <c r="A99" s="76" t="s">
        <v>80</v>
      </c>
      <c r="B99" s="239">
        <f t="shared" ref="B99:Q99" si="4">IF(B$9=0,0,B$9/B$5)</f>
        <v>1.9792748657081902E-2</v>
      </c>
      <c r="C99" s="239">
        <f t="shared" si="4"/>
        <v>1.9792748657081902E-2</v>
      </c>
      <c r="D99" s="239">
        <f t="shared" si="4"/>
        <v>1.9792748657081898E-2</v>
      </c>
      <c r="E99" s="239">
        <f t="shared" si="4"/>
        <v>1.9792748657081902E-2</v>
      </c>
      <c r="F99" s="239">
        <f t="shared" si="4"/>
        <v>1.9792748657081902E-2</v>
      </c>
      <c r="G99" s="239">
        <f t="shared" si="4"/>
        <v>1.9792748657081902E-2</v>
      </c>
      <c r="H99" s="239">
        <f t="shared" si="4"/>
        <v>1.9792748657081898E-2</v>
      </c>
      <c r="I99" s="239">
        <f t="shared" si="4"/>
        <v>1.9792748657081902E-2</v>
      </c>
      <c r="J99" s="239">
        <f t="shared" si="4"/>
        <v>1.9792748657081902E-2</v>
      </c>
      <c r="K99" s="239">
        <f t="shared" si="4"/>
        <v>1.9792748657081902E-2</v>
      </c>
      <c r="L99" s="239">
        <f t="shared" si="4"/>
        <v>1.9792748657081902E-2</v>
      </c>
      <c r="M99" s="239">
        <f t="shared" si="4"/>
        <v>1.9792748657081905E-2</v>
      </c>
      <c r="N99" s="239">
        <f t="shared" si="4"/>
        <v>1.9792748657081902E-2</v>
      </c>
      <c r="O99" s="239">
        <f t="shared" si="4"/>
        <v>1.9792748657081902E-2</v>
      </c>
      <c r="P99" s="239">
        <f t="shared" si="4"/>
        <v>1.9792748657081902E-2</v>
      </c>
      <c r="Q99" s="239">
        <f t="shared" si="4"/>
        <v>1.9792748657081902E-2</v>
      </c>
    </row>
    <row r="100" spans="1:17" x14ac:dyDescent="0.25">
      <c r="A100" s="129" t="s">
        <v>79</v>
      </c>
      <c r="B100" s="238">
        <f t="shared" ref="B100:Q100" si="5">IF(B$10=0,0,B$10/B$5)</f>
        <v>1.1875649194249143E-2</v>
      </c>
      <c r="C100" s="238">
        <f t="shared" si="5"/>
        <v>1.1875649194249147E-2</v>
      </c>
      <c r="D100" s="238">
        <f t="shared" si="5"/>
        <v>1.187564919424914E-2</v>
      </c>
      <c r="E100" s="238">
        <f t="shared" si="5"/>
        <v>1.1875649194249141E-2</v>
      </c>
      <c r="F100" s="238">
        <f t="shared" si="5"/>
        <v>1.1875649194249143E-2</v>
      </c>
      <c r="G100" s="238">
        <f t="shared" si="5"/>
        <v>1.1875649194249143E-2</v>
      </c>
      <c r="H100" s="238">
        <f t="shared" si="5"/>
        <v>1.187564919424914E-2</v>
      </c>
      <c r="I100" s="238">
        <f t="shared" si="5"/>
        <v>1.1875649194249143E-2</v>
      </c>
      <c r="J100" s="238">
        <f t="shared" si="5"/>
        <v>1.1875649194249143E-2</v>
      </c>
      <c r="K100" s="238">
        <f t="shared" si="5"/>
        <v>1.1875649194249141E-2</v>
      </c>
      <c r="L100" s="238">
        <f t="shared" si="5"/>
        <v>1.1875649194249143E-2</v>
      </c>
      <c r="M100" s="238">
        <f t="shared" si="5"/>
        <v>1.1875649194249145E-2</v>
      </c>
      <c r="N100" s="238">
        <f t="shared" si="5"/>
        <v>1.1875649194249143E-2</v>
      </c>
      <c r="O100" s="238">
        <f t="shared" si="5"/>
        <v>1.1875649194249143E-2</v>
      </c>
      <c r="P100" s="238">
        <f t="shared" si="5"/>
        <v>1.1875649194249141E-2</v>
      </c>
      <c r="Q100" s="238">
        <f t="shared" si="5"/>
        <v>1.1875649194249141E-2</v>
      </c>
    </row>
    <row r="101" spans="1:17" x14ac:dyDescent="0.25">
      <c r="A101" s="127" t="s">
        <v>241</v>
      </c>
      <c r="B101" s="236">
        <f t="shared" ref="B101:Q101" si="6">IF(B$15=0,0,B$15/B$5)</f>
        <v>3.3472314438919036E-2</v>
      </c>
      <c r="C101" s="236">
        <f t="shared" si="6"/>
        <v>3.411930908266423E-2</v>
      </c>
      <c r="D101" s="236">
        <f t="shared" si="6"/>
        <v>3.4661265499449929E-2</v>
      </c>
      <c r="E101" s="236">
        <f t="shared" si="6"/>
        <v>3.5165379283512169E-2</v>
      </c>
      <c r="F101" s="236">
        <f t="shared" si="6"/>
        <v>3.548614536849317E-2</v>
      </c>
      <c r="G101" s="236">
        <f t="shared" si="6"/>
        <v>3.5844493777488634E-2</v>
      </c>
      <c r="H101" s="236">
        <f t="shared" si="6"/>
        <v>3.5389157643599269E-2</v>
      </c>
      <c r="I101" s="236">
        <f t="shared" si="6"/>
        <v>3.2383665668801541E-2</v>
      </c>
      <c r="J101" s="236">
        <f t="shared" si="6"/>
        <v>3.0963814287113981E-2</v>
      </c>
      <c r="K101" s="236">
        <f t="shared" si="6"/>
        <v>3.1599127219265492E-2</v>
      </c>
      <c r="L101" s="236">
        <f t="shared" si="6"/>
        <v>3.0075273881949083E-2</v>
      </c>
      <c r="M101" s="236">
        <f t="shared" si="6"/>
        <v>2.9401171628832719E-2</v>
      </c>
      <c r="N101" s="236">
        <f t="shared" si="6"/>
        <v>2.844674682556075E-2</v>
      </c>
      <c r="O101" s="236">
        <f t="shared" si="6"/>
        <v>2.8082337640068001E-2</v>
      </c>
      <c r="P101" s="236">
        <f t="shared" si="6"/>
        <v>2.7658590325933416E-2</v>
      </c>
      <c r="Q101" s="236">
        <f t="shared" si="6"/>
        <v>2.743847642121949E-2</v>
      </c>
    </row>
    <row r="102" spans="1:17" x14ac:dyDescent="0.25">
      <c r="A102" s="127" t="s">
        <v>240</v>
      </c>
      <c r="B102" s="237">
        <f t="shared" ref="B102:Q102" si="7">IF(B$16=0,0,B$16/B$5)</f>
        <v>0.80901522022596162</v>
      </c>
      <c r="C102" s="237">
        <f t="shared" si="7"/>
        <v>0.8069304597072271</v>
      </c>
      <c r="D102" s="237">
        <f t="shared" si="7"/>
        <v>0.80518415569758439</v>
      </c>
      <c r="E102" s="237">
        <f t="shared" si="7"/>
        <v>0.80355978906005043</v>
      </c>
      <c r="F102" s="237">
        <f t="shared" si="7"/>
        <v>0.80252620945288944</v>
      </c>
      <c r="G102" s="237">
        <f t="shared" si="7"/>
        <v>0.80137153124612637</v>
      </c>
      <c r="H102" s="237">
        <f t="shared" si="7"/>
        <v>0.80283872545532531</v>
      </c>
      <c r="I102" s="237">
        <f t="shared" si="7"/>
        <v>0.81252308848522914</v>
      </c>
      <c r="J102" s="237">
        <f t="shared" si="7"/>
        <v>0.81709816515955569</v>
      </c>
      <c r="K102" s="237">
        <f t="shared" si="7"/>
        <v>0.81505104571151199</v>
      </c>
      <c r="L102" s="237">
        <f t="shared" si="7"/>
        <v>0.81996123979842039</v>
      </c>
      <c r="M102" s="237">
        <f t="shared" si="7"/>
        <v>0.82213334705846197</v>
      </c>
      <c r="N102" s="237">
        <f t="shared" si="7"/>
        <v>0.82520871586900502</v>
      </c>
      <c r="O102" s="237">
        <f t="shared" si="7"/>
        <v>0.82638292324448159</v>
      </c>
      <c r="P102" s="237">
        <f t="shared" si="7"/>
        <v>0.82774833125669312</v>
      </c>
      <c r="Q102" s="237">
        <f t="shared" si="7"/>
        <v>0.82845758717188234</v>
      </c>
    </row>
    <row r="103" spans="1:17" x14ac:dyDescent="0.25">
      <c r="A103" s="142" t="s">
        <v>249</v>
      </c>
      <c r="B103" s="235">
        <f t="shared" ref="B103:Q103" si="8">IF(B$17=0,0,B$17/B$5)</f>
        <v>0.59600723741717609</v>
      </c>
      <c r="C103" s="235">
        <f t="shared" si="8"/>
        <v>0.58980519292025302</v>
      </c>
      <c r="D103" s="235">
        <f t="shared" si="8"/>
        <v>0.58461003737330597</v>
      </c>
      <c r="E103" s="235">
        <f t="shared" si="8"/>
        <v>0.57977763860386922</v>
      </c>
      <c r="F103" s="235">
        <f t="shared" si="8"/>
        <v>0.57670279779739819</v>
      </c>
      <c r="G103" s="235">
        <f t="shared" si="8"/>
        <v>0.57326769551412993</v>
      </c>
      <c r="H103" s="235">
        <f t="shared" si="8"/>
        <v>0.5776325152089139</v>
      </c>
      <c r="I103" s="235">
        <f t="shared" si="8"/>
        <v>0.60644294686092926</v>
      </c>
      <c r="J103" s="235">
        <f t="shared" si="8"/>
        <v>0.62005354091047138</v>
      </c>
      <c r="K103" s="235">
        <f t="shared" si="8"/>
        <v>0.61396347646748628</v>
      </c>
      <c r="L103" s="235">
        <f t="shared" si="8"/>
        <v>0.62857102584395885</v>
      </c>
      <c r="M103" s="235">
        <f t="shared" si="8"/>
        <v>0.63503292195039762</v>
      </c>
      <c r="N103" s="235">
        <f t="shared" si="8"/>
        <v>0.64418197002380195</v>
      </c>
      <c r="O103" s="235">
        <f t="shared" si="8"/>
        <v>0.64767517047818401</v>
      </c>
      <c r="P103" s="235">
        <f t="shared" si="8"/>
        <v>0.65173718200041453</v>
      </c>
      <c r="Q103" s="235">
        <f t="shared" si="8"/>
        <v>0.65384717818759297</v>
      </c>
    </row>
    <row r="104" spans="1:17" x14ac:dyDescent="0.25">
      <c r="A104" s="142" t="s">
        <v>248</v>
      </c>
      <c r="B104" s="235">
        <f t="shared" ref="B104:Q104" si="9">IF(B$28=0,0,B$28/B$5)</f>
        <v>0.21300798280878552</v>
      </c>
      <c r="C104" s="235">
        <f t="shared" si="9"/>
        <v>0.21712526678697411</v>
      </c>
      <c r="D104" s="235">
        <f t="shared" si="9"/>
        <v>0.22057411832427842</v>
      </c>
      <c r="E104" s="235">
        <f t="shared" si="9"/>
        <v>0.22378215045618113</v>
      </c>
      <c r="F104" s="235">
        <f t="shared" si="9"/>
        <v>0.22582341165549122</v>
      </c>
      <c r="G104" s="235">
        <f t="shared" si="9"/>
        <v>0.22810383573199638</v>
      </c>
      <c r="H104" s="235">
        <f t="shared" si="9"/>
        <v>0.22520621024641146</v>
      </c>
      <c r="I104" s="235">
        <f t="shared" si="9"/>
        <v>0.2060801416243</v>
      </c>
      <c r="J104" s="235">
        <f t="shared" si="9"/>
        <v>0.19704462424908437</v>
      </c>
      <c r="K104" s="235">
        <f t="shared" si="9"/>
        <v>0.20108756924402565</v>
      </c>
      <c r="L104" s="235">
        <f t="shared" si="9"/>
        <v>0.19139021395446154</v>
      </c>
      <c r="M104" s="235">
        <f t="shared" si="9"/>
        <v>0.18710042510806438</v>
      </c>
      <c r="N104" s="235">
        <f t="shared" si="9"/>
        <v>0.18102674584520309</v>
      </c>
      <c r="O104" s="235">
        <f t="shared" si="9"/>
        <v>0.17870775276629758</v>
      </c>
      <c r="P104" s="235">
        <f t="shared" si="9"/>
        <v>0.17601114925627856</v>
      </c>
      <c r="Q104" s="235">
        <f t="shared" si="9"/>
        <v>0.17461040898428942</v>
      </c>
    </row>
    <row r="105" spans="1:17" x14ac:dyDescent="0.25">
      <c r="A105" s="72" t="s">
        <v>239</v>
      </c>
      <c r="B105" s="277">
        <f t="shared" ref="B105:Q105" si="10">IF(B$29=0,0,B$29/B$5)</f>
        <v>7.4382920975375313E-2</v>
      </c>
      <c r="C105" s="277">
        <f t="shared" si="10"/>
        <v>7.5820686850364624E-2</v>
      </c>
      <c r="D105" s="277">
        <f t="shared" si="10"/>
        <v>7.7025034443221729E-2</v>
      </c>
      <c r="E105" s="277">
        <f t="shared" si="10"/>
        <v>7.8145287296693386E-2</v>
      </c>
      <c r="F105" s="277">
        <f t="shared" si="10"/>
        <v>7.8858100818873386E-2</v>
      </c>
      <c r="G105" s="277">
        <f t="shared" si="10"/>
        <v>7.9654430616641084E-2</v>
      </c>
      <c r="H105" s="277">
        <f t="shared" si="10"/>
        <v>7.8642572541331376E-2</v>
      </c>
      <c r="I105" s="277">
        <f t="shared" si="10"/>
        <v>7.1963701486225343E-2</v>
      </c>
      <c r="J105" s="277">
        <f t="shared" si="10"/>
        <v>6.8808476193586335E-2</v>
      </c>
      <c r="K105" s="277">
        <f t="shared" si="10"/>
        <v>7.0220282709478582E-2</v>
      </c>
      <c r="L105" s="277">
        <f t="shared" si="10"/>
        <v>6.6833941959886567E-2</v>
      </c>
      <c r="M105" s="277">
        <f t="shared" si="10"/>
        <v>6.5335936952961332E-2</v>
      </c>
      <c r="N105" s="277">
        <f t="shared" si="10"/>
        <v>6.3214992945690288E-2</v>
      </c>
      <c r="O105" s="277">
        <f t="shared" si="10"/>
        <v>6.2405194755706411E-2</v>
      </c>
      <c r="P105" s="277">
        <f t="shared" si="10"/>
        <v>6.1463534057629554E-2</v>
      </c>
      <c r="Q105" s="277">
        <f t="shared" si="10"/>
        <v>6.0974392047154172E-2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0.99999999999999989</v>
      </c>
      <c r="C107" s="77">
        <f t="shared" si="11"/>
        <v>1</v>
      </c>
      <c r="D107" s="77">
        <f t="shared" si="11"/>
        <v>1.0000000000000002</v>
      </c>
      <c r="E107" s="77">
        <f t="shared" si="11"/>
        <v>0.99999999999999989</v>
      </c>
      <c r="F107" s="77">
        <f t="shared" si="11"/>
        <v>1</v>
      </c>
      <c r="G107" s="77">
        <f t="shared" si="11"/>
        <v>0.99999999999999956</v>
      </c>
      <c r="H107" s="77">
        <f t="shared" si="11"/>
        <v>1.0000000000000002</v>
      </c>
      <c r="I107" s="77">
        <f t="shared" si="11"/>
        <v>0.99999999999999967</v>
      </c>
      <c r="J107" s="77">
        <f t="shared" si="11"/>
        <v>0.99999999999999989</v>
      </c>
      <c r="K107" s="77">
        <f t="shared" si="11"/>
        <v>0.99999999999999956</v>
      </c>
      <c r="L107" s="77">
        <f t="shared" si="11"/>
        <v>0.99999999999999989</v>
      </c>
      <c r="M107" s="77">
        <f t="shared" si="11"/>
        <v>1</v>
      </c>
      <c r="N107" s="77">
        <f t="shared" si="11"/>
        <v>0.99999999999999967</v>
      </c>
      <c r="O107" s="77">
        <f t="shared" si="11"/>
        <v>1</v>
      </c>
      <c r="P107" s="77">
        <f t="shared" si="11"/>
        <v>1.0000000000000002</v>
      </c>
      <c r="Q107" s="77">
        <f t="shared" si="11"/>
        <v>1.0000000000000004</v>
      </c>
    </row>
    <row r="108" spans="1:17" x14ac:dyDescent="0.25">
      <c r="A108" s="132" t="s">
        <v>83</v>
      </c>
      <c r="B108" s="203">
        <f t="shared" ref="B108:Q108" si="12">IF(B$32=0,0,B$32/B$31)</f>
        <v>5.1646183412905368E-3</v>
      </c>
      <c r="C108" s="203">
        <f t="shared" si="12"/>
        <v>5.1646183412905368E-3</v>
      </c>
      <c r="D108" s="203">
        <f t="shared" si="12"/>
        <v>5.1646183412905377E-3</v>
      </c>
      <c r="E108" s="203">
        <f t="shared" si="12"/>
        <v>5.1646183412905368E-3</v>
      </c>
      <c r="F108" s="203">
        <f t="shared" si="12"/>
        <v>5.1646183412905368E-3</v>
      </c>
      <c r="G108" s="203">
        <f t="shared" si="12"/>
        <v>5.1646183412905342E-3</v>
      </c>
      <c r="H108" s="203">
        <f t="shared" si="12"/>
        <v>5.1646183412905368E-3</v>
      </c>
      <c r="I108" s="203">
        <f t="shared" si="12"/>
        <v>5.1646183412905351E-3</v>
      </c>
      <c r="J108" s="203">
        <f t="shared" si="12"/>
        <v>5.1646183412905377E-3</v>
      </c>
      <c r="K108" s="203">
        <f t="shared" si="12"/>
        <v>5.1646183412905351E-3</v>
      </c>
      <c r="L108" s="203">
        <f t="shared" si="12"/>
        <v>5.1646183412905385E-3</v>
      </c>
      <c r="M108" s="203">
        <f t="shared" si="12"/>
        <v>5.1646183412905359E-3</v>
      </c>
      <c r="N108" s="203">
        <f t="shared" si="12"/>
        <v>5.1646183412905351E-3</v>
      </c>
      <c r="O108" s="203">
        <f t="shared" si="12"/>
        <v>5.1646183412905359E-3</v>
      </c>
      <c r="P108" s="203">
        <f t="shared" si="12"/>
        <v>5.1646183412905368E-3</v>
      </c>
      <c r="Q108" s="203">
        <f t="shared" si="12"/>
        <v>5.1646183412905377E-3</v>
      </c>
    </row>
    <row r="109" spans="1:17" x14ac:dyDescent="0.25">
      <c r="A109" s="76" t="s">
        <v>82</v>
      </c>
      <c r="B109" s="202">
        <f t="shared" ref="B109:Q109" si="13">IF(B$33=0,0,B$33/B$31)</f>
        <v>7.3289815161086558E-3</v>
      </c>
      <c r="C109" s="202">
        <f t="shared" si="13"/>
        <v>7.3289815161086558E-3</v>
      </c>
      <c r="D109" s="202">
        <f t="shared" si="13"/>
        <v>7.3289815161086567E-3</v>
      </c>
      <c r="E109" s="202">
        <f t="shared" si="13"/>
        <v>7.328981516108655E-3</v>
      </c>
      <c r="F109" s="202">
        <f t="shared" si="13"/>
        <v>7.3289815161086558E-3</v>
      </c>
      <c r="G109" s="202">
        <f t="shared" si="13"/>
        <v>7.3289815161086515E-3</v>
      </c>
      <c r="H109" s="202">
        <f t="shared" si="13"/>
        <v>7.3289815161086558E-3</v>
      </c>
      <c r="I109" s="202">
        <f t="shared" si="13"/>
        <v>7.3289815161086524E-3</v>
      </c>
      <c r="J109" s="202">
        <f t="shared" si="13"/>
        <v>7.3289815161086576E-3</v>
      </c>
      <c r="K109" s="202">
        <f t="shared" si="13"/>
        <v>7.3289815161086524E-3</v>
      </c>
      <c r="L109" s="202">
        <f t="shared" si="13"/>
        <v>7.3289815161086585E-3</v>
      </c>
      <c r="M109" s="202">
        <f t="shared" si="13"/>
        <v>7.3289815161086541E-3</v>
      </c>
      <c r="N109" s="202">
        <f t="shared" si="13"/>
        <v>7.3289815161086532E-3</v>
      </c>
      <c r="O109" s="202">
        <f t="shared" si="13"/>
        <v>7.3289815161086541E-3</v>
      </c>
      <c r="P109" s="202">
        <f t="shared" si="13"/>
        <v>7.3289815161086558E-3</v>
      </c>
      <c r="Q109" s="202">
        <f t="shared" si="13"/>
        <v>7.3289815161086567E-3</v>
      </c>
    </row>
    <row r="110" spans="1:17" x14ac:dyDescent="0.25">
      <c r="A110" s="76" t="s">
        <v>81</v>
      </c>
      <c r="B110" s="202">
        <f t="shared" ref="B110:Q110" si="14">IF(B$34=0,0,B$34/B$31)</f>
        <v>2.6079428246013444E-2</v>
      </c>
      <c r="C110" s="202">
        <f t="shared" si="14"/>
        <v>2.6079428246013444E-2</v>
      </c>
      <c r="D110" s="202">
        <f t="shared" si="14"/>
        <v>2.6079428246013447E-2</v>
      </c>
      <c r="E110" s="202">
        <f t="shared" si="14"/>
        <v>2.6079428246013447E-2</v>
      </c>
      <c r="F110" s="202">
        <f t="shared" si="14"/>
        <v>2.6079428246013444E-2</v>
      </c>
      <c r="G110" s="202">
        <f t="shared" si="14"/>
        <v>2.607942824601343E-2</v>
      </c>
      <c r="H110" s="202">
        <f t="shared" si="14"/>
        <v>2.6079428246013444E-2</v>
      </c>
      <c r="I110" s="202">
        <f t="shared" si="14"/>
        <v>2.6079428246013434E-2</v>
      </c>
      <c r="J110" s="202">
        <f t="shared" si="14"/>
        <v>2.6079428246013444E-2</v>
      </c>
      <c r="K110" s="202">
        <f t="shared" si="14"/>
        <v>2.6079428246013437E-2</v>
      </c>
      <c r="L110" s="202">
        <f t="shared" si="14"/>
        <v>2.6079428246013454E-2</v>
      </c>
      <c r="M110" s="202">
        <f t="shared" si="14"/>
        <v>2.6079428246013441E-2</v>
      </c>
      <c r="N110" s="202">
        <f t="shared" si="14"/>
        <v>2.6079428246013437E-2</v>
      </c>
      <c r="O110" s="202">
        <f t="shared" si="14"/>
        <v>2.6079428246013437E-2</v>
      </c>
      <c r="P110" s="202">
        <f t="shared" si="14"/>
        <v>2.6079428246013444E-2</v>
      </c>
      <c r="Q110" s="202">
        <f t="shared" si="14"/>
        <v>2.6079428246013447E-2</v>
      </c>
    </row>
    <row r="111" spans="1:17" x14ac:dyDescent="0.25">
      <c r="A111" s="76" t="s">
        <v>80</v>
      </c>
      <c r="B111" s="202">
        <f t="shared" ref="B111:Q111" si="15">IF(B$35=0,0,B$35/B$31)</f>
        <v>2.0658473365162147E-2</v>
      </c>
      <c r="C111" s="202">
        <f t="shared" si="15"/>
        <v>2.0658473365162147E-2</v>
      </c>
      <c r="D111" s="202">
        <f t="shared" si="15"/>
        <v>2.0658473365162151E-2</v>
      </c>
      <c r="E111" s="202">
        <f t="shared" si="15"/>
        <v>2.0658473365162147E-2</v>
      </c>
      <c r="F111" s="202">
        <f t="shared" si="15"/>
        <v>2.0658473365162147E-2</v>
      </c>
      <c r="G111" s="202">
        <f t="shared" si="15"/>
        <v>2.0658473365162137E-2</v>
      </c>
      <c r="H111" s="202">
        <f t="shared" si="15"/>
        <v>2.0658473365162147E-2</v>
      </c>
      <c r="I111" s="202">
        <f t="shared" si="15"/>
        <v>2.065847336516214E-2</v>
      </c>
      <c r="J111" s="202">
        <f t="shared" si="15"/>
        <v>2.0658473365162151E-2</v>
      </c>
      <c r="K111" s="202">
        <f t="shared" si="15"/>
        <v>2.065847336516214E-2</v>
      </c>
      <c r="L111" s="202">
        <f t="shared" si="15"/>
        <v>2.0658473365162154E-2</v>
      </c>
      <c r="M111" s="202">
        <f t="shared" si="15"/>
        <v>2.0658473365162144E-2</v>
      </c>
      <c r="N111" s="202">
        <f t="shared" si="15"/>
        <v>2.065847336516214E-2</v>
      </c>
      <c r="O111" s="202">
        <f t="shared" si="15"/>
        <v>2.0658473365162144E-2</v>
      </c>
      <c r="P111" s="202">
        <f t="shared" si="15"/>
        <v>2.0658473365162147E-2</v>
      </c>
      <c r="Q111" s="202">
        <f t="shared" si="15"/>
        <v>2.0658473365162151E-2</v>
      </c>
    </row>
    <row r="112" spans="1:17" x14ac:dyDescent="0.25">
      <c r="A112" s="129" t="s">
        <v>79</v>
      </c>
      <c r="B112" s="201">
        <f t="shared" ref="B112:Q112" si="16">IF(B$36=0,0,B$36/B$31)</f>
        <v>1.2395084019097289E-2</v>
      </c>
      <c r="C112" s="201">
        <f t="shared" si="16"/>
        <v>1.2395084019097289E-2</v>
      </c>
      <c r="D112" s="201">
        <f t="shared" si="16"/>
        <v>1.2395084019097287E-2</v>
      </c>
      <c r="E112" s="201">
        <f t="shared" si="16"/>
        <v>1.2395084019097287E-2</v>
      </c>
      <c r="F112" s="201">
        <f t="shared" si="16"/>
        <v>1.2395084019097289E-2</v>
      </c>
      <c r="G112" s="201">
        <f t="shared" si="16"/>
        <v>1.2395084019097282E-2</v>
      </c>
      <c r="H112" s="201">
        <f t="shared" si="16"/>
        <v>1.2395084019097285E-2</v>
      </c>
      <c r="I112" s="201">
        <f t="shared" si="16"/>
        <v>1.2395084019097285E-2</v>
      </c>
      <c r="J112" s="201">
        <f t="shared" si="16"/>
        <v>1.2395084019097292E-2</v>
      </c>
      <c r="K112" s="201">
        <f t="shared" si="16"/>
        <v>1.2395084019097285E-2</v>
      </c>
      <c r="L112" s="201">
        <f t="shared" si="16"/>
        <v>1.2395084019097294E-2</v>
      </c>
      <c r="M112" s="201">
        <f t="shared" si="16"/>
        <v>1.2395084019097285E-2</v>
      </c>
      <c r="N112" s="201">
        <f t="shared" si="16"/>
        <v>1.2395084019097285E-2</v>
      </c>
      <c r="O112" s="201">
        <f t="shared" si="16"/>
        <v>1.2395084019097287E-2</v>
      </c>
      <c r="P112" s="201">
        <f t="shared" si="16"/>
        <v>1.2395084019097289E-2</v>
      </c>
      <c r="Q112" s="201">
        <f t="shared" si="16"/>
        <v>1.239508401909729E-2</v>
      </c>
    </row>
    <row r="113" spans="1:17" x14ac:dyDescent="0.25">
      <c r="A113" s="127" t="s">
        <v>238</v>
      </c>
      <c r="B113" s="200">
        <f t="shared" ref="B113:Q113" si="17">IF(B$41=0,0,B$41/B$31)</f>
        <v>7.2998663874731515E-2</v>
      </c>
      <c r="C113" s="200">
        <f t="shared" si="17"/>
        <v>7.509481393298878E-2</v>
      </c>
      <c r="D113" s="200">
        <f t="shared" si="17"/>
        <v>7.6850658414238646E-2</v>
      </c>
      <c r="E113" s="200">
        <f t="shared" si="17"/>
        <v>7.8483899350691499E-2</v>
      </c>
      <c r="F113" s="200">
        <f t="shared" si="17"/>
        <v>7.9523125647570539E-2</v>
      </c>
      <c r="G113" s="200">
        <f t="shared" si="17"/>
        <v>8.0684112134327357E-2</v>
      </c>
      <c r="H113" s="200">
        <f t="shared" si="17"/>
        <v>7.9208902296338826E-2</v>
      </c>
      <c r="I113" s="200">
        <f t="shared" si="17"/>
        <v>6.9471631301951456E-2</v>
      </c>
      <c r="J113" s="200">
        <f t="shared" si="17"/>
        <v>6.4871559902267409E-2</v>
      </c>
      <c r="K113" s="200">
        <f t="shared" si="17"/>
        <v>6.6929863247766924E-2</v>
      </c>
      <c r="L113" s="200">
        <f t="shared" si="17"/>
        <v>6.1992843609858933E-2</v>
      </c>
      <c r="M113" s="200">
        <f t="shared" si="17"/>
        <v>5.9808869614399178E-2</v>
      </c>
      <c r="N113" s="200">
        <f t="shared" si="17"/>
        <v>5.6716699337068931E-2</v>
      </c>
      <c r="O113" s="200">
        <f t="shared" si="17"/>
        <v>5.5536076989133674E-2</v>
      </c>
      <c r="P113" s="200">
        <f t="shared" si="17"/>
        <v>5.416320943018766E-2</v>
      </c>
      <c r="Q113" s="200">
        <f t="shared" si="17"/>
        <v>5.3450078682275304E-2</v>
      </c>
    </row>
    <row r="114" spans="1:17" x14ac:dyDescent="0.25">
      <c r="A114" s="142" t="s">
        <v>247</v>
      </c>
      <c r="B114" s="199">
        <f t="shared" ref="B114:Q114" si="18">IF(B$42=0,0,B$42/B$31)</f>
        <v>2.1898858247387815E-2</v>
      </c>
      <c r="C114" s="199">
        <f t="shared" si="18"/>
        <v>2.1670978978889869E-2</v>
      </c>
      <c r="D114" s="199">
        <f t="shared" si="18"/>
        <v>2.1480095432930363E-2</v>
      </c>
      <c r="E114" s="199">
        <f t="shared" si="18"/>
        <v>2.1302540515803284E-2</v>
      </c>
      <c r="F114" s="199">
        <f t="shared" si="18"/>
        <v>2.1189562855924521E-2</v>
      </c>
      <c r="G114" s="199">
        <f t="shared" si="18"/>
        <v>2.106334825106073E-2</v>
      </c>
      <c r="H114" s="199">
        <f t="shared" si="18"/>
        <v>2.1223723095140985E-2</v>
      </c>
      <c r="I114" s="199">
        <f t="shared" si="18"/>
        <v>2.2282293392924007E-2</v>
      </c>
      <c r="J114" s="199">
        <f t="shared" si="18"/>
        <v>2.2782382068097323E-2</v>
      </c>
      <c r="K114" s="199">
        <f t="shared" si="18"/>
        <v>2.2558617238441343E-2</v>
      </c>
      <c r="L114" s="199">
        <f t="shared" si="18"/>
        <v>2.3095336648969549E-2</v>
      </c>
      <c r="M114" s="199">
        <f t="shared" si="18"/>
        <v>2.3332763542403736E-2</v>
      </c>
      <c r="N114" s="199">
        <f t="shared" si="18"/>
        <v>2.3668923397989136E-2</v>
      </c>
      <c r="O114" s="199">
        <f t="shared" si="18"/>
        <v>2.379727268098061E-2</v>
      </c>
      <c r="P114" s="199">
        <f t="shared" si="18"/>
        <v>2.39465215641151E-2</v>
      </c>
      <c r="Q114" s="199">
        <f t="shared" si="18"/>
        <v>2.4024048319672277E-2</v>
      </c>
    </row>
    <row r="115" spans="1:17" x14ac:dyDescent="0.25">
      <c r="A115" s="142" t="s">
        <v>246</v>
      </c>
      <c r="B115" s="199">
        <f t="shared" ref="B115:Q115" si="19">IF(B$53=0,0,B$53/B$31)</f>
        <v>5.1099805627343703E-2</v>
      </c>
      <c r="C115" s="199">
        <f t="shared" si="19"/>
        <v>5.3423834954098907E-2</v>
      </c>
      <c r="D115" s="199">
        <f t="shared" si="19"/>
        <v>5.5370562981308283E-2</v>
      </c>
      <c r="E115" s="199">
        <f t="shared" si="19"/>
        <v>5.7181358834888216E-2</v>
      </c>
      <c r="F115" s="199">
        <f t="shared" si="19"/>
        <v>5.8333562791646011E-2</v>
      </c>
      <c r="G115" s="199">
        <f t="shared" si="19"/>
        <v>5.9620763883266627E-2</v>
      </c>
      <c r="H115" s="199">
        <f t="shared" si="19"/>
        <v>5.7985179201197827E-2</v>
      </c>
      <c r="I115" s="199">
        <f t="shared" si="19"/>
        <v>4.7189337909027435E-2</v>
      </c>
      <c r="J115" s="199">
        <f t="shared" si="19"/>
        <v>4.2089177834170093E-2</v>
      </c>
      <c r="K115" s="199">
        <f t="shared" si="19"/>
        <v>4.4371246009325578E-2</v>
      </c>
      <c r="L115" s="199">
        <f t="shared" si="19"/>
        <v>3.8897506960889387E-2</v>
      </c>
      <c r="M115" s="199">
        <f t="shared" si="19"/>
        <v>3.6476106071995446E-2</v>
      </c>
      <c r="N115" s="199">
        <f t="shared" si="19"/>
        <v>3.3047775939079795E-2</v>
      </c>
      <c r="O115" s="199">
        <f t="shared" si="19"/>
        <v>3.1738804308153068E-2</v>
      </c>
      <c r="P115" s="199">
        <f t="shared" si="19"/>
        <v>3.0216687866072556E-2</v>
      </c>
      <c r="Q115" s="199">
        <f t="shared" si="19"/>
        <v>2.9426030362603026E-2</v>
      </c>
    </row>
    <row r="116" spans="1:17" x14ac:dyDescent="0.25">
      <c r="A116" s="127" t="s">
        <v>237</v>
      </c>
      <c r="B116" s="200">
        <f t="shared" ref="B116:Q116" si="20">IF(B$54=0,0,B$54/B$31)</f>
        <v>0.7568288300743059</v>
      </c>
      <c r="C116" s="200">
        <f t="shared" si="20"/>
        <v>0.75453424488718213</v>
      </c>
      <c r="D116" s="200">
        <f t="shared" si="20"/>
        <v>0.75261218080512959</v>
      </c>
      <c r="E116" s="200">
        <f t="shared" si="20"/>
        <v>0.75082432671280142</v>
      </c>
      <c r="F116" s="200">
        <f t="shared" si="20"/>
        <v>0.74968672052974472</v>
      </c>
      <c r="G116" s="200">
        <f t="shared" si="20"/>
        <v>0.74841582754931635</v>
      </c>
      <c r="H116" s="200">
        <f t="shared" si="20"/>
        <v>0.75003069029676805</v>
      </c>
      <c r="I116" s="200">
        <f t="shared" si="20"/>
        <v>0.76068975437413044</v>
      </c>
      <c r="J116" s="200">
        <f t="shared" si="20"/>
        <v>0.76572529829993263</v>
      </c>
      <c r="K116" s="200">
        <f t="shared" si="20"/>
        <v>0.76347214264030505</v>
      </c>
      <c r="L116" s="200">
        <f t="shared" si="20"/>
        <v>0.76887653250498011</v>
      </c>
      <c r="M116" s="200">
        <f t="shared" si="20"/>
        <v>0.77126725561151777</v>
      </c>
      <c r="N116" s="200">
        <f t="shared" si="20"/>
        <v>0.7746521507369768</v>
      </c>
      <c r="O116" s="200">
        <f t="shared" si="20"/>
        <v>0.77594453843626798</v>
      </c>
      <c r="P116" s="200">
        <f t="shared" si="20"/>
        <v>0.77744737052227786</v>
      </c>
      <c r="Q116" s="200">
        <f t="shared" si="20"/>
        <v>0.77822801084151283</v>
      </c>
    </row>
    <row r="117" spans="1:17" x14ac:dyDescent="0.25">
      <c r="A117" s="142" t="s">
        <v>245</v>
      </c>
      <c r="B117" s="199">
        <f t="shared" ref="B117:Q117" si="21">IF(B$55=0,0,B$55/B$31)</f>
        <v>0.6569657474216346</v>
      </c>
      <c r="C117" s="199">
        <f t="shared" si="21"/>
        <v>0.65012936936669619</v>
      </c>
      <c r="D117" s="199">
        <f t="shared" si="21"/>
        <v>0.64440286298791094</v>
      </c>
      <c r="E117" s="199">
        <f t="shared" si="21"/>
        <v>0.63907621547409854</v>
      </c>
      <c r="F117" s="199">
        <f t="shared" si="21"/>
        <v>0.63568688567773579</v>
      </c>
      <c r="G117" s="199">
        <f t="shared" si="21"/>
        <v>0.63190044753182184</v>
      </c>
      <c r="H117" s="199">
        <f t="shared" si="21"/>
        <v>0.63671169285422968</v>
      </c>
      <c r="I117" s="199">
        <f t="shared" si="21"/>
        <v>0.66846880178772017</v>
      </c>
      <c r="J117" s="199">
        <f t="shared" si="21"/>
        <v>0.68347146204291986</v>
      </c>
      <c r="K117" s="199">
        <f t="shared" si="21"/>
        <v>0.6767585171532402</v>
      </c>
      <c r="L117" s="199">
        <f t="shared" si="21"/>
        <v>0.69286009946908644</v>
      </c>
      <c r="M117" s="199">
        <f t="shared" si="21"/>
        <v>0.69998290627211224</v>
      </c>
      <c r="N117" s="199">
        <f t="shared" si="21"/>
        <v>0.71006770193967428</v>
      </c>
      <c r="O117" s="199">
        <f t="shared" si="21"/>
        <v>0.71391818042941835</v>
      </c>
      <c r="P117" s="199">
        <f t="shared" si="21"/>
        <v>0.71839564692345304</v>
      </c>
      <c r="Q117" s="199">
        <f t="shared" si="21"/>
        <v>0.72072144959016837</v>
      </c>
    </row>
    <row r="118" spans="1:17" x14ac:dyDescent="0.25">
      <c r="A118" s="142" t="s">
        <v>244</v>
      </c>
      <c r="B118" s="199">
        <f t="shared" ref="B118:Q118" si="22">IF(B$66=0,0,B$66/B$31)</f>
        <v>9.9863082652671298E-2</v>
      </c>
      <c r="C118" s="199">
        <f t="shared" si="22"/>
        <v>0.10440487552048607</v>
      </c>
      <c r="D118" s="199">
        <f t="shared" si="22"/>
        <v>0.10820931781721867</v>
      </c>
      <c r="E118" s="199">
        <f t="shared" si="22"/>
        <v>0.11174811123870282</v>
      </c>
      <c r="F118" s="199">
        <f t="shared" si="22"/>
        <v>0.11399983485200883</v>
      </c>
      <c r="G118" s="199">
        <f t="shared" si="22"/>
        <v>0.11651538001749454</v>
      </c>
      <c r="H118" s="199">
        <f t="shared" si="22"/>
        <v>0.11331899744253854</v>
      </c>
      <c r="I118" s="199">
        <f t="shared" si="22"/>
        <v>9.2220952586410262E-2</v>
      </c>
      <c r="J118" s="199">
        <f t="shared" si="22"/>
        <v>8.2253836257012769E-2</v>
      </c>
      <c r="K118" s="199">
        <f t="shared" si="22"/>
        <v>8.6713625487064905E-2</v>
      </c>
      <c r="L118" s="199">
        <f t="shared" si="22"/>
        <v>7.6016433035893602E-2</v>
      </c>
      <c r="M118" s="199">
        <f t="shared" si="22"/>
        <v>7.1284349339405431E-2</v>
      </c>
      <c r="N118" s="199">
        <f t="shared" si="22"/>
        <v>6.4584448797302491E-2</v>
      </c>
      <c r="O118" s="199">
        <f t="shared" si="22"/>
        <v>6.2026358006849643E-2</v>
      </c>
      <c r="P118" s="199">
        <f t="shared" si="22"/>
        <v>5.9051723598824817E-2</v>
      </c>
      <c r="Q118" s="199">
        <f t="shared" si="22"/>
        <v>5.7506561251344512E-2</v>
      </c>
    </row>
    <row r="119" spans="1:17" x14ac:dyDescent="0.25">
      <c r="A119" s="127" t="s">
        <v>236</v>
      </c>
      <c r="B119" s="200">
        <f t="shared" ref="B119:Q119" si="23">IF(B$67=0,0,B$67/B$31)</f>
        <v>9.8545920563290382E-2</v>
      </c>
      <c r="C119" s="200">
        <f t="shared" si="23"/>
        <v>9.8744355692156935E-2</v>
      </c>
      <c r="D119" s="200">
        <f t="shared" si="23"/>
        <v>9.891057529295981E-2</v>
      </c>
      <c r="E119" s="200">
        <f t="shared" si="23"/>
        <v>9.9065188448834995E-2</v>
      </c>
      <c r="F119" s="200">
        <f t="shared" si="23"/>
        <v>9.9163568335012678E-2</v>
      </c>
      <c r="G119" s="200">
        <f t="shared" si="23"/>
        <v>9.9273474828683941E-2</v>
      </c>
      <c r="H119" s="200">
        <f t="shared" si="23"/>
        <v>9.9133821919221099E-2</v>
      </c>
      <c r="I119" s="200">
        <f t="shared" si="23"/>
        <v>9.8212028836245802E-2</v>
      </c>
      <c r="J119" s="200">
        <f t="shared" si="23"/>
        <v>9.7776556310127813E-2</v>
      </c>
      <c r="K119" s="200">
        <f t="shared" si="23"/>
        <v>9.7971408624255657E-2</v>
      </c>
      <c r="L119" s="200">
        <f t="shared" si="23"/>
        <v>9.7504038397488876E-2</v>
      </c>
      <c r="M119" s="200">
        <f t="shared" si="23"/>
        <v>9.729728928641114E-2</v>
      </c>
      <c r="N119" s="200">
        <f t="shared" si="23"/>
        <v>9.7004564438281898E-2</v>
      </c>
      <c r="O119" s="200">
        <f t="shared" si="23"/>
        <v>9.6892799086926315E-2</v>
      </c>
      <c r="P119" s="200">
        <f t="shared" si="23"/>
        <v>9.6762834559862509E-2</v>
      </c>
      <c r="Q119" s="200">
        <f t="shared" si="23"/>
        <v>9.6695324988539985E-2</v>
      </c>
    </row>
    <row r="120" spans="1:17" x14ac:dyDescent="0.25">
      <c r="A120" s="142" t="s">
        <v>243</v>
      </c>
      <c r="B120" s="199">
        <f t="shared" ref="B120:Q120" si="24">IF(B$68=0,0,B$68/B$31)</f>
        <v>7.6646003865857376E-2</v>
      </c>
      <c r="C120" s="199">
        <f t="shared" si="24"/>
        <v>7.5848426426114543E-2</v>
      </c>
      <c r="D120" s="199">
        <f t="shared" si="24"/>
        <v>7.518033401525627E-2</v>
      </c>
      <c r="E120" s="199">
        <f t="shared" si="24"/>
        <v>7.4558891805311486E-2</v>
      </c>
      <c r="F120" s="199">
        <f t="shared" si="24"/>
        <v>7.4163469995735823E-2</v>
      </c>
      <c r="G120" s="199">
        <f t="shared" si="24"/>
        <v>7.3721718878712539E-2</v>
      </c>
      <c r="H120" s="199">
        <f t="shared" si="24"/>
        <v>7.4283030832993452E-2</v>
      </c>
      <c r="I120" s="199">
        <f t="shared" si="24"/>
        <v>7.7988026875234026E-2</v>
      </c>
      <c r="J120" s="199">
        <f t="shared" si="24"/>
        <v>7.9738337238340631E-2</v>
      </c>
      <c r="K120" s="199">
        <f t="shared" si="24"/>
        <v>7.8955160334544694E-2</v>
      </c>
      <c r="L120" s="199">
        <f t="shared" si="24"/>
        <v>8.0833678271393428E-2</v>
      </c>
      <c r="M120" s="199">
        <f t="shared" si="24"/>
        <v>8.1664672398413088E-2</v>
      </c>
      <c r="N120" s="199">
        <f t="shared" si="24"/>
        <v>8.2841231892961997E-2</v>
      </c>
      <c r="O120" s="199">
        <f t="shared" si="24"/>
        <v>8.3290454383432147E-2</v>
      </c>
      <c r="P120" s="199">
        <f t="shared" si="24"/>
        <v>8.3812825474402844E-2</v>
      </c>
      <c r="Q120" s="199">
        <f t="shared" si="24"/>
        <v>8.4084169118852969E-2</v>
      </c>
    </row>
    <row r="121" spans="1:17" x14ac:dyDescent="0.25">
      <c r="A121" s="140" t="s">
        <v>242</v>
      </c>
      <c r="B121" s="198">
        <f t="shared" ref="B121:Q121" si="25">IF(B$79=0,0,B$79/B$31)</f>
        <v>2.1899916697433013E-2</v>
      </c>
      <c r="C121" s="198">
        <f t="shared" si="25"/>
        <v>2.2895929266042392E-2</v>
      </c>
      <c r="D121" s="198">
        <f t="shared" si="25"/>
        <v>2.373024127770355E-2</v>
      </c>
      <c r="E121" s="198">
        <f t="shared" si="25"/>
        <v>2.4506296643523513E-2</v>
      </c>
      <c r="F121" s="198">
        <f t="shared" si="25"/>
        <v>2.5000098339276858E-2</v>
      </c>
      <c r="G121" s="198">
        <f t="shared" si="25"/>
        <v>2.5551755949971416E-2</v>
      </c>
      <c r="H121" s="198">
        <f t="shared" si="25"/>
        <v>2.4850791086227644E-2</v>
      </c>
      <c r="I121" s="198">
        <f t="shared" si="25"/>
        <v>2.0224001961011765E-2</v>
      </c>
      <c r="J121" s="198">
        <f t="shared" si="25"/>
        <v>1.8038219071787178E-2</v>
      </c>
      <c r="K121" s="198">
        <f t="shared" si="25"/>
        <v>1.9016248289710963E-2</v>
      </c>
      <c r="L121" s="198">
        <f t="shared" si="25"/>
        <v>1.6670360126095452E-2</v>
      </c>
      <c r="M121" s="198">
        <f t="shared" si="25"/>
        <v>1.5632616887998042E-2</v>
      </c>
      <c r="N121" s="198">
        <f t="shared" si="25"/>
        <v>1.416333254531991E-2</v>
      </c>
      <c r="O121" s="198">
        <f t="shared" si="25"/>
        <v>1.360234470349417E-2</v>
      </c>
      <c r="P121" s="198">
        <f t="shared" si="25"/>
        <v>1.2950009085459666E-2</v>
      </c>
      <c r="Q121" s="198">
        <f t="shared" si="25"/>
        <v>1.2611155869687007E-2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3.5643902816032177E-2</v>
      </c>
      <c r="C124" s="203">
        <f t="shared" si="27"/>
        <v>3.5643902816032177E-2</v>
      </c>
      <c r="D124" s="203">
        <f t="shared" si="27"/>
        <v>3.5643902816032177E-2</v>
      </c>
      <c r="E124" s="203">
        <f t="shared" si="27"/>
        <v>3.5643902816032177E-2</v>
      </c>
      <c r="F124" s="203">
        <f t="shared" si="27"/>
        <v>3.5643902816032177E-2</v>
      </c>
      <c r="G124" s="203">
        <f t="shared" si="27"/>
        <v>3.5643902816032177E-2</v>
      </c>
      <c r="H124" s="203">
        <f t="shared" si="27"/>
        <v>3.5643902816032177E-2</v>
      </c>
      <c r="I124" s="203">
        <f t="shared" si="27"/>
        <v>3.5643902816032177E-2</v>
      </c>
      <c r="J124" s="203">
        <f t="shared" si="27"/>
        <v>3.5643902816032177E-2</v>
      </c>
      <c r="K124" s="203">
        <f t="shared" si="27"/>
        <v>3.5643902816032177E-2</v>
      </c>
      <c r="L124" s="203">
        <f t="shared" si="27"/>
        <v>3.5643902816032177E-2</v>
      </c>
      <c r="M124" s="203">
        <f t="shared" si="27"/>
        <v>3.5643902816032177E-2</v>
      </c>
      <c r="N124" s="203">
        <f t="shared" si="27"/>
        <v>3.5643902816032177E-2</v>
      </c>
      <c r="O124" s="203">
        <f t="shared" si="27"/>
        <v>3.5643902816032177E-2</v>
      </c>
      <c r="P124" s="203">
        <f t="shared" si="27"/>
        <v>3.5643902816032177E-2</v>
      </c>
      <c r="Q124" s="203">
        <f t="shared" si="27"/>
        <v>3.5643902816032177E-2</v>
      </c>
    </row>
    <row r="125" spans="1:17" x14ac:dyDescent="0.25">
      <c r="A125" s="76" t="s">
        <v>82</v>
      </c>
      <c r="B125" s="202">
        <f t="shared" ref="B125:Q125" si="28">IF(B$83=0,0,B$83/B$81)</f>
        <v>1.571671777222711E-2</v>
      </c>
      <c r="C125" s="202">
        <f t="shared" si="28"/>
        <v>1.571671777222711E-2</v>
      </c>
      <c r="D125" s="202">
        <f t="shared" si="28"/>
        <v>1.571671777222711E-2</v>
      </c>
      <c r="E125" s="202">
        <f t="shared" si="28"/>
        <v>1.571671777222711E-2</v>
      </c>
      <c r="F125" s="202">
        <f t="shared" si="28"/>
        <v>1.571671777222711E-2</v>
      </c>
      <c r="G125" s="202">
        <f t="shared" si="28"/>
        <v>1.571671777222711E-2</v>
      </c>
      <c r="H125" s="202">
        <f t="shared" si="28"/>
        <v>1.571671777222711E-2</v>
      </c>
      <c r="I125" s="202">
        <f t="shared" si="28"/>
        <v>1.571671777222711E-2</v>
      </c>
      <c r="J125" s="202">
        <f t="shared" si="28"/>
        <v>1.571671777222711E-2</v>
      </c>
      <c r="K125" s="202">
        <f t="shared" si="28"/>
        <v>1.571671777222711E-2</v>
      </c>
      <c r="L125" s="202">
        <f t="shared" si="28"/>
        <v>1.571671777222711E-2</v>
      </c>
      <c r="M125" s="202">
        <f t="shared" si="28"/>
        <v>1.571671777222711E-2</v>
      </c>
      <c r="N125" s="202">
        <f t="shared" si="28"/>
        <v>1.571671777222711E-2</v>
      </c>
      <c r="O125" s="202">
        <f t="shared" si="28"/>
        <v>1.571671777222711E-2</v>
      </c>
      <c r="P125" s="202">
        <f t="shared" si="28"/>
        <v>1.571671777222711E-2</v>
      </c>
      <c r="Q125" s="202">
        <f t="shared" si="28"/>
        <v>1.571671777222711E-2</v>
      </c>
    </row>
    <row r="126" spans="1:17" x14ac:dyDescent="0.25">
      <c r="A126" s="76" t="s">
        <v>81</v>
      </c>
      <c r="B126" s="202">
        <f t="shared" ref="B126:Q126" si="29">IF(B$84=0,0,B$84/B$81)</f>
        <v>0.1219089208959597</v>
      </c>
      <c r="C126" s="202">
        <f t="shared" si="29"/>
        <v>0.12190892089595971</v>
      </c>
      <c r="D126" s="202">
        <f t="shared" si="29"/>
        <v>0.12190892089595971</v>
      </c>
      <c r="E126" s="202">
        <f t="shared" si="29"/>
        <v>0.12190892089595971</v>
      </c>
      <c r="F126" s="202">
        <f t="shared" si="29"/>
        <v>0.12190892089595971</v>
      </c>
      <c r="G126" s="202">
        <f t="shared" si="29"/>
        <v>0.12190892089595971</v>
      </c>
      <c r="H126" s="202">
        <f t="shared" si="29"/>
        <v>0.1219089208959597</v>
      </c>
      <c r="I126" s="202">
        <f t="shared" si="29"/>
        <v>0.12190892089595971</v>
      </c>
      <c r="J126" s="202">
        <f t="shared" si="29"/>
        <v>0.12190892089595971</v>
      </c>
      <c r="K126" s="202">
        <f t="shared" si="29"/>
        <v>0.12190892089595971</v>
      </c>
      <c r="L126" s="202">
        <f t="shared" si="29"/>
        <v>0.12190892089595971</v>
      </c>
      <c r="M126" s="202">
        <f t="shared" si="29"/>
        <v>0.1219089208959597</v>
      </c>
      <c r="N126" s="202">
        <f t="shared" si="29"/>
        <v>0.12190892089595971</v>
      </c>
      <c r="O126" s="202">
        <f t="shared" si="29"/>
        <v>0.12190892089595971</v>
      </c>
      <c r="P126" s="202">
        <f t="shared" si="29"/>
        <v>0.12190892089595971</v>
      </c>
      <c r="Q126" s="202">
        <f t="shared" si="29"/>
        <v>0.12190892089595971</v>
      </c>
    </row>
    <row r="127" spans="1:17" x14ac:dyDescent="0.25">
      <c r="A127" s="76" t="s">
        <v>80</v>
      </c>
      <c r="B127" s="202">
        <f t="shared" ref="B127:Q127" si="30">IF(B$85=0,0,B$85/B$81)</f>
        <v>5.3829612185198529E-2</v>
      </c>
      <c r="C127" s="202">
        <f t="shared" si="30"/>
        <v>5.3829612185198529E-2</v>
      </c>
      <c r="D127" s="202">
        <f t="shared" si="30"/>
        <v>5.3829612185198529E-2</v>
      </c>
      <c r="E127" s="202">
        <f t="shared" si="30"/>
        <v>5.3829612185198529E-2</v>
      </c>
      <c r="F127" s="202">
        <f t="shared" si="30"/>
        <v>5.3829612185198529E-2</v>
      </c>
      <c r="G127" s="202">
        <f t="shared" si="30"/>
        <v>5.3829612185198529E-2</v>
      </c>
      <c r="H127" s="202">
        <f t="shared" si="30"/>
        <v>5.3829612185198536E-2</v>
      </c>
      <c r="I127" s="202">
        <f t="shared" si="30"/>
        <v>5.3829612185198529E-2</v>
      </c>
      <c r="J127" s="202">
        <f t="shared" si="30"/>
        <v>5.3829612185198529E-2</v>
      </c>
      <c r="K127" s="202">
        <f t="shared" si="30"/>
        <v>5.3829612185198529E-2</v>
      </c>
      <c r="L127" s="202">
        <f t="shared" si="30"/>
        <v>5.3829612185198529E-2</v>
      </c>
      <c r="M127" s="202">
        <f t="shared" si="30"/>
        <v>5.3829612185198529E-2</v>
      </c>
      <c r="N127" s="202">
        <f t="shared" si="30"/>
        <v>5.3829612185198529E-2</v>
      </c>
      <c r="O127" s="202">
        <f t="shared" si="30"/>
        <v>5.3829612185198529E-2</v>
      </c>
      <c r="P127" s="202">
        <f t="shared" si="30"/>
        <v>5.3829612185198529E-2</v>
      </c>
      <c r="Q127" s="202">
        <f t="shared" si="30"/>
        <v>5.3829612185198529E-2</v>
      </c>
    </row>
    <row r="128" spans="1:17" x14ac:dyDescent="0.25">
      <c r="A128" s="129" t="s">
        <v>79</v>
      </c>
      <c r="B128" s="201">
        <f t="shared" ref="B128:Q128" si="31">IF(B$86=0,0,B$86/B$81)</f>
        <v>0.18647288309817558</v>
      </c>
      <c r="C128" s="201">
        <f t="shared" si="31"/>
        <v>0.18647288309817561</v>
      </c>
      <c r="D128" s="201">
        <f t="shared" si="31"/>
        <v>0.18647288309817556</v>
      </c>
      <c r="E128" s="201">
        <f t="shared" si="31"/>
        <v>0.18647288309817558</v>
      </c>
      <c r="F128" s="201">
        <f t="shared" si="31"/>
        <v>0.18647288309817558</v>
      </c>
      <c r="G128" s="201">
        <f t="shared" si="31"/>
        <v>0.18647288309817556</v>
      </c>
      <c r="H128" s="201">
        <f t="shared" si="31"/>
        <v>0.18647288309817556</v>
      </c>
      <c r="I128" s="201">
        <f t="shared" si="31"/>
        <v>0.18647288309817556</v>
      </c>
      <c r="J128" s="201">
        <f t="shared" si="31"/>
        <v>0.18647288309817556</v>
      </c>
      <c r="K128" s="201">
        <f t="shared" si="31"/>
        <v>0.18647288309817558</v>
      </c>
      <c r="L128" s="201">
        <f t="shared" si="31"/>
        <v>0.18647288309817558</v>
      </c>
      <c r="M128" s="201">
        <f t="shared" si="31"/>
        <v>0.18647288309817558</v>
      </c>
      <c r="N128" s="201">
        <f t="shared" si="31"/>
        <v>0.18647288309817558</v>
      </c>
      <c r="O128" s="201">
        <f t="shared" si="31"/>
        <v>0.18647288309817558</v>
      </c>
      <c r="P128" s="201">
        <f t="shared" si="31"/>
        <v>0.18647288309817558</v>
      </c>
      <c r="Q128" s="201">
        <f t="shared" si="31"/>
        <v>0.18647288309817556</v>
      </c>
    </row>
    <row r="129" spans="1:17" x14ac:dyDescent="0.25">
      <c r="A129" s="72" t="s">
        <v>235</v>
      </c>
      <c r="B129" s="276">
        <f t="shared" ref="B129:Q129" si="32">IF(B$91=0,0,B$91/B$81)</f>
        <v>0.58642796323240687</v>
      </c>
      <c r="C129" s="276">
        <f t="shared" si="32"/>
        <v>0.58642796323240687</v>
      </c>
      <c r="D129" s="276">
        <f t="shared" si="32"/>
        <v>0.58642796323240687</v>
      </c>
      <c r="E129" s="276">
        <f t="shared" si="32"/>
        <v>0.58642796323240687</v>
      </c>
      <c r="F129" s="276">
        <f t="shared" si="32"/>
        <v>0.58642796323240687</v>
      </c>
      <c r="G129" s="276">
        <f t="shared" si="32"/>
        <v>0.58642796323240687</v>
      </c>
      <c r="H129" s="276">
        <f t="shared" si="32"/>
        <v>0.58642796323240687</v>
      </c>
      <c r="I129" s="276">
        <f t="shared" si="32"/>
        <v>0.58642796323240687</v>
      </c>
      <c r="J129" s="276">
        <f t="shared" si="32"/>
        <v>0.58642796323240687</v>
      </c>
      <c r="K129" s="276">
        <f t="shared" si="32"/>
        <v>0.58642796323240687</v>
      </c>
      <c r="L129" s="276">
        <f t="shared" si="32"/>
        <v>0.58642796323240687</v>
      </c>
      <c r="M129" s="276">
        <f t="shared" si="32"/>
        <v>0.58642796323240687</v>
      </c>
      <c r="N129" s="276">
        <f t="shared" si="32"/>
        <v>0.58642796323240687</v>
      </c>
      <c r="O129" s="276">
        <f t="shared" si="32"/>
        <v>0.58642796323240687</v>
      </c>
      <c r="P129" s="276">
        <f t="shared" si="32"/>
        <v>0.58642796323240687</v>
      </c>
      <c r="Q129" s="276">
        <f t="shared" si="32"/>
        <v>0.58642796323240687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118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 t="shared" ref="B133:Q133" si="33">SUM(B$134:B$141)</f>
        <v>287.28521049601687</v>
      </c>
      <c r="C133" s="230">
        <f t="shared" si="33"/>
        <v>291.65470567018991</v>
      </c>
      <c r="D133" s="230">
        <f t="shared" si="33"/>
        <v>281.78328844033371</v>
      </c>
      <c r="E133" s="230">
        <f t="shared" si="33"/>
        <v>277.03425917125458</v>
      </c>
      <c r="F133" s="230">
        <f t="shared" si="33"/>
        <v>270.78868552253948</v>
      </c>
      <c r="G133" s="230">
        <f t="shared" si="33"/>
        <v>272.72530842500004</v>
      </c>
      <c r="H133" s="230">
        <f t="shared" si="33"/>
        <v>265.75915375172434</v>
      </c>
      <c r="I133" s="230">
        <f t="shared" si="33"/>
        <v>297.5004516102797</v>
      </c>
      <c r="J133" s="230">
        <f t="shared" si="33"/>
        <v>305.59664666578522</v>
      </c>
      <c r="K133" s="230">
        <f t="shared" si="33"/>
        <v>310.16402029852361</v>
      </c>
      <c r="L133" s="230">
        <f t="shared" si="33"/>
        <v>309.4272745125333</v>
      </c>
      <c r="M133" s="230">
        <f t="shared" si="33"/>
        <v>314.49669657079727</v>
      </c>
      <c r="N133" s="230">
        <f t="shared" si="33"/>
        <v>315.0494355363831</v>
      </c>
      <c r="O133" s="230">
        <f t="shared" si="33"/>
        <v>312.10050471040495</v>
      </c>
      <c r="P133" s="230">
        <f t="shared" si="33"/>
        <v>315.19775694535491</v>
      </c>
      <c r="Q133" s="230">
        <f t="shared" si="33"/>
        <v>311.54251865708909</v>
      </c>
    </row>
    <row r="134" spans="1:17" x14ac:dyDescent="0.25">
      <c r="A134" s="132" t="s">
        <v>83</v>
      </c>
      <c r="B134" s="229">
        <f>IF(B$6=0,0,B$6/PPA!B$10*1000)</f>
        <v>1.4215409910611325</v>
      </c>
      <c r="C134" s="229">
        <f>IF(C$6=0,0,C$6/PPA!C$10*1000)</f>
        <v>1.4431620709963173</v>
      </c>
      <c r="D134" s="229">
        <f>IF(D$6=0,0,D$6/PPA!D$10*1000)</f>
        <v>1.3943164509663841</v>
      </c>
      <c r="E134" s="229">
        <f>IF(E$6=0,0,E$6/PPA!E$10*1000)</f>
        <v>1.3708173652943823</v>
      </c>
      <c r="F134" s="229">
        <f>IF(F$6=0,0,F$6/PPA!F$10*1000)</f>
        <v>1.3399130979323044</v>
      </c>
      <c r="G134" s="229">
        <f>IF(G$6=0,0,G$6/PPA!G$10*1000)</f>
        <v>1.3494958705202915</v>
      </c>
      <c r="H134" s="229">
        <f>IF(H$6=0,0,H$6/PPA!H$10*1000)</f>
        <v>1.3150260333816659</v>
      </c>
      <c r="I134" s="229">
        <f>IF(I$6=0,0,I$6/PPA!I$10*1000)</f>
        <v>1.4720879160226554</v>
      </c>
      <c r="J134" s="229">
        <f>IF(J$6=0,0,J$6/PPA!J$10*1000)</f>
        <v>1.5121494044757382</v>
      </c>
      <c r="K134" s="229">
        <f>IF(K$6=0,0,K$6/PPA!K$10*1000)</f>
        <v>1.5347496240596816</v>
      </c>
      <c r="L134" s="229">
        <f>IF(L$6=0,0,L$6/PPA!L$10*1000)</f>
        <v>1.5311040680181141</v>
      </c>
      <c r="M134" s="229">
        <f>IF(M$6=0,0,M$6/PPA!M$10*1000)</f>
        <v>1.5561885171770857</v>
      </c>
      <c r="N134" s="229">
        <f>IF(N$6=0,0,N$6/PPA!N$10*1000)</f>
        <v>1.5589235730317899</v>
      </c>
      <c r="O134" s="229">
        <f>IF(O$6=0,0,O$6/PPA!O$10*1000)</f>
        <v>1.5443317113703632</v>
      </c>
      <c r="P134" s="229">
        <f>IF(P$6=0,0,P$6/PPA!P$10*1000)</f>
        <v>1.55965749512385</v>
      </c>
      <c r="Q134" s="229">
        <f>IF(Q$6=0,0,Q$6/PPA!Q$10*1000)</f>
        <v>1.5415706919435033</v>
      </c>
    </row>
    <row r="135" spans="1:17" x14ac:dyDescent="0.25">
      <c r="A135" s="76" t="s">
        <v>82</v>
      </c>
      <c r="B135" s="228">
        <f>IF(B$7=0,0,B$7/PPA!B$10*1000)</f>
        <v>1.9901573874855856</v>
      </c>
      <c r="C135" s="228">
        <f>IF(C$7=0,0,C$7/PPA!C$10*1000)</f>
        <v>2.0204268993948444</v>
      </c>
      <c r="D135" s="228">
        <f>IF(D$7=0,0,D$7/PPA!D$10*1000)</f>
        <v>1.952043031352938</v>
      </c>
      <c r="E135" s="228">
        <f>IF(E$7=0,0,E$7/PPA!E$10*1000)</f>
        <v>1.9191443114121349</v>
      </c>
      <c r="F135" s="228">
        <f>IF(F$7=0,0,F$7/PPA!F$10*1000)</f>
        <v>1.8758783371052263</v>
      </c>
      <c r="G135" s="228">
        <f>IF(G$7=0,0,G$7/PPA!G$10*1000)</f>
        <v>1.8892942187284083</v>
      </c>
      <c r="H135" s="228">
        <f>IF(H$7=0,0,H$7/PPA!H$10*1000)</f>
        <v>1.8410364467343323</v>
      </c>
      <c r="I135" s="228">
        <f>IF(I$7=0,0,I$7/PPA!I$10*1000)</f>
        <v>2.0609230824317182</v>
      </c>
      <c r="J135" s="228">
        <f>IF(J$7=0,0,J$7/PPA!J$10*1000)</f>
        <v>2.1170091662660337</v>
      </c>
      <c r="K135" s="228">
        <f>IF(K$7=0,0,K$7/PPA!K$10*1000)</f>
        <v>2.1486494736835544</v>
      </c>
      <c r="L135" s="228">
        <f>IF(L$7=0,0,L$7/PPA!L$10*1000)</f>
        <v>2.14354569522536</v>
      </c>
      <c r="M135" s="228">
        <f>IF(M$7=0,0,M$7/PPA!M$10*1000)</f>
        <v>2.1786639240479198</v>
      </c>
      <c r="N135" s="228">
        <f>IF(N$7=0,0,N$7/PPA!N$10*1000)</f>
        <v>2.1824930022445055</v>
      </c>
      <c r="O135" s="228">
        <f>IF(O$7=0,0,O$7/PPA!O$10*1000)</f>
        <v>2.1620643959185086</v>
      </c>
      <c r="P135" s="228">
        <f>IF(P$7=0,0,P$7/PPA!P$10*1000)</f>
        <v>2.1835204931733903</v>
      </c>
      <c r="Q135" s="228">
        <f>IF(Q$7=0,0,Q$7/PPA!Q$10*1000)</f>
        <v>2.1581989687209049</v>
      </c>
    </row>
    <row r="136" spans="1:17" x14ac:dyDescent="0.25">
      <c r="A136" s="76" t="s">
        <v>81</v>
      </c>
      <c r="B136" s="228">
        <f>IF(B$8=0,0,B$8/PPA!B$10*1000)</f>
        <v>11.37232792848906</v>
      </c>
      <c r="C136" s="228">
        <f>IF(C$8=0,0,C$8/PPA!C$10*1000)</f>
        <v>11.545296567970539</v>
      </c>
      <c r="D136" s="228">
        <f>IF(D$8=0,0,D$8/PPA!D$10*1000)</f>
        <v>11.154531607731073</v>
      </c>
      <c r="E136" s="228">
        <f>IF(E$8=0,0,E$8/PPA!E$10*1000)</f>
        <v>10.966538922355058</v>
      </c>
      <c r="F136" s="228">
        <f>IF(F$8=0,0,F$8/PPA!F$10*1000)</f>
        <v>10.719304783458435</v>
      </c>
      <c r="G136" s="228">
        <f>IF(G$8=0,0,G$8/PPA!G$10*1000)</f>
        <v>10.795966964162332</v>
      </c>
      <c r="H136" s="228">
        <f>IF(H$8=0,0,H$8/PPA!H$10*1000)</f>
        <v>10.520208267053327</v>
      </c>
      <c r="I136" s="228">
        <f>IF(I$8=0,0,I$8/PPA!I$10*1000)</f>
        <v>11.776703328181243</v>
      </c>
      <c r="J136" s="228">
        <f>IF(J$8=0,0,J$8/PPA!J$10*1000)</f>
        <v>12.097195235805906</v>
      </c>
      <c r="K136" s="228">
        <f>IF(K$8=0,0,K$8/PPA!K$10*1000)</f>
        <v>12.277996992477453</v>
      </c>
      <c r="L136" s="228">
        <f>IF(L$8=0,0,L$8/PPA!L$10*1000)</f>
        <v>12.248832544144912</v>
      </c>
      <c r="M136" s="228">
        <f>IF(M$8=0,0,M$8/PPA!M$10*1000)</f>
        <v>12.449508137416686</v>
      </c>
      <c r="N136" s="228">
        <f>IF(N$8=0,0,N$8/PPA!N$10*1000)</f>
        <v>12.471388584254319</v>
      </c>
      <c r="O136" s="228">
        <f>IF(O$8=0,0,O$8/PPA!O$10*1000)</f>
        <v>12.354653690962905</v>
      </c>
      <c r="P136" s="228">
        <f>IF(P$8=0,0,P$8/PPA!P$10*1000)</f>
        <v>12.4772599609908</v>
      </c>
      <c r="Q136" s="228">
        <f>IF(Q$8=0,0,Q$8/PPA!Q$10*1000)</f>
        <v>12.332565535548026</v>
      </c>
    </row>
    <row r="137" spans="1:17" x14ac:dyDescent="0.25">
      <c r="A137" s="76" t="s">
        <v>80</v>
      </c>
      <c r="B137" s="228">
        <f>IF(B$9=0,0,B$9/PPA!B$10*1000)</f>
        <v>5.6861639642445301</v>
      </c>
      <c r="C137" s="228">
        <f>IF(C$9=0,0,C$9/PPA!C$10*1000)</f>
        <v>5.7726482839852693</v>
      </c>
      <c r="D137" s="228">
        <f>IF(D$9=0,0,D$9/PPA!D$10*1000)</f>
        <v>5.5772658038655365</v>
      </c>
      <c r="E137" s="228">
        <f>IF(E$9=0,0,E$9/PPA!E$10*1000)</f>
        <v>5.483269461177529</v>
      </c>
      <c r="F137" s="228">
        <f>IF(F$9=0,0,F$9/PPA!F$10*1000)</f>
        <v>5.3596523917292176</v>
      </c>
      <c r="G137" s="228">
        <f>IF(G$9=0,0,G$9/PPA!G$10*1000)</f>
        <v>5.3979834820811661</v>
      </c>
      <c r="H137" s="228">
        <f>IF(H$9=0,0,H$9/PPA!H$10*1000)</f>
        <v>5.2601041335266636</v>
      </c>
      <c r="I137" s="228">
        <f>IF(I$9=0,0,I$9/PPA!I$10*1000)</f>
        <v>5.8883516640906217</v>
      </c>
      <c r="J137" s="228">
        <f>IF(J$9=0,0,J$9/PPA!J$10*1000)</f>
        <v>6.0485976179029528</v>
      </c>
      <c r="K137" s="228">
        <f>IF(K$9=0,0,K$9/PPA!K$10*1000)</f>
        <v>6.1389984962387265</v>
      </c>
      <c r="L137" s="228">
        <f>IF(L$9=0,0,L$9/PPA!L$10*1000)</f>
        <v>6.1244162720724562</v>
      </c>
      <c r="M137" s="228">
        <f>IF(M$9=0,0,M$9/PPA!M$10*1000)</f>
        <v>6.2247540687083429</v>
      </c>
      <c r="N137" s="228">
        <f>IF(N$9=0,0,N$9/PPA!N$10*1000)</f>
        <v>6.2356942921271594</v>
      </c>
      <c r="O137" s="228">
        <f>IF(O$9=0,0,O$9/PPA!O$10*1000)</f>
        <v>6.1773268454814527</v>
      </c>
      <c r="P137" s="228">
        <f>IF(P$9=0,0,P$9/PPA!P$10*1000)</f>
        <v>6.2386299804954</v>
      </c>
      <c r="Q137" s="228">
        <f>IF(Q$9=0,0,Q$9/PPA!Q$10*1000)</f>
        <v>6.1662827677740131</v>
      </c>
    </row>
    <row r="138" spans="1:17" x14ac:dyDescent="0.25">
      <c r="A138" s="129" t="s">
        <v>79</v>
      </c>
      <c r="B138" s="227">
        <f>IF(B$10=0,0,B$10/PPA!B$10*1000)</f>
        <v>3.4116983785467188</v>
      </c>
      <c r="C138" s="227">
        <f>IF(C$10=0,0,C$10/PPA!C$10*1000)</f>
        <v>3.4635889703911631</v>
      </c>
      <c r="D138" s="227">
        <f>IF(D$10=0,0,D$10/PPA!D$10*1000)</f>
        <v>3.3463594823193219</v>
      </c>
      <c r="E138" s="227">
        <f>IF(E$10=0,0,E$10/PPA!E$10*1000)</f>
        <v>3.2899616767065178</v>
      </c>
      <c r="F138" s="227">
        <f>IF(F$10=0,0,F$10/PPA!F$10*1000)</f>
        <v>3.2157914350375312</v>
      </c>
      <c r="G138" s="227">
        <f>IF(G$10=0,0,G$10/PPA!G$10*1000)</f>
        <v>3.2387900892487003</v>
      </c>
      <c r="H138" s="227">
        <f>IF(H$10=0,0,H$10/PPA!H$10*1000)</f>
        <v>3.1560624801159984</v>
      </c>
      <c r="I138" s="227">
        <f>IF(I$10=0,0,I$10/PPA!I$10*1000)</f>
        <v>3.5330109984543738</v>
      </c>
      <c r="J138" s="227">
        <f>IF(J$10=0,0,J$10/PPA!J$10*1000)</f>
        <v>3.6291585707417724</v>
      </c>
      <c r="K138" s="227">
        <f>IF(K$10=0,0,K$10/PPA!K$10*1000)</f>
        <v>3.6833990977432358</v>
      </c>
      <c r="L138" s="227">
        <f>IF(L$10=0,0,L$10/PPA!L$10*1000)</f>
        <v>3.6746497632434747</v>
      </c>
      <c r="M138" s="227">
        <f>IF(M$10=0,0,M$10/PPA!M$10*1000)</f>
        <v>3.7348524412250059</v>
      </c>
      <c r="N138" s="227">
        <f>IF(N$10=0,0,N$10/PPA!N$10*1000)</f>
        <v>3.741416575276296</v>
      </c>
      <c r="O138" s="227">
        <f>IF(O$10=0,0,O$10/PPA!O$10*1000)</f>
        <v>3.7063961072888723</v>
      </c>
      <c r="P138" s="227">
        <f>IF(P$10=0,0,P$10/PPA!P$10*1000)</f>
        <v>3.7431779882972402</v>
      </c>
      <c r="Q138" s="227">
        <f>IF(Q$10=0,0,Q$10/PPA!Q$10*1000)</f>
        <v>3.6997696606644075</v>
      </c>
    </row>
    <row r="139" spans="1:17" x14ac:dyDescent="0.25">
      <c r="A139" s="127" t="s">
        <v>241</v>
      </c>
      <c r="B139" s="225">
        <f>IF(B$15=0,0,B$15/PPA!B$10*1000)</f>
        <v>9.6161008993737216</v>
      </c>
      <c r="C139" s="225">
        <f>IF(C$15=0,0,C$15/PPA!C$10*1000)</f>
        <v>9.9510570481746736</v>
      </c>
      <c r="D139" s="225">
        <f>IF(D$15=0,0,D$15/PPA!D$10*1000)</f>
        <v>9.7669653739384845</v>
      </c>
      <c r="E139" s="225">
        <f>IF(E$15=0,0,E$15/PPA!E$10*1000)</f>
        <v>9.7420147982839786</v>
      </c>
      <c r="F139" s="225">
        <f>IF(F$15=0,0,F$15/PPA!F$10*1000)</f>
        <v>9.6092466585960175</v>
      </c>
      <c r="G139" s="225">
        <f>IF(G$15=0,0,G$15/PPA!G$10*1000)</f>
        <v>9.7757006208035815</v>
      </c>
      <c r="H139" s="225">
        <f>IF(H$15=0,0,H$15/PPA!H$10*1000)</f>
        <v>9.4049925873493088</v>
      </c>
      <c r="I139" s="225">
        <f>IF(I$15=0,0,I$15/PPA!I$10*1000)</f>
        <v>9.6341551612647667</v>
      </c>
      <c r="J139" s="225">
        <f>IF(J$15=0,0,J$15/PPA!J$10*1000)</f>
        <v>9.462437814124165</v>
      </c>
      <c r="K139" s="225">
        <f>IF(K$15=0,0,K$15/PPA!K$10*1000)</f>
        <v>9.8009123362518924</v>
      </c>
      <c r="L139" s="225">
        <f>IF(L$15=0,0,L$15/PPA!L$10*1000)</f>
        <v>9.3061100275094812</v>
      </c>
      <c r="M139" s="225">
        <f>IF(M$15=0,0,M$15/PPA!M$10*1000)</f>
        <v>9.2465713525789361</v>
      </c>
      <c r="N139" s="225">
        <f>IF(N$15=0,0,N$15/PPA!N$10*1000)</f>
        <v>8.9621315302393132</v>
      </c>
      <c r="O139" s="225">
        <f>IF(O$15=0,0,O$15/PPA!O$10*1000)</f>
        <v>8.7645117509132273</v>
      </c>
      <c r="P139" s="225">
        <f>IF(P$15=0,0,P$15/PPA!P$10*1000)</f>
        <v>8.7179256310047055</v>
      </c>
      <c r="Q139" s="225">
        <f>IF(Q$15=0,0,Q$15/PPA!Q$10*1000)</f>
        <v>8.5482520523798726</v>
      </c>
    </row>
    <row r="140" spans="1:17" x14ac:dyDescent="0.25">
      <c r="A140" s="127" t="s">
        <v>240</v>
      </c>
      <c r="B140" s="226">
        <f>IF(B$16=0,0,B$16/PPA!B$10*1000)</f>
        <v>232.41810783709684</v>
      </c>
      <c r="C140" s="226">
        <f>IF(C$16=0,0,C$16/PPA!C$10*1000)</f>
        <v>235.34506572222239</v>
      </c>
      <c r="D140" s="226">
        <f>IF(D$16=0,0,D$16/PPA!D$10*1000)</f>
        <v>226.88743919251897</v>
      </c>
      <c r="E140" s="226">
        <f>IF(E$16=0,0,E$16/PPA!E$10*1000)</f>
        <v>222.61359086206068</v>
      </c>
      <c r="F140" s="226">
        <f>IF(F$16=0,0,F$16/PPA!F$10*1000)</f>
        <v>217.31501735513416</v>
      </c>
      <c r="G140" s="226">
        <f>IF(G$16=0,0,G$16/PPA!G$10*1000)</f>
        <v>218.55429802211432</v>
      </c>
      <c r="H140" s="226">
        <f>IF(H$16=0,0,H$16/PPA!H$10*1000)</f>
        <v>213.3617402761202</v>
      </c>
      <c r="I140" s="226">
        <f>IF(I$16=0,0,I$16/PPA!I$10*1000)</f>
        <v>241.72598576813493</v>
      </c>
      <c r="J140" s="226">
        <f>IF(J$16=0,0,J$16/PPA!J$10*1000)</f>
        <v>249.70245926952617</v>
      </c>
      <c r="K140" s="226">
        <f>IF(K$16=0,0,K$16/PPA!K$10*1000)</f>
        <v>252.7995090863983</v>
      </c>
      <c r="L140" s="226">
        <f>IF(L$16=0,0,L$16/PPA!L$10*1000)</f>
        <v>253.718371636743</v>
      </c>
      <c r="M140" s="226">
        <f>IF(M$16=0,0,M$16/PPA!M$10*1000)</f>
        <v>258.55822179057907</v>
      </c>
      <c r="N140" s="226">
        <f>IF(N$16=0,0,N$16/PPA!N$10*1000)</f>
        <v>259.98154013423357</v>
      </c>
      <c r="O140" s="226">
        <f>IF(O$16=0,0,O$16/PPA!O$10*1000)</f>
        <v>257.91452742866255</v>
      </c>
      <c r="P140" s="226">
        <f>IF(P$16=0,0,P$16/PPA!P$10*1000)</f>
        <v>260.90441732737025</v>
      </c>
      <c r="Q140" s="226">
        <f>IF(Q$16=0,0,Q$16/PPA!Q$10*1000)</f>
        <v>258.09976330810315</v>
      </c>
    </row>
    <row r="141" spans="1:17" x14ac:dyDescent="0.25">
      <c r="A141" s="72" t="s">
        <v>239</v>
      </c>
      <c r="B141" s="258">
        <f>IF(B$29=0,0,B$29/PPA!B$10*1000)</f>
        <v>21.369113109719287</v>
      </c>
      <c r="C141" s="258">
        <f>IF(C$29=0,0,C$29/PPA!C$10*1000)</f>
        <v>22.113460107054735</v>
      </c>
      <c r="D141" s="258">
        <f>IF(D$29=0,0,D$29/PPA!D$10*1000)</f>
        <v>21.704367497640987</v>
      </c>
      <c r="E141" s="258">
        <f>IF(E$29=0,0,E$29/PPA!E$10*1000)</f>
        <v>21.648921773964307</v>
      </c>
      <c r="F141" s="258">
        <f>IF(F$29=0,0,F$29/PPA!F$10*1000)</f>
        <v>21.353881463546621</v>
      </c>
      <c r="G141" s="258">
        <f>IF(G$29=0,0,G$29/PPA!G$10*1000)</f>
        <v>21.723779157341202</v>
      </c>
      <c r="H141" s="258">
        <f>IF(H$29=0,0,H$29/PPA!H$10*1000)</f>
        <v>20.899983527442821</v>
      </c>
      <c r="I141" s="258">
        <f>IF(I$29=0,0,I$29/PPA!I$10*1000)</f>
        <v>21.409233691699391</v>
      </c>
      <c r="J141" s="258">
        <f>IF(J$29=0,0,J$29/PPA!J$10*1000)</f>
        <v>21.027639586942499</v>
      </c>
      <c r="K141" s="258">
        <f>IF(K$29=0,0,K$29/PPA!K$10*1000)</f>
        <v>21.779805191670782</v>
      </c>
      <c r="L141" s="258">
        <f>IF(L$29=0,0,L$29/PPA!L$10*1000)</f>
        <v>20.680244505576542</v>
      </c>
      <c r="M141" s="258">
        <f>IF(M$29=0,0,M$29/PPA!M$10*1000)</f>
        <v>20.547936339064222</v>
      </c>
      <c r="N141" s="258">
        <f>IF(N$29=0,0,N$29/PPA!N$10*1000)</f>
        <v>19.915847844976167</v>
      </c>
      <c r="O141" s="258">
        <f>IF(O$29=0,0,O$29/PPA!O$10*1000)</f>
        <v>19.476692779807092</v>
      </c>
      <c r="P141" s="258">
        <f>IF(P$29=0,0,P$29/PPA!P$10*1000)</f>
        <v>19.373168068899261</v>
      </c>
      <c r="Q141" s="258">
        <f>IF(Q$29=0,0,Q$29/PPA!Q$10*1000)</f>
        <v>18.996115671955195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 t="shared" ref="B143:Q143" si="34">SUM(B$144:B$151)</f>
        <v>228.60455966822659</v>
      </c>
      <c r="C143" s="230">
        <f t="shared" si="34"/>
        <v>232.08154519957233</v>
      </c>
      <c r="D143" s="230">
        <f t="shared" si="34"/>
        <v>228.75566904007673</v>
      </c>
      <c r="E143" s="230">
        <f t="shared" si="34"/>
        <v>219.13949493283894</v>
      </c>
      <c r="F143" s="230">
        <f t="shared" si="34"/>
        <v>213.24202830465183</v>
      </c>
      <c r="G143" s="230">
        <f t="shared" si="34"/>
        <v>214.7670897930409</v>
      </c>
      <c r="H143" s="230">
        <f t="shared" si="34"/>
        <v>217.30286975554296</v>
      </c>
      <c r="I143" s="230">
        <f t="shared" si="34"/>
        <v>230.90258844598759</v>
      </c>
      <c r="J143" s="230">
        <f t="shared" si="34"/>
        <v>237.18638527641644</v>
      </c>
      <c r="K143" s="230">
        <f t="shared" si="34"/>
        <v>240.73131567397024</v>
      </c>
      <c r="L143" s="230">
        <f t="shared" si="34"/>
        <v>240.15949634364296</v>
      </c>
      <c r="M143" s="230">
        <f t="shared" si="34"/>
        <v>244.09408759835392</v>
      </c>
      <c r="N143" s="230">
        <f t="shared" si="34"/>
        <v>244.52309151145016</v>
      </c>
      <c r="O143" s="230">
        <f t="shared" si="34"/>
        <v>242.23430251237161</v>
      </c>
      <c r="P143" s="230">
        <f t="shared" si="34"/>
        <v>244.63820998292857</v>
      </c>
      <c r="Q143" s="230">
        <f t="shared" si="34"/>
        <v>252.44657390651042</v>
      </c>
    </row>
    <row r="144" spans="1:17" x14ac:dyDescent="0.25">
      <c r="A144" s="132" t="s">
        <v>83</v>
      </c>
      <c r="B144" s="229">
        <f>IF(B$32=0,0,B$32/PPA!B$11*1000)</f>
        <v>1.18065530176517</v>
      </c>
      <c r="C144" s="229">
        <f>IF(C$32=0,0,C$32/PPA!C$11*1000)</f>
        <v>1.1986126050127601</v>
      </c>
      <c r="D144" s="229">
        <f>IF(D$32=0,0,D$32/PPA!D$11*1000)</f>
        <v>1.1814357239985682</v>
      </c>
      <c r="E144" s="229">
        <f>IF(E$32=0,0,E$32/PPA!E$11*1000)</f>
        <v>1.1317718548312847</v>
      </c>
      <c r="F144" s="229">
        <f>IF(F$32=0,0,F$32/PPA!F$11*1000)</f>
        <v>1.1013136905162006</v>
      </c>
      <c r="G144" s="229">
        <f>IF(G$32=0,0,G$32/PPA!G$11*1000)</f>
        <v>1.1091900510507304</v>
      </c>
      <c r="H144" s="229">
        <f>IF(H$32=0,0,H$32/PPA!H$11*1000)</f>
        <v>1.1222863867545456</v>
      </c>
      <c r="I144" s="229">
        <f>IF(I$32=0,0,I$32/PPA!I$11*1000)</f>
        <v>1.1925237433396079</v>
      </c>
      <c r="J144" s="229">
        <f>IF(J$32=0,0,J$32/PPA!J$11*1000)</f>
        <v>1.2249771557029843</v>
      </c>
      <c r="K144" s="229">
        <f>IF(K$32=0,0,K$32/PPA!K$11*1000)</f>
        <v>1.2432853682527885</v>
      </c>
      <c r="L144" s="229">
        <f>IF(L$32=0,0,L$32/PPA!L$11*1000)</f>
        <v>1.2403321396514762</v>
      </c>
      <c r="M144" s="229">
        <f>IF(M$32=0,0,M$32/PPA!M$11*1000)</f>
        <v>1.2606528018110372</v>
      </c>
      <c r="N144" s="229">
        <f>IF(N$32=0,0,N$32/PPA!N$11*1000)</f>
        <v>1.2628684432890998</v>
      </c>
      <c r="O144" s="229">
        <f>IF(O$32=0,0,O$32/PPA!O$11*1000)</f>
        <v>1.2510477216451146</v>
      </c>
      <c r="P144" s="229">
        <f>IF(P$32=0,0,P$32/PPA!P$11*1000)</f>
        <v>1.2634629862583184</v>
      </c>
      <c r="Q144" s="229">
        <f>IF(Q$32=0,0,Q$32/PPA!Q$11*1000)</f>
        <v>1.3037902057935207</v>
      </c>
    </row>
    <row r="145" spans="1:17" x14ac:dyDescent="0.25">
      <c r="A145" s="76" t="s">
        <v>82</v>
      </c>
      <c r="B145" s="228">
        <f>IF(B$33=0,0,B$33/PPA!B$11*1000)</f>
        <v>1.6754385923065911</v>
      </c>
      <c r="C145" s="228">
        <f>IF(C$33=0,0,C$33/PPA!C$11*1000)</f>
        <v>1.7009213549976012</v>
      </c>
      <c r="D145" s="228">
        <f>IF(D$33=0,0,D$33/PPA!D$11*1000)</f>
        <v>1.6765460700997916</v>
      </c>
      <c r="E145" s="228">
        <f>IF(E$33=0,0,E$33/PPA!E$11*1000)</f>
        <v>1.6060693078121631</v>
      </c>
      <c r="F145" s="228">
        <f>IF(F$33=0,0,F$33/PPA!F$11*1000)</f>
        <v>1.562846883902312</v>
      </c>
      <c r="G145" s="228">
        <f>IF(G$33=0,0,G$33/PPA!G$11*1000)</f>
        <v>1.5740240313616443</v>
      </c>
      <c r="H145" s="228">
        <f>IF(H$33=0,0,H$33/PPA!H$11*1000)</f>
        <v>1.5926087158357409</v>
      </c>
      <c r="I145" s="228">
        <f>IF(I$33=0,0,I$33/PPA!I$11*1000)</f>
        <v>1.6922808027422869</v>
      </c>
      <c r="J145" s="228">
        <f>IF(J$33=0,0,J$33/PPA!J$11*1000)</f>
        <v>1.7383346335634828</v>
      </c>
      <c r="K145" s="228">
        <f>IF(K$33=0,0,K$33/PPA!K$11*1000)</f>
        <v>1.7643153629230455</v>
      </c>
      <c r="L145" s="228">
        <f>IF(L$33=0,0,L$33/PPA!L$11*1000)</f>
        <v>1.760124509620524</v>
      </c>
      <c r="M145" s="228">
        <f>IF(M$33=0,0,M$33/PPA!M$11*1000)</f>
        <v>1.7889610561997422</v>
      </c>
      <c r="N145" s="228">
        <f>IF(N$33=0,0,N$33/PPA!N$11*1000)</f>
        <v>1.7921052179491634</v>
      </c>
      <c r="O145" s="228">
        <f>IF(O$33=0,0,O$33/PPA!O$11*1000)</f>
        <v>1.7753307256806434</v>
      </c>
      <c r="P145" s="228">
        <f>IF(P$33=0,0,P$33/PPA!P$11*1000)</f>
        <v>1.7929489190987913</v>
      </c>
      <c r="Q145" s="228">
        <f>IF(Q$33=0,0,Q$33/PPA!Q$11*1000)</f>
        <v>1.8501762739657726</v>
      </c>
    </row>
    <row r="146" spans="1:17" x14ac:dyDescent="0.25">
      <c r="A146" s="76" t="s">
        <v>81</v>
      </c>
      <c r="B146" s="228">
        <f>IF(B$34=0,0,B$34/PPA!B$11*1000)</f>
        <v>5.9618762105790148</v>
      </c>
      <c r="C146" s="228">
        <f>IF(C$34=0,0,C$34/PPA!C$11*1000)</f>
        <v>6.052554005256173</v>
      </c>
      <c r="D146" s="228">
        <f>IF(D$34=0,0,D$34/PPA!D$11*1000)</f>
        <v>5.9658170565994801</v>
      </c>
      <c r="E146" s="228">
        <f>IF(E$34=0,0,E$34/PPA!E$11*1000)</f>
        <v>5.7150327339686005</v>
      </c>
      <c r="F146" s="228">
        <f>IF(F$34=0,0,F$34/PPA!F$11*1000)</f>
        <v>5.5612301762055356</v>
      </c>
      <c r="G146" s="228">
        <f>IF(G$34=0,0,G$34/PPA!G$11*1000)</f>
        <v>5.6010029078627355</v>
      </c>
      <c r="H146" s="228">
        <f>IF(H$34=0,0,H$34/PPA!H$11*1000)</f>
        <v>5.6671345994424867</v>
      </c>
      <c r="I146" s="228">
        <f>IF(I$34=0,0,I$34/PPA!I$11*1000)</f>
        <v>6.0218074871959049</v>
      </c>
      <c r="J146" s="228">
        <f>IF(J$34=0,0,J$34/PPA!J$11*1000)</f>
        <v>6.1856853157476026</v>
      </c>
      <c r="K146" s="228">
        <f>IF(K$34=0,0,K$34/PPA!K$11*1000)</f>
        <v>6.2781350736877171</v>
      </c>
      <c r="L146" s="228">
        <f>IF(L$34=0,0,L$34/PPA!L$11*1000)</f>
        <v>6.2632223524927664</v>
      </c>
      <c r="M146" s="228">
        <f>IF(M$34=0,0,M$34/PPA!M$11*1000)</f>
        <v>6.3658342427973897</v>
      </c>
      <c r="N146" s="228">
        <f>IF(N$34=0,0,N$34/PPA!N$11*1000)</f>
        <v>6.3770224195662433</v>
      </c>
      <c r="O146" s="228">
        <f>IF(O$34=0,0,O$34/PPA!O$11*1000)</f>
        <v>6.3173321110945082</v>
      </c>
      <c r="P146" s="228">
        <f>IF(P$34=0,0,P$34/PPA!P$11*1000)</f>
        <v>6.3800246434829546</v>
      </c>
      <c r="Q146" s="228">
        <f>IF(Q$34=0,0,Q$34/PPA!Q$11*1000)</f>
        <v>6.5836623101467682</v>
      </c>
    </row>
    <row r="147" spans="1:17" x14ac:dyDescent="0.25">
      <c r="A147" s="76" t="s">
        <v>80</v>
      </c>
      <c r="B147" s="228">
        <f>IF(B$35=0,0,B$35/PPA!B$11*1000)</f>
        <v>4.7226212070606799</v>
      </c>
      <c r="C147" s="228">
        <f>IF(C$35=0,0,C$35/PPA!C$11*1000)</f>
        <v>4.7944504200510405</v>
      </c>
      <c r="D147" s="228">
        <f>IF(D$35=0,0,D$35/PPA!D$11*1000)</f>
        <v>4.7257428959942729</v>
      </c>
      <c r="E147" s="228">
        <f>IF(E$35=0,0,E$35/PPA!E$11*1000)</f>
        <v>4.5270874193251389</v>
      </c>
      <c r="F147" s="228">
        <f>IF(F$35=0,0,F$35/PPA!F$11*1000)</f>
        <v>4.4052547620648026</v>
      </c>
      <c r="G147" s="228">
        <f>IF(G$35=0,0,G$35/PPA!G$11*1000)</f>
        <v>4.4367602042029217</v>
      </c>
      <c r="H147" s="228">
        <f>IF(H$35=0,0,H$35/PPA!H$11*1000)</f>
        <v>4.4891455470181825</v>
      </c>
      <c r="I147" s="228">
        <f>IF(I$35=0,0,I$35/PPA!I$11*1000)</f>
        <v>4.7700949733584315</v>
      </c>
      <c r="J147" s="228">
        <f>IF(J$35=0,0,J$35/PPA!J$11*1000)</f>
        <v>4.8999086228119371</v>
      </c>
      <c r="K147" s="228">
        <f>IF(K$35=0,0,K$35/PPA!K$11*1000)</f>
        <v>4.9731414730111538</v>
      </c>
      <c r="L147" s="228">
        <f>IF(L$35=0,0,L$35/PPA!L$11*1000)</f>
        <v>4.9613285586059046</v>
      </c>
      <c r="M147" s="228">
        <f>IF(M$35=0,0,M$35/PPA!M$11*1000)</f>
        <v>5.0426112072441489</v>
      </c>
      <c r="N147" s="228">
        <f>IF(N$35=0,0,N$35/PPA!N$11*1000)</f>
        <v>5.051473773156399</v>
      </c>
      <c r="O147" s="228">
        <f>IF(O$35=0,0,O$35/PPA!O$11*1000)</f>
        <v>5.0041908865804583</v>
      </c>
      <c r="P147" s="228">
        <f>IF(P$35=0,0,P$35/PPA!P$11*1000)</f>
        <v>5.0538519450332737</v>
      </c>
      <c r="Q147" s="228">
        <f>IF(Q$35=0,0,Q$35/PPA!Q$11*1000)</f>
        <v>5.2151608231740827</v>
      </c>
    </row>
    <row r="148" spans="1:17" x14ac:dyDescent="0.25">
      <c r="A148" s="129" t="s">
        <v>79</v>
      </c>
      <c r="B148" s="227">
        <f>IF(B$36=0,0,B$36/PPA!B$11*1000)</f>
        <v>2.8335727242364084</v>
      </c>
      <c r="C148" s="227">
        <f>IF(C$36=0,0,C$36/PPA!C$11*1000)</f>
        <v>2.8766702520306242</v>
      </c>
      <c r="D148" s="227">
        <f>IF(D$36=0,0,D$36/PPA!D$11*1000)</f>
        <v>2.8354457375965629</v>
      </c>
      <c r="E148" s="227">
        <f>IF(E$36=0,0,E$36/PPA!E$11*1000)</f>
        <v>2.7162524515950826</v>
      </c>
      <c r="F148" s="227">
        <f>IF(F$36=0,0,F$36/PPA!F$11*1000)</f>
        <v>2.6431528572388818</v>
      </c>
      <c r="G148" s="227">
        <f>IF(G$36=0,0,G$36/PPA!G$11*1000)</f>
        <v>2.6620561225217529</v>
      </c>
      <c r="H148" s="227">
        <f>IF(H$36=0,0,H$36/PPA!H$11*1000)</f>
        <v>2.6934873282109089</v>
      </c>
      <c r="I148" s="227">
        <f>IF(I$36=0,0,I$36/PPA!I$11*1000)</f>
        <v>2.8620569840150587</v>
      </c>
      <c r="J148" s="227">
        <f>IF(J$36=0,0,J$36/PPA!J$11*1000)</f>
        <v>2.9399451736871627</v>
      </c>
      <c r="K148" s="227">
        <f>IF(K$36=0,0,K$36/PPA!K$11*1000)</f>
        <v>2.9838848838066929</v>
      </c>
      <c r="L148" s="227">
        <f>IF(L$36=0,0,L$36/PPA!L$11*1000)</f>
        <v>2.9767971351635434</v>
      </c>
      <c r="M148" s="227">
        <f>IF(M$36=0,0,M$36/PPA!M$11*1000)</f>
        <v>3.0255667243464894</v>
      </c>
      <c r="N148" s="227">
        <f>IF(N$36=0,0,N$36/PPA!N$11*1000)</f>
        <v>3.0308842638938396</v>
      </c>
      <c r="O148" s="227">
        <f>IF(O$36=0,0,O$36/PPA!O$11*1000)</f>
        <v>3.0025145319482749</v>
      </c>
      <c r="P148" s="227">
        <f>IF(P$36=0,0,P$36/PPA!P$11*1000)</f>
        <v>3.0323111670199641</v>
      </c>
      <c r="Q148" s="227">
        <f>IF(Q$36=0,0,Q$36/PPA!Q$11*1000)</f>
        <v>3.1290964939044499</v>
      </c>
    </row>
    <row r="149" spans="1:17" x14ac:dyDescent="0.25">
      <c r="A149" s="127" t="s">
        <v>238</v>
      </c>
      <c r="B149" s="225">
        <f>IF(B$41=0,0,B$41/PPA!B$11*1000)</f>
        <v>16.687827411451877</v>
      </c>
      <c r="C149" s="225">
        <f>IF(C$41=0,0,C$41/PPA!C$11*1000)</f>
        <v>17.428120454042411</v>
      </c>
      <c r="D149" s="225">
        <f>IF(D$41=0,0,D$41/PPA!D$11*1000)</f>
        <v>17.580023781719561</v>
      </c>
      <c r="E149" s="225">
        <f>IF(E$41=0,0,E$41/PPA!E$11*1000)</f>
        <v>17.198922064070302</v>
      </c>
      <c r="F149" s="225">
        <f>IF(F$41=0,0,F$41/PPA!F$11*1000)</f>
        <v>16.957672610213621</v>
      </c>
      <c r="G149" s="225">
        <f>IF(G$41=0,0,G$41/PPA!G$11*1000)</f>
        <v>17.328291955624866</v>
      </c>
      <c r="H149" s="225">
        <f>IF(H$41=0,0,H$41/PPA!H$11*1000)</f>
        <v>17.21232177918084</v>
      </c>
      <c r="I149" s="225">
        <f>IF(I$41=0,0,I$41/PPA!I$11*1000)</f>
        <v>16.04117949118589</v>
      </c>
      <c r="J149" s="225">
        <f>IF(J$41=0,0,J$41/PPA!J$11*1000)</f>
        <v>15.386650800461327</v>
      </c>
      <c r="K149" s="225">
        <f>IF(K$41=0,0,K$41/PPA!K$11*1000)</f>
        <v>16.112114037513845</v>
      </c>
      <c r="L149" s="225">
        <f>IF(L$41=0,0,L$41/PPA!L$11*1000)</f>
        <v>14.888170098253944</v>
      </c>
      <c r="M149" s="225">
        <f>IF(M$41=0,0,M$41/PPA!M$11*1000)</f>
        <v>14.59899145881568</v>
      </c>
      <c r="N149" s="225">
        <f>IF(N$41=0,0,N$41/PPA!N$11*1000)</f>
        <v>13.868542662225515</v>
      </c>
      <c r="O149" s="225">
        <f>IF(O$41=0,0,O$41/PPA!O$11*1000)</f>
        <v>13.452742873736167</v>
      </c>
      <c r="P149" s="225">
        <f>IF(P$41=0,0,P$41/PPA!P$11*1000)</f>
        <v>13.250390601931583</v>
      </c>
      <c r="Q149" s="225">
        <f>IF(Q$41=0,0,Q$41/PPA!Q$11*1000)</f>
        <v>13.493289238373807</v>
      </c>
    </row>
    <row r="150" spans="1:17" x14ac:dyDescent="0.25">
      <c r="A150" s="127" t="s">
        <v>237</v>
      </c>
      <c r="B150" s="226">
        <f>IF(B$54=0,0,B$54/PPA!B$11*1000)</f>
        <v>173.01452144335579</v>
      </c>
      <c r="C150" s="226">
        <f>IF(C$54=0,0,C$54/PPA!C$11*1000)</f>
        <v>175.11347345940976</v>
      </c>
      <c r="D150" s="226">
        <f>IF(D$54=0,0,D$54/PPA!D$11*1000)</f>
        <v>172.1643029477886</v>
      </c>
      <c r="E150" s="226">
        <f>IF(E$54=0,0,E$54/PPA!E$11*1000)</f>
        <v>164.53526373913215</v>
      </c>
      <c r="F150" s="226">
        <f>IF(F$54=0,0,F$54/PPA!F$11*1000)</f>
        <v>159.86471687882542</v>
      </c>
      <c r="G150" s="226">
        <f>IF(G$54=0,0,G$54/PPA!G$11*1000)</f>
        <v>160.73508923781708</v>
      </c>
      <c r="H150" s="226">
        <f>IF(H$54=0,0,H$54/PPA!H$11*1000)</f>
        <v>162.98382140621857</v>
      </c>
      <c r="I150" s="226">
        <f>IF(I$54=0,0,I$54/PPA!I$11*1000)</f>
        <v>175.64523328932927</v>
      </c>
      <c r="J150" s="226">
        <f>IF(J$54=0,0,J$54/PPA!J$11*1000)</f>
        <v>181.61961561846672</v>
      </c>
      <c r="K150" s="226">
        <f>IF(K$54=0,0,K$54/PPA!K$11*1000)</f>
        <v>183.79165337822576</v>
      </c>
      <c r="L150" s="226">
        <f>IF(L$54=0,0,L$54/PPA!L$11*1000)</f>
        <v>184.65300079684263</v>
      </c>
      <c r="M150" s="226">
        <f>IF(M$54=0,0,M$54/PPA!M$11*1000)</f>
        <v>188.2617770529798</v>
      </c>
      <c r="N150" s="226">
        <f>IF(N$54=0,0,N$54/PPA!N$11*1000)</f>
        <v>189.42033874419951</v>
      </c>
      <c r="O150" s="226">
        <f>IF(O$54=0,0,O$54/PPA!O$11*1000)</f>
        <v>187.96038405639351</v>
      </c>
      <c r="P150" s="226">
        <f>IF(P$54=0,0,P$54/PPA!P$11*1000)</f>
        <v>190.19333308050466</v>
      </c>
      <c r="Q150" s="226">
        <f>IF(Q$54=0,0,Q$54/PPA!Q$11*1000)</f>
        <v>196.46099505501854</v>
      </c>
    </row>
    <row r="151" spans="1:17" x14ac:dyDescent="0.25">
      <c r="A151" s="72" t="s">
        <v>236</v>
      </c>
      <c r="B151" s="258">
        <f>IF(B$67=0,0,B$67/PPA!B$11*1000)</f>
        <v>22.528046777471037</v>
      </c>
      <c r="C151" s="258">
        <f>IF(C$67=0,0,C$67/PPA!C$11*1000)</f>
        <v>22.916742648771969</v>
      </c>
      <c r="D151" s="258">
        <f>IF(D$67=0,0,D$67/PPA!D$11*1000)</f>
        <v>22.626354826279904</v>
      </c>
      <c r="E151" s="258">
        <f>IF(E$67=0,0,E$67/PPA!E$11*1000)</f>
        <v>21.709095362104211</v>
      </c>
      <c r="F151" s="258">
        <f>IF(F$67=0,0,F$67/PPA!F$11*1000)</f>
        <v>21.14584044568505</v>
      </c>
      <c r="G151" s="258">
        <f>IF(G$67=0,0,G$67/PPA!G$11*1000)</f>
        <v>21.320675282599158</v>
      </c>
      <c r="H151" s="258">
        <f>IF(H$67=0,0,H$67/PPA!H$11*1000)</f>
        <v>21.54206399288169</v>
      </c>
      <c r="I151" s="258">
        <f>IF(I$67=0,0,I$67/PPA!I$11*1000)</f>
        <v>22.677411674821133</v>
      </c>
      <c r="J151" s="258">
        <f>IF(J$67=0,0,J$67/PPA!J$11*1000)</f>
        <v>23.191267955975203</v>
      </c>
      <c r="K151" s="258">
        <f>IF(K$67=0,0,K$67/PPA!K$11*1000)</f>
        <v>23.584786096549223</v>
      </c>
      <c r="L151" s="258">
        <f>IF(L$67=0,0,L$67/PPA!L$11*1000)</f>
        <v>23.416520753012151</v>
      </c>
      <c r="M151" s="258">
        <f>IF(M$67=0,0,M$67/PPA!M$11*1000)</f>
        <v>23.749693054159621</v>
      </c>
      <c r="N151" s="258">
        <f>IF(N$67=0,0,N$67/PPA!N$11*1000)</f>
        <v>23.719855987170376</v>
      </c>
      <c r="O151" s="258">
        <f>IF(O$67=0,0,O$67/PPA!O$11*1000)</f>
        <v>23.470759605292951</v>
      </c>
      <c r="P151" s="258">
        <f>IF(P$67=0,0,P$67/PPA!P$11*1000)</f>
        <v>23.67188663959902</v>
      </c>
      <c r="Q151" s="258">
        <f>IF(Q$67=0,0,Q$67/PPA!Q$11*1000)</f>
        <v>24.410403506133498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 t="shared" ref="B153:Q153" si="35">SUM(B$154:B$159)</f>
        <v>184.25928464804821</v>
      </c>
      <c r="C153" s="230">
        <f t="shared" si="35"/>
        <v>183.53210093328795</v>
      </c>
      <c r="D153" s="230">
        <f t="shared" si="35"/>
        <v>180.90196919027221</v>
      </c>
      <c r="E153" s="230">
        <f t="shared" si="35"/>
        <v>177.85314130813146</v>
      </c>
      <c r="F153" s="230">
        <f t="shared" si="35"/>
        <v>176.98956085014709</v>
      </c>
      <c r="G153" s="230">
        <f t="shared" si="35"/>
        <v>178.25535242624997</v>
      </c>
      <c r="H153" s="230">
        <f t="shared" si="35"/>
        <v>180.36003406684063</v>
      </c>
      <c r="I153" s="230">
        <f t="shared" si="35"/>
        <v>201.90157452660515</v>
      </c>
      <c r="J153" s="230">
        <f t="shared" si="35"/>
        <v>207.39613603242699</v>
      </c>
      <c r="K153" s="230">
        <f t="shared" si="35"/>
        <v>210.49582856367641</v>
      </c>
      <c r="L153" s="230">
        <f t="shared" si="35"/>
        <v>209.99582887153574</v>
      </c>
      <c r="M153" s="230">
        <f t="shared" si="35"/>
        <v>198.77650629671408</v>
      </c>
      <c r="N153" s="230">
        <f t="shared" si="35"/>
        <v>199.12586297255865</v>
      </c>
      <c r="O153" s="230">
        <f t="shared" si="35"/>
        <v>197.26200184685021</v>
      </c>
      <c r="P153" s="230">
        <f t="shared" si="35"/>
        <v>185.0404146606557</v>
      </c>
      <c r="Q153" s="230">
        <f t="shared" si="35"/>
        <v>190.94653577862243</v>
      </c>
    </row>
    <row r="154" spans="1:17" x14ac:dyDescent="0.25">
      <c r="A154" s="132" t="s">
        <v>83</v>
      </c>
      <c r="B154" s="275">
        <f>IF(B$82=0,0,B$82/PPA!B$12*1000)</f>
        <v>6.5677200349466407</v>
      </c>
      <c r="C154" s="275">
        <f>IF(C$82=0,0,C$82/PPA!C$12*1000)</f>
        <v>6.5418003692883246</v>
      </c>
      <c r="D154" s="275">
        <f>IF(D$82=0,0,D$82/PPA!D$12*1000)</f>
        <v>6.4480522090469101</v>
      </c>
      <c r="E154" s="275">
        <f>IF(E$82=0,0,E$82/PPA!E$12*1000)</f>
        <v>6.339380084313075</v>
      </c>
      <c r="F154" s="275">
        <f>IF(F$82=0,0,F$82/PPA!F$12*1000)</f>
        <v>6.3085987063948563</v>
      </c>
      <c r="G154" s="275">
        <f>IF(G$82=0,0,G$82/PPA!G$12*1000)</f>
        <v>6.3537164583188197</v>
      </c>
      <c r="H154" s="275">
        <f>IF(H$82=0,0,H$82/PPA!H$12*1000)</f>
        <v>6.4287355261747194</v>
      </c>
      <c r="I154" s="275">
        <f>IF(I$82=0,0,I$82/PPA!I$12*1000)</f>
        <v>7.1965601008301912</v>
      </c>
      <c r="J154" s="275">
        <f>IF(J$82=0,0,J$82/PPA!J$12*1000)</f>
        <v>7.3924077171604159</v>
      </c>
      <c r="K154" s="275">
        <f>IF(K$82=0,0,K$82/PPA!K$12*1000)</f>
        <v>7.502892856503852</v>
      </c>
      <c r="L154" s="275">
        <f>IF(L$82=0,0,L$82/PPA!L$12*1000)</f>
        <v>7.4850709160691453</v>
      </c>
      <c r="M154" s="275">
        <f>IF(M$82=0,0,M$82/PPA!M$12*1000)</f>
        <v>7.0851704725504856</v>
      </c>
      <c r="N154" s="275">
        <f>IF(N$82=0,0,N$82/PPA!N$12*1000)</f>
        <v>7.0976229079524202</v>
      </c>
      <c r="O154" s="275">
        <f>IF(O$82=0,0,O$82/PPA!O$12*1000)</f>
        <v>7.0311876231250885</v>
      </c>
      <c r="P154" s="275">
        <f>IF(P$82=0,0,P$82/PPA!P$12*1000)</f>
        <v>6.5955625572027072</v>
      </c>
      <c r="Q154" s="275">
        <f>IF(Q$82=0,0,Q$82/PPA!Q$12*1000)</f>
        <v>6.8060797643512281</v>
      </c>
    </row>
    <row r="155" spans="1:17" x14ac:dyDescent="0.25">
      <c r="A155" s="76" t="s">
        <v>82</v>
      </c>
      <c r="B155" s="274">
        <f>IF(B$83=0,0,B$83/PPA!B$12*1000)</f>
        <v>2.8959511737258334</v>
      </c>
      <c r="C155" s="274">
        <f>IF(C$83=0,0,C$83/PPA!C$12*1000)</f>
        <v>2.8845222325123867</v>
      </c>
      <c r="D155" s="274">
        <f>IF(D$83=0,0,D$83/PPA!D$12*1000)</f>
        <v>2.8431851942036324</v>
      </c>
      <c r="E155" s="274">
        <f>IF(E$83=0,0,E$83/PPA!E$12*1000)</f>
        <v>2.7952676268439292</v>
      </c>
      <c r="F155" s="274">
        <f>IF(F$83=0,0,F$83/PPA!F$12*1000)</f>
        <v>2.7816949765121777</v>
      </c>
      <c r="G155" s="274">
        <f>IF(G$83=0,0,G$83/PPA!G$12*1000)</f>
        <v>2.8015890654722502</v>
      </c>
      <c r="H155" s="274">
        <f>IF(H$83=0,0,H$83/PPA!H$12*1000)</f>
        <v>2.834667752817801</v>
      </c>
      <c r="I155" s="274">
        <f>IF(I$83=0,0,I$83/PPA!I$12*1000)</f>
        <v>3.1732300646029312</v>
      </c>
      <c r="J155" s="274">
        <f>IF(J$83=0,0,J$83/PPA!J$12*1000)</f>
        <v>3.2595865370720762</v>
      </c>
      <c r="K155" s="274">
        <f>IF(K$83=0,0,K$83/PPA!K$12*1000)</f>
        <v>3.3083035297664041</v>
      </c>
      <c r="L155" s="274">
        <f>IF(L$83=0,0,L$83/PPA!L$12*1000)</f>
        <v>3.3004451757188287</v>
      </c>
      <c r="M155" s="274">
        <f>IF(M$83=0,0,M$83/PPA!M$12*1000)</f>
        <v>3.1241142492147804</v>
      </c>
      <c r="N155" s="274">
        <f>IF(N$83=0,0,N$83/PPA!N$12*1000)</f>
        <v>3.1296049894908728</v>
      </c>
      <c r="O155" s="274">
        <f>IF(O$83=0,0,O$83/PPA!O$12*1000)</f>
        <v>3.1003112102114878</v>
      </c>
      <c r="P155" s="274">
        <f>IF(P$83=0,0,P$83/PPA!P$12*1000)</f>
        <v>2.9082279736774015</v>
      </c>
      <c r="Q155" s="274">
        <f>IF(Q$83=0,0,Q$83/PPA!Q$12*1000)</f>
        <v>3.0010528124170746</v>
      </c>
    </row>
    <row r="156" spans="1:17" x14ac:dyDescent="0.25">
      <c r="A156" s="76" t="s">
        <v>81</v>
      </c>
      <c r="B156" s="274">
        <f>IF(B$84=0,0,B$84/PPA!B$12*1000)</f>
        <v>22.462850556505032</v>
      </c>
      <c r="C156" s="274">
        <f>IF(C$84=0,0,C$84/PPA!C$12*1000)</f>
        <v>22.374200374545499</v>
      </c>
      <c r="D156" s="274">
        <f>IF(D$84=0,0,D$84/PPA!D$12*1000)</f>
        <v>22.053563851940236</v>
      </c>
      <c r="E156" s="274">
        <f>IF(E$84=0,0,E$84/PPA!E$12*1000)</f>
        <v>21.681884534830942</v>
      </c>
      <c r="F156" s="274">
        <f>IF(F$84=0,0,F$84/PPA!F$12*1000)</f>
        <v>21.576606373091231</v>
      </c>
      <c r="G156" s="274">
        <f>IF(G$84=0,0,G$84/PPA!G$12*1000)</f>
        <v>21.730917658213134</v>
      </c>
      <c r="H156" s="274">
        <f>IF(H$84=0,0,H$84/PPA!H$12*1000)</f>
        <v>21.987497125847071</v>
      </c>
      <c r="I156" s="274">
        <f>IF(I$84=0,0,I$84/PPA!I$12*1000)</f>
        <v>24.613603077733618</v>
      </c>
      <c r="J156" s="274">
        <f>IF(J$84=0,0,J$84/PPA!J$12*1000)</f>
        <v>25.283439141704843</v>
      </c>
      <c r="K156" s="274">
        <f>IF(K$84=0,0,K$84/PPA!K$12*1000)</f>
        <v>25.661319313298726</v>
      </c>
      <c r="L156" s="274">
        <f>IF(L$84=0,0,L$84/PPA!L$12*1000)</f>
        <v>25.600364890381542</v>
      </c>
      <c r="M156" s="274">
        <f>IF(M$84=0,0,M$84/PPA!M$12*1000)</f>
        <v>24.232629382101358</v>
      </c>
      <c r="N156" s="274">
        <f>IF(N$84=0,0,N$84/PPA!N$12*1000)</f>
        <v>24.275219077461369</v>
      </c>
      <c r="O156" s="274">
        <f>IF(O$84=0,0,O$84/PPA!O$12*1000)</f>
        <v>24.04799777892632</v>
      </c>
      <c r="P156" s="274">
        <f>IF(P$84=0,0,P$84/PPA!P$12*1000)</f>
        <v>22.558077273421457</v>
      </c>
      <c r="Q156" s="274">
        <f>IF(Q$84=0,0,Q$84/PPA!Q$12*1000)</f>
        <v>23.278086125593621</v>
      </c>
    </row>
    <row r="157" spans="1:17" x14ac:dyDescent="0.25">
      <c r="A157" s="76" t="s">
        <v>80</v>
      </c>
      <c r="B157" s="274">
        <f>IF(B$85=0,0,B$85/PPA!B$12*1000)</f>
        <v>9.9186058341265415</v>
      </c>
      <c r="C157" s="274">
        <f>IF(C$85=0,0,C$85/PPA!C$12*1000)</f>
        <v>9.8794618167736044</v>
      </c>
      <c r="D157" s="274">
        <f>IF(D$85=0,0,D$85/PPA!D$12*1000)</f>
        <v>9.7378828450510859</v>
      </c>
      <c r="E157" s="274">
        <f>IF(E$85=0,0,E$85/PPA!E$12*1000)</f>
        <v>9.5737656225360297</v>
      </c>
      <c r="F157" s="274">
        <f>IF(F$85=0,0,F$85/PPA!F$12*1000)</f>
        <v>9.5272794213920129</v>
      </c>
      <c r="G157" s="274">
        <f>IF(G$85=0,0,G$85/PPA!G$12*1000)</f>
        <v>9.5954164910409254</v>
      </c>
      <c r="H157" s="274">
        <f>IF(H$85=0,0,H$85/PPA!H$12*1000)</f>
        <v>9.7087106875272262</v>
      </c>
      <c r="I157" s="274">
        <f>IF(I$85=0,0,I$85/PPA!I$12*1000)</f>
        <v>10.868283456348113</v>
      </c>
      <c r="J157" s="274">
        <f>IF(J$85=0,0,J$85/PPA!J$12*1000)</f>
        <v>11.164053571334223</v>
      </c>
      <c r="K157" s="274">
        <f>IF(K$85=0,0,K$85/PPA!K$12*1000)</f>
        <v>11.330908818184737</v>
      </c>
      <c r="L157" s="274">
        <f>IF(L$85=0,0,L$85/PPA!L$12*1000)</f>
        <v>11.303994028664086</v>
      </c>
      <c r="M157" s="274">
        <f>IF(M$85=0,0,M$85/PPA!M$12*1000)</f>
        <v>10.700062245480794</v>
      </c>
      <c r="N157" s="274">
        <f>IF(N$85=0,0,N$85/PPA!N$12*1000)</f>
        <v>10.718867979855816</v>
      </c>
      <c r="O157" s="274">
        <f>IF(O$85=0,0,O$85/PPA!O$12*1000)</f>
        <v>10.618537058291864</v>
      </c>
      <c r="P157" s="274">
        <f>IF(P$85=0,0,P$85/PPA!P$12*1000)</f>
        <v>9.9606537597714198</v>
      </c>
      <c r="Q157" s="274">
        <f>IF(Q$85=0,0,Q$85/PPA!Q$12*1000)</f>
        <v>10.27857796907038</v>
      </c>
    </row>
    <row r="158" spans="1:17" x14ac:dyDescent="0.25">
      <c r="A158" s="129" t="s">
        <v>79</v>
      </c>
      <c r="B158" s="273">
        <f>IF(B$86=0,0,B$86/PPA!B$12*1000)</f>
        <v>34.359360045928952</v>
      </c>
      <c r="C158" s="273">
        <f>IF(C$86=0,0,C$86/PPA!C$12*1000)</f>
        <v>34.223760002095574</v>
      </c>
      <c r="D158" s="273">
        <f>IF(D$86=0,0,D$86/PPA!D$12*1000)</f>
        <v>33.733311753047381</v>
      </c>
      <c r="E158" s="273">
        <f>IF(E$86=0,0,E$86/PPA!E$12*1000)</f>
        <v>33.164788027794494</v>
      </c>
      <c r="F158" s="273">
        <f>IF(F$86=0,0,F$86/PPA!F$12*1000)</f>
        <v>33.00375369000691</v>
      </c>
      <c r="G158" s="273">
        <f>IF(G$86=0,0,G$86/PPA!G$12*1000)</f>
        <v>33.239789494604196</v>
      </c>
      <c r="H158" s="273">
        <f>IF(H$86=0,0,H$86/PPA!H$12*1000)</f>
        <v>33.632255548128938</v>
      </c>
      <c r="I158" s="273">
        <f>IF(I$86=0,0,I$86/PPA!I$12*1000)</f>
        <v>37.649168704037223</v>
      </c>
      <c r="J158" s="273">
        <f>IF(J$86=0,0,J$86/PPA!J$12*1000)</f>
        <v>38.673755429388073</v>
      </c>
      <c r="K158" s="273">
        <f>IF(K$86=0,0,K$86/PPA!K$12*1000)</f>
        <v>39.25176403240804</v>
      </c>
      <c r="L158" s="273">
        <f>IF(L$86=0,0,L$86/PPA!L$12*1000)</f>
        <v>39.158527648266372</v>
      </c>
      <c r="M158" s="273">
        <f>IF(M$86=0,0,M$86/PPA!M$12*1000)</f>
        <v>37.066428221330931</v>
      </c>
      <c r="N158" s="273">
        <f>IF(N$86=0,0,N$86/PPA!N$12*1000)</f>
        <v>37.131573767905252</v>
      </c>
      <c r="O158" s="273">
        <f>IF(O$86=0,0,O$86/PPA!O$12*1000)</f>
        <v>36.784014210099798</v>
      </c>
      <c r="P158" s="273">
        <f>IF(P$86=0,0,P$86/PPA!P$12*1000)</f>
        <v>34.505019611454387</v>
      </c>
      <c r="Q158" s="273">
        <f>IF(Q$86=0,0,Q$86/PPA!Q$12*1000)</f>
        <v>35.606351044248655</v>
      </c>
    </row>
    <row r="159" spans="1:17" x14ac:dyDescent="0.25">
      <c r="A159" s="72" t="s">
        <v>235</v>
      </c>
      <c r="B159" s="272">
        <f>IF(B$91=0,0,B$91/PPA!B$12*1000)</f>
        <v>108.05479700281521</v>
      </c>
      <c r="C159" s="272">
        <f>IF(C$91=0,0,C$91/PPA!C$12*1000)</f>
        <v>107.62835613807258</v>
      </c>
      <c r="D159" s="272">
        <f>IF(D$91=0,0,D$91/PPA!D$12*1000)</f>
        <v>106.08597333698296</v>
      </c>
      <c r="E159" s="272">
        <f>IF(E$91=0,0,E$91/PPA!E$12*1000)</f>
        <v>104.29805541181297</v>
      </c>
      <c r="F159" s="272">
        <f>IF(F$91=0,0,F$91/PPA!F$12*1000)</f>
        <v>103.79162768274989</v>
      </c>
      <c r="G159" s="272">
        <f>IF(G$91=0,0,G$91/PPA!G$12*1000)</f>
        <v>104.53392325860065</v>
      </c>
      <c r="H159" s="272">
        <f>IF(H$91=0,0,H$91/PPA!H$12*1000)</f>
        <v>105.76816742634486</v>
      </c>
      <c r="I159" s="272">
        <f>IF(I$91=0,0,I$91/PPA!I$12*1000)</f>
        <v>118.40072912305305</v>
      </c>
      <c r="J159" s="272">
        <f>IF(J$91=0,0,J$91/PPA!J$12*1000)</f>
        <v>121.62289363576735</v>
      </c>
      <c r="K159" s="272">
        <f>IF(K$91=0,0,K$91/PPA!K$12*1000)</f>
        <v>123.44064001351465</v>
      </c>
      <c r="L159" s="272">
        <f>IF(L$91=0,0,L$91/PPA!L$12*1000)</f>
        <v>123.14742621243576</v>
      </c>
      <c r="M159" s="272">
        <f>IF(M$91=0,0,M$91/PPA!M$12*1000)</f>
        <v>116.56810172603574</v>
      </c>
      <c r="N159" s="272">
        <f>IF(N$91=0,0,N$91/PPA!N$12*1000)</f>
        <v>116.77297424989291</v>
      </c>
      <c r="O159" s="272">
        <f>IF(O$91=0,0,O$91/PPA!O$12*1000)</f>
        <v>115.67995396619565</v>
      </c>
      <c r="P159" s="272">
        <f>IF(P$91=0,0,P$91/PPA!P$12*1000)</f>
        <v>108.51287348512831</v>
      </c>
      <c r="Q159" s="272">
        <f>IF(Q$91=0,0,Q$91/PPA!Q$12*1000)</f>
        <v>111.97638806294145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1832.7509410810717</v>
      </c>
      <c r="C5" s="96">
        <v>1730.9462130305094</v>
      </c>
      <c r="D5" s="96">
        <v>1764.3877286127724</v>
      </c>
      <c r="E5" s="96">
        <v>1767.6330014231764</v>
      </c>
      <c r="F5" s="96">
        <v>1839.4373800876931</v>
      </c>
      <c r="G5" s="96">
        <v>1635.5266729816367</v>
      </c>
      <c r="H5" s="96">
        <v>1919.0827168922622</v>
      </c>
      <c r="I5" s="96">
        <v>2101.9293635378135</v>
      </c>
      <c r="J5" s="96">
        <v>1950.4930696065437</v>
      </c>
      <c r="K5" s="96">
        <v>1501.7952708627145</v>
      </c>
      <c r="L5" s="96">
        <v>1784.2423548656991</v>
      </c>
      <c r="M5" s="96">
        <v>1787.5629211093303</v>
      </c>
      <c r="N5" s="96">
        <v>1794.0540152139931</v>
      </c>
      <c r="O5" s="96">
        <v>1824.0998852812688</v>
      </c>
      <c r="P5" s="96">
        <v>1808.2482080016964</v>
      </c>
      <c r="Q5" s="96">
        <v>1854.2195260359358</v>
      </c>
    </row>
    <row r="6" spans="1:17" x14ac:dyDescent="0.25">
      <c r="A6" s="132" t="s">
        <v>83</v>
      </c>
      <c r="B6" s="160">
        <v>7.0292000948387896</v>
      </c>
      <c r="C6" s="160">
        <v>6.6363637985775084</v>
      </c>
      <c r="D6" s="160">
        <v>6.761840135247378</v>
      </c>
      <c r="E6" s="160">
        <v>6.7720065957499562</v>
      </c>
      <c r="F6" s="160">
        <v>7.0456264009624689</v>
      </c>
      <c r="G6" s="160">
        <v>6.263440100991633</v>
      </c>
      <c r="H6" s="160">
        <v>7.3511688771608563</v>
      </c>
      <c r="I6" s="160">
        <v>8.0666528203148093</v>
      </c>
      <c r="J6" s="160">
        <v>7.4921085039131698</v>
      </c>
      <c r="K6" s="160">
        <v>5.7665173977018007</v>
      </c>
      <c r="L6" s="160">
        <v>6.857700733827123</v>
      </c>
      <c r="M6" s="160">
        <v>6.8732089778050609</v>
      </c>
      <c r="N6" s="160">
        <v>6.9022462828246152</v>
      </c>
      <c r="O6" s="160">
        <v>7.0196341820494741</v>
      </c>
      <c r="P6" s="160">
        <v>6.9603274671430917</v>
      </c>
      <c r="Q6" s="160">
        <v>7.1378791407502353</v>
      </c>
    </row>
    <row r="7" spans="1:17" x14ac:dyDescent="0.25">
      <c r="A7" s="76" t="s">
        <v>82</v>
      </c>
      <c r="B7" s="159">
        <v>2.5673082061948191</v>
      </c>
      <c r="C7" s="159">
        <v>2.4238307360025444</v>
      </c>
      <c r="D7" s="159">
        <v>2.4696590556505162</v>
      </c>
      <c r="E7" s="159">
        <v>2.473372200407256</v>
      </c>
      <c r="F7" s="159">
        <v>2.5733076641615593</v>
      </c>
      <c r="G7" s="159">
        <v>2.2876260389987264</v>
      </c>
      <c r="H7" s="159">
        <v>2.6849023969763466</v>
      </c>
      <c r="I7" s="159">
        <v>2.9462220028883332</v>
      </c>
      <c r="J7" s="159">
        <v>2.7363784476588315</v>
      </c>
      <c r="K7" s="159">
        <v>2.1061325949669896</v>
      </c>
      <c r="L7" s="159">
        <v>2.5046706783193926</v>
      </c>
      <c r="M7" s="159">
        <v>2.5103348280791167</v>
      </c>
      <c r="N7" s="159">
        <v>2.5209402611947875</v>
      </c>
      <c r="O7" s="159">
        <v>2.5638144023377092</v>
      </c>
      <c r="P7" s="159">
        <v>2.5421535285814745</v>
      </c>
      <c r="Q7" s="159">
        <v>2.6070015713921975</v>
      </c>
    </row>
    <row r="8" spans="1:17" x14ac:dyDescent="0.25">
      <c r="A8" s="76" t="s">
        <v>81</v>
      </c>
      <c r="B8" s="159">
        <v>80.929969018756324</v>
      </c>
      <c r="C8" s="159">
        <v>76.407088910504456</v>
      </c>
      <c r="D8" s="159">
        <v>77.851747748248428</v>
      </c>
      <c r="E8" s="159">
        <v>77.968798240822721</v>
      </c>
      <c r="F8" s="159">
        <v>81.119091597107456</v>
      </c>
      <c r="G8" s="159">
        <v>72.113470449686261</v>
      </c>
      <c r="H8" s="159">
        <v>84.636923327464061</v>
      </c>
      <c r="I8" s="159">
        <v>92.874573781515508</v>
      </c>
      <c r="J8" s="159">
        <v>86.259617157869457</v>
      </c>
      <c r="K8" s="159">
        <v>66.392202248558874</v>
      </c>
      <c r="L8" s="159">
        <v>78.95542884545813</v>
      </c>
      <c r="M8" s="159">
        <v>79.133981410150582</v>
      </c>
      <c r="N8" s="159">
        <v>79.468299421291874</v>
      </c>
      <c r="O8" s="159">
        <v>80.819832870228737</v>
      </c>
      <c r="P8" s="159">
        <v>80.137011135860675</v>
      </c>
      <c r="Q8" s="159">
        <v>82.18123398488801</v>
      </c>
    </row>
    <row r="9" spans="1:17" x14ac:dyDescent="0.25">
      <c r="A9" s="76" t="s">
        <v>80</v>
      </c>
      <c r="B9" s="159">
        <v>28.321863600204615</v>
      </c>
      <c r="C9" s="159">
        <v>26.739058181407277</v>
      </c>
      <c r="D9" s="159">
        <v>27.244624055798415</v>
      </c>
      <c r="E9" s="159">
        <v>27.285586484491017</v>
      </c>
      <c r="F9" s="159">
        <v>28.388048030184297</v>
      </c>
      <c r="G9" s="159">
        <v>25.236484068590912</v>
      </c>
      <c r="H9" s="159">
        <v>29.619131541566112</v>
      </c>
      <c r="I9" s="159">
        <v>32.501940164558874</v>
      </c>
      <c r="J9" s="159">
        <v>30.187001687654803</v>
      </c>
      <c r="K9" s="159">
        <v>23.234296503500357</v>
      </c>
      <c r="L9" s="159">
        <v>27.630862996357656</v>
      </c>
      <c r="M9" s="159">
        <v>27.693348395079536</v>
      </c>
      <c r="N9" s="159">
        <v>27.810344721971013</v>
      </c>
      <c r="O9" s="159">
        <v>28.283320882174813</v>
      </c>
      <c r="P9" s="159">
        <v>28.044363864663232</v>
      </c>
      <c r="Q9" s="159">
        <v>28.759750283322994</v>
      </c>
    </row>
    <row r="10" spans="1:17" x14ac:dyDescent="0.25">
      <c r="A10" s="129" t="s">
        <v>79</v>
      </c>
      <c r="B10" s="158">
        <v>28.622861353623573</v>
      </c>
      <c r="C10" s="158">
        <v>26.951227849734771</v>
      </c>
      <c r="D10" s="158">
        <v>27.583148302401785</v>
      </c>
      <c r="E10" s="158">
        <v>27.666108341027581</v>
      </c>
      <c r="F10" s="158">
        <v>28.80314902609409</v>
      </c>
      <c r="G10" s="158">
        <v>25.541859574835566</v>
      </c>
      <c r="H10" s="158">
        <v>30.043126743565221</v>
      </c>
      <c r="I10" s="158">
        <v>32.944091444439053</v>
      </c>
      <c r="J10" s="158">
        <v>30.58748352292185</v>
      </c>
      <c r="K10" s="158">
        <v>23.493244070048121</v>
      </c>
      <c r="L10" s="158">
        <v>27.891732655516776</v>
      </c>
      <c r="M10" s="158">
        <v>27.988260715078365</v>
      </c>
      <c r="N10" s="158">
        <v>28.108956070325529</v>
      </c>
      <c r="O10" s="158">
        <v>28.533921263776108</v>
      </c>
      <c r="P10" s="158">
        <v>28.328479259856408</v>
      </c>
      <c r="Q10" s="158">
        <v>29.149243717805042</v>
      </c>
    </row>
    <row r="11" spans="1:17" x14ac:dyDescent="0.25">
      <c r="A11" s="92" t="s">
        <v>125</v>
      </c>
      <c r="B11" s="91">
        <v>6.379847753135022E-2</v>
      </c>
      <c r="C11" s="91">
        <v>6.9076923379081445E-2</v>
      </c>
      <c r="D11" s="91">
        <v>5.5051726229288375E-2</v>
      </c>
      <c r="E11" s="91">
        <v>5.5240808262521757E-2</v>
      </c>
      <c r="F11" s="91">
        <v>4.6746801645718983E-2</v>
      </c>
      <c r="G11" s="91">
        <v>4.5764755671966674E-2</v>
      </c>
      <c r="H11" s="91">
        <v>5.6301186761453778E-2</v>
      </c>
      <c r="I11" s="91">
        <v>5.269960946471329E-2</v>
      </c>
      <c r="J11" s="91">
        <v>3.6947977701099387E-2</v>
      </c>
      <c r="K11" s="91">
        <v>4.342107599632223E-2</v>
      </c>
      <c r="L11" s="91">
        <v>4.6679317480155635E-2</v>
      </c>
      <c r="M11" s="91">
        <v>2.9059918450552429E-2</v>
      </c>
      <c r="N11" s="91">
        <v>3.0706427995039427E-2</v>
      </c>
      <c r="O11" s="91">
        <v>4.2045995016374502E-2</v>
      </c>
      <c r="P11" s="91">
        <v>3.2134458543139517E-2</v>
      </c>
      <c r="Q11" s="91">
        <v>4.1948842966057477E-2</v>
      </c>
    </row>
    <row r="12" spans="1:17" x14ac:dyDescent="0.25">
      <c r="A12" s="92" t="s">
        <v>26</v>
      </c>
      <c r="B12" s="91">
        <v>5.2526191399448345</v>
      </c>
      <c r="C12" s="91">
        <v>5.2380190831167353</v>
      </c>
      <c r="D12" s="91">
        <v>4.8635790547232771</v>
      </c>
      <c r="E12" s="91">
        <v>4.7020815090291439</v>
      </c>
      <c r="F12" s="91">
        <v>4.8306745482312126</v>
      </c>
      <c r="G12" s="91">
        <v>4.546541780500327</v>
      </c>
      <c r="H12" s="91">
        <v>5.0654834762153227</v>
      </c>
      <c r="I12" s="91">
        <v>5.6665602036382028</v>
      </c>
      <c r="J12" s="91">
        <v>5.3229783328614761</v>
      </c>
      <c r="K12" s="91">
        <v>4.2740731251029001</v>
      </c>
      <c r="L12" s="91">
        <v>5.2819152055668956</v>
      </c>
      <c r="M12" s="91">
        <v>5.1854277575549226</v>
      </c>
      <c r="N12" s="91">
        <v>5.1949950041767821</v>
      </c>
      <c r="O12" s="91">
        <v>5.4823356476223353</v>
      </c>
      <c r="P12" s="91">
        <v>5.3060298626335465</v>
      </c>
      <c r="Q12" s="91">
        <v>5.0285175569104243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23.30644373614739</v>
      </c>
      <c r="C14" s="157">
        <v>21.644131843238952</v>
      </c>
      <c r="D14" s="157">
        <v>22.66451752144922</v>
      </c>
      <c r="E14" s="157">
        <v>22.908786023735917</v>
      </c>
      <c r="F14" s="157">
        <v>23.925727676217157</v>
      </c>
      <c r="G14" s="157">
        <v>20.949553038663272</v>
      </c>
      <c r="H14" s="157">
        <v>24.921342080588445</v>
      </c>
      <c r="I14" s="157">
        <v>27.224831631336137</v>
      </c>
      <c r="J14" s="157">
        <v>25.227557212359276</v>
      </c>
      <c r="K14" s="157">
        <v>19.175749868948898</v>
      </c>
      <c r="L14" s="157">
        <v>22.563138132469724</v>
      </c>
      <c r="M14" s="157">
        <v>22.773773039072889</v>
      </c>
      <c r="N14" s="157">
        <v>22.883254638153709</v>
      </c>
      <c r="O14" s="157">
        <v>23.009539621137399</v>
      </c>
      <c r="P14" s="157">
        <v>22.99031493867972</v>
      </c>
      <c r="Q14" s="157">
        <v>24.078777317928562</v>
      </c>
    </row>
    <row r="15" spans="1:17" x14ac:dyDescent="0.25">
      <c r="A15" s="156" t="s">
        <v>241</v>
      </c>
      <c r="B15" s="155">
        <v>59.126476998472185</v>
      </c>
      <c r="C15" s="155">
        <v>56.901113804510217</v>
      </c>
      <c r="D15" s="155">
        <v>58.897880655630004</v>
      </c>
      <c r="E15" s="155">
        <v>59.844333185261441</v>
      </c>
      <c r="F15" s="155">
        <v>62.830250589692206</v>
      </c>
      <c r="G15" s="155">
        <v>56.41904539806886</v>
      </c>
      <c r="H15" s="155">
        <v>65.375794389735347</v>
      </c>
      <c r="I15" s="155">
        <v>65.646220443533565</v>
      </c>
      <c r="J15" s="155">
        <v>58.29735705901475</v>
      </c>
      <c r="K15" s="155">
        <v>45.790886124635605</v>
      </c>
      <c r="L15" s="155">
        <v>51.829673572510814</v>
      </c>
      <c r="M15" s="155">
        <v>50.782554096055868</v>
      </c>
      <c r="N15" s="155">
        <v>49.341620985824434</v>
      </c>
      <c r="O15" s="155">
        <v>49.537956859546725</v>
      </c>
      <c r="P15" s="155">
        <v>48.378240385928478</v>
      </c>
      <c r="Q15" s="155">
        <v>49.217498486150454</v>
      </c>
    </row>
    <row r="16" spans="1:17" x14ac:dyDescent="0.25">
      <c r="A16" s="156" t="s">
        <v>240</v>
      </c>
      <c r="B16" s="206">
        <v>1494.1182244892962</v>
      </c>
      <c r="C16" s="206">
        <v>1407.821939745073</v>
      </c>
      <c r="D16" s="206">
        <v>1432.0542686793756</v>
      </c>
      <c r="E16" s="206">
        <v>1431.9847180286911</v>
      </c>
      <c r="F16" s="206">
        <v>1488.3719913495972</v>
      </c>
      <c r="G16" s="206">
        <v>1321.6756618707477</v>
      </c>
      <c r="H16" s="206">
        <v>1553.3813131757202</v>
      </c>
      <c r="I16" s="206">
        <v>1720.3554193848413</v>
      </c>
      <c r="J16" s="206">
        <v>1604.7495894592982</v>
      </c>
      <c r="K16" s="206">
        <v>1232.7565952670136</v>
      </c>
      <c r="L16" s="206">
        <v>1472.8317029608736</v>
      </c>
      <c r="M16" s="206">
        <v>1479.178967481344</v>
      </c>
      <c r="N16" s="206">
        <v>1489.7170827195691</v>
      </c>
      <c r="O16" s="206">
        <v>1516.7184434216415</v>
      </c>
      <c r="P16" s="206">
        <v>1505.8244279632327</v>
      </c>
      <c r="Q16" s="206">
        <v>1545.2595714280972</v>
      </c>
    </row>
    <row r="17" spans="1:17" x14ac:dyDescent="0.25">
      <c r="A17" s="152" t="s">
        <v>249</v>
      </c>
      <c r="B17" s="264">
        <v>1070.821739527245</v>
      </c>
      <c r="C17" s="264">
        <v>1000.457207621811</v>
      </c>
      <c r="D17" s="264">
        <v>1010.3943437376818</v>
      </c>
      <c r="E17" s="264">
        <v>1003.5489787764848</v>
      </c>
      <c r="F17" s="264">
        <v>1038.5595625693609</v>
      </c>
      <c r="G17" s="264">
        <v>917.76213929550534</v>
      </c>
      <c r="H17" s="264">
        <v>1085.3449042502934</v>
      </c>
      <c r="I17" s="264">
        <v>1250.3829844381467</v>
      </c>
      <c r="J17" s="264">
        <v>1187.3889148786661</v>
      </c>
      <c r="K17" s="264">
        <v>904.93186895435565</v>
      </c>
      <c r="L17" s="264">
        <v>1101.7742722849134</v>
      </c>
      <c r="M17" s="264">
        <v>1115.6180428754162</v>
      </c>
      <c r="N17" s="264">
        <v>1136.4720428338178</v>
      </c>
      <c r="O17" s="264">
        <v>1162.0678016898551</v>
      </c>
      <c r="P17" s="264">
        <v>1159.4763933163886</v>
      </c>
      <c r="Q17" s="264">
        <v>1192.9031455860686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1070.821739527245</v>
      </c>
      <c r="C26" s="87">
        <v>1000.457207621811</v>
      </c>
      <c r="D26" s="87">
        <v>1010.3943437376818</v>
      </c>
      <c r="E26" s="87">
        <v>1003.5489787764848</v>
      </c>
      <c r="F26" s="87">
        <v>1038.5595625693609</v>
      </c>
      <c r="G26" s="87">
        <v>917.76213929550534</v>
      </c>
      <c r="H26" s="87">
        <v>1085.3449042502934</v>
      </c>
      <c r="I26" s="87">
        <v>1250.3829844381467</v>
      </c>
      <c r="J26" s="87">
        <v>1187.3889148786661</v>
      </c>
      <c r="K26" s="87">
        <v>904.93186895435565</v>
      </c>
      <c r="L26" s="87">
        <v>1101.7742722849134</v>
      </c>
      <c r="M26" s="87">
        <v>1115.6180428754162</v>
      </c>
      <c r="N26" s="87">
        <v>1136.4720428338178</v>
      </c>
      <c r="O26" s="87">
        <v>1162.0678016898551</v>
      </c>
      <c r="P26" s="87">
        <v>1159.4763933163886</v>
      </c>
      <c r="Q26" s="87">
        <v>1192.9031455860686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423.29648496205124</v>
      </c>
      <c r="C28" s="151">
        <v>407.36473212326189</v>
      </c>
      <c r="D28" s="151">
        <v>421.65992494169393</v>
      </c>
      <c r="E28" s="151">
        <v>428.4357392522063</v>
      </c>
      <c r="F28" s="151">
        <v>449.81242878023642</v>
      </c>
      <c r="G28" s="151">
        <v>403.91352257524233</v>
      </c>
      <c r="H28" s="151">
        <v>468.03640892542677</v>
      </c>
      <c r="I28" s="151">
        <v>469.97243494669476</v>
      </c>
      <c r="J28" s="151">
        <v>417.36067458063206</v>
      </c>
      <c r="K28" s="151">
        <v>327.82472631265802</v>
      </c>
      <c r="L28" s="151">
        <v>371.05743067596018</v>
      </c>
      <c r="M28" s="151">
        <v>363.56092460592777</v>
      </c>
      <c r="N28" s="151">
        <v>353.24503988575123</v>
      </c>
      <c r="O28" s="151">
        <v>354.65064173178644</v>
      </c>
      <c r="P28" s="151">
        <v>346.3480346468441</v>
      </c>
      <c r="Q28" s="151">
        <v>352.3564258420285</v>
      </c>
    </row>
    <row r="29" spans="1:17" x14ac:dyDescent="0.25">
      <c r="A29" s="243" t="s">
        <v>239</v>
      </c>
      <c r="B29" s="278">
        <v>132.03503731968544</v>
      </c>
      <c r="C29" s="278">
        <v>127.06559000469973</v>
      </c>
      <c r="D29" s="278">
        <v>131.52455998042015</v>
      </c>
      <c r="E29" s="278">
        <v>133.63807834672542</v>
      </c>
      <c r="F29" s="278">
        <v>140.30591542989379</v>
      </c>
      <c r="G29" s="278">
        <v>125.98908547971729</v>
      </c>
      <c r="H29" s="278">
        <v>145.99035644007398</v>
      </c>
      <c r="I29" s="278">
        <v>146.59424349572228</v>
      </c>
      <c r="J29" s="278">
        <v>130.18353376821247</v>
      </c>
      <c r="K29" s="278">
        <v>102.25539665628912</v>
      </c>
      <c r="L29" s="278">
        <v>115.7405824228359</v>
      </c>
      <c r="M29" s="278">
        <v>113.40226520573754</v>
      </c>
      <c r="N29" s="278">
        <v>110.18452475099176</v>
      </c>
      <c r="O29" s="278">
        <v>110.62296139951367</v>
      </c>
      <c r="P29" s="278">
        <v>108.03320439643032</v>
      </c>
      <c r="Q29" s="278">
        <v>109.90734742353001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2047.2693722455699</v>
      </c>
      <c r="C31" s="96">
        <v>1930.2974776567953</v>
      </c>
      <c r="D31" s="96">
        <v>1939.2826683829167</v>
      </c>
      <c r="E31" s="96">
        <v>1910.4388064908626</v>
      </c>
      <c r="F31" s="96">
        <v>2016.4436951934854</v>
      </c>
      <c r="G31" s="96">
        <v>1798.1781813630585</v>
      </c>
      <c r="H31" s="96">
        <v>2077.1691773559792</v>
      </c>
      <c r="I31" s="96">
        <v>2367.0149841325097</v>
      </c>
      <c r="J31" s="96">
        <v>2230.306106600869</v>
      </c>
      <c r="K31" s="96">
        <v>1820.6903562116095</v>
      </c>
      <c r="L31" s="96">
        <v>2032.0661132020052</v>
      </c>
      <c r="M31" s="96">
        <v>1988.8354444835236</v>
      </c>
      <c r="N31" s="96">
        <v>1878.3102193683089</v>
      </c>
      <c r="O31" s="96">
        <v>1842.5893550652306</v>
      </c>
      <c r="P31" s="96">
        <v>1809.1304988303166</v>
      </c>
      <c r="Q31" s="96">
        <v>1843.1966318988016</v>
      </c>
    </row>
    <row r="32" spans="1:17" x14ac:dyDescent="0.25">
      <c r="A32" s="132" t="s">
        <v>83</v>
      </c>
      <c r="B32" s="160">
        <v>7.1972886669191594</v>
      </c>
      <c r="C32" s="160">
        <v>6.7620897926440309</v>
      </c>
      <c r="D32" s="160">
        <v>6.8181929052858825</v>
      </c>
      <c r="E32" s="160">
        <v>6.7189854829540288</v>
      </c>
      <c r="F32" s="160">
        <v>7.0935635917940223</v>
      </c>
      <c r="G32" s="160">
        <v>6.3069936151310895</v>
      </c>
      <c r="H32" s="160">
        <v>7.3076303568940535</v>
      </c>
      <c r="I32" s="160">
        <v>8.08130439667244</v>
      </c>
      <c r="J32" s="160">
        <v>7.601642136107662</v>
      </c>
      <c r="K32" s="160">
        <v>6.2316873075987624</v>
      </c>
      <c r="L32" s="160">
        <v>6.8947493717674124</v>
      </c>
      <c r="M32" s="160">
        <v>6.7520259216194951</v>
      </c>
      <c r="N32" s="160">
        <v>6.3847709481483941</v>
      </c>
      <c r="O32" s="160">
        <v>6.2646798129708499</v>
      </c>
      <c r="P32" s="160">
        <v>6.2181369642756374</v>
      </c>
      <c r="Q32" s="160">
        <v>6.3611325061906374</v>
      </c>
    </row>
    <row r="33" spans="1:17" x14ac:dyDescent="0.25">
      <c r="A33" s="76" t="s">
        <v>82</v>
      </c>
      <c r="B33" s="159">
        <v>2.665328948542498</v>
      </c>
      <c r="C33" s="159">
        <v>2.5041643473073041</v>
      </c>
      <c r="D33" s="159">
        <v>2.5249406781101751</v>
      </c>
      <c r="E33" s="159">
        <v>2.4882017856065679</v>
      </c>
      <c r="F33" s="159">
        <v>2.6269170606476204</v>
      </c>
      <c r="G33" s="159">
        <v>2.3356312965389652</v>
      </c>
      <c r="H33" s="159">
        <v>2.706191127917482</v>
      </c>
      <c r="I33" s="159">
        <v>2.9927012167006573</v>
      </c>
      <c r="J33" s="159">
        <v>2.8150707550404492</v>
      </c>
      <c r="K33" s="159">
        <v>2.3077435612038095</v>
      </c>
      <c r="L33" s="159">
        <v>2.5532913773462935</v>
      </c>
      <c r="M33" s="159">
        <v>2.5004374540260352</v>
      </c>
      <c r="N33" s="159">
        <v>2.3644341119914389</v>
      </c>
      <c r="O33" s="159">
        <v>2.3199614787728722</v>
      </c>
      <c r="P33" s="159">
        <v>2.3027255434483438</v>
      </c>
      <c r="Q33" s="159">
        <v>2.3556802288884811</v>
      </c>
    </row>
    <row r="34" spans="1:17" x14ac:dyDescent="0.25">
      <c r="A34" s="76" t="s">
        <v>81</v>
      </c>
      <c r="B34" s="159">
        <v>52.105866469423532</v>
      </c>
      <c r="C34" s="159">
        <v>48.955177997686846</v>
      </c>
      <c r="D34" s="159">
        <v>49.361345018508409</v>
      </c>
      <c r="E34" s="159">
        <v>48.643117788779691</v>
      </c>
      <c r="F34" s="159">
        <v>51.354933004875583</v>
      </c>
      <c r="G34" s="159">
        <v>45.660439971514982</v>
      </c>
      <c r="H34" s="159">
        <v>52.904701923984149</v>
      </c>
      <c r="I34" s="159">
        <v>58.505832859977048</v>
      </c>
      <c r="J34" s="159">
        <v>55.033244937488092</v>
      </c>
      <c r="K34" s="159">
        <v>45.115248499256801</v>
      </c>
      <c r="L34" s="159">
        <v>49.915587206708018</v>
      </c>
      <c r="M34" s="159">
        <v>48.882319072050009</v>
      </c>
      <c r="N34" s="159">
        <v>46.22352080877176</v>
      </c>
      <c r="O34" s="159">
        <v>45.354102762155989</v>
      </c>
      <c r="P34" s="159">
        <v>45.017148726900189</v>
      </c>
      <c r="Q34" s="159">
        <v>46.052386711308451</v>
      </c>
    </row>
    <row r="35" spans="1:17" x14ac:dyDescent="0.25">
      <c r="A35" s="76" t="s">
        <v>80</v>
      </c>
      <c r="B35" s="159">
        <v>29.024408932526711</v>
      </c>
      <c r="C35" s="159">
        <v>27.26938830205038</v>
      </c>
      <c r="D35" s="159">
        <v>27.495634567701661</v>
      </c>
      <c r="E35" s="159">
        <v>27.095562133739634</v>
      </c>
      <c r="F35" s="159">
        <v>28.606118221077768</v>
      </c>
      <c r="G35" s="159">
        <v>25.434128085174912</v>
      </c>
      <c r="H35" s="159">
        <v>29.46938237743764</v>
      </c>
      <c r="I35" s="159">
        <v>32.589367242602144</v>
      </c>
      <c r="J35" s="159">
        <v>30.655039713942436</v>
      </c>
      <c r="K35" s="159">
        <v>25.13044135449492</v>
      </c>
      <c r="L35" s="159">
        <v>27.80436279751439</v>
      </c>
      <c r="M35" s="159">
        <v>27.228803865107771</v>
      </c>
      <c r="N35" s="159">
        <v>25.747779686999841</v>
      </c>
      <c r="O35" s="159">
        <v>25.263489785917351</v>
      </c>
      <c r="P35" s="159">
        <v>25.075797067738133</v>
      </c>
      <c r="Q35" s="159">
        <v>25.652453260943982</v>
      </c>
    </row>
    <row r="36" spans="1:17" x14ac:dyDescent="0.25">
      <c r="A36" s="129" t="s">
        <v>79</v>
      </c>
      <c r="B36" s="158">
        <v>29.31137436934582</v>
      </c>
      <c r="C36" s="158">
        <v>27.465621041961391</v>
      </c>
      <c r="D36" s="158">
        <v>27.816875074921491</v>
      </c>
      <c r="E36" s="158">
        <v>27.453297966069144</v>
      </c>
      <c r="F36" s="158">
        <v>29.003135210930761</v>
      </c>
      <c r="G36" s="158">
        <v>25.723028316945314</v>
      </c>
      <c r="H36" s="158">
        <v>29.869325902664134</v>
      </c>
      <c r="I36" s="158">
        <v>33.008497371120981</v>
      </c>
      <c r="J36" s="158">
        <v>31.038964950994433</v>
      </c>
      <c r="K36" s="158">
        <v>25.391897559009514</v>
      </c>
      <c r="L36" s="158">
        <v>28.04629960074492</v>
      </c>
      <c r="M36" s="158">
        <v>27.498599959877097</v>
      </c>
      <c r="N36" s="158">
        <v>26.005170590654494</v>
      </c>
      <c r="O36" s="158">
        <v>25.468653076967726</v>
      </c>
      <c r="P36" s="158">
        <v>25.311273260049546</v>
      </c>
      <c r="Q36" s="158">
        <v>25.980808607832049</v>
      </c>
    </row>
    <row r="37" spans="1:17" x14ac:dyDescent="0.25">
      <c r="A37" s="92" t="s">
        <v>125</v>
      </c>
      <c r="B37" s="91">
        <v>6.5333127810401959E-2</v>
      </c>
      <c r="C37" s="91">
        <v>7.0395330812103446E-2</v>
      </c>
      <c r="D37" s="91">
        <v>5.5518208958241035E-2</v>
      </c>
      <c r="E37" s="91">
        <v>5.4815890634988249E-2</v>
      </c>
      <c r="F37" s="91">
        <v>4.707137429942343E-2</v>
      </c>
      <c r="G37" s="91">
        <v>4.6089365679071209E-2</v>
      </c>
      <c r="H37" s="91">
        <v>5.5975481861082019E-2</v>
      </c>
      <c r="I37" s="91">
        <v>5.2802637565794036E-2</v>
      </c>
      <c r="J37" s="91">
        <v>3.7493342138300828E-2</v>
      </c>
      <c r="K37" s="91">
        <v>4.693023706360884E-2</v>
      </c>
      <c r="L37" s="91">
        <v>4.6937999133151304E-2</v>
      </c>
      <c r="M37" s="91">
        <v>2.8551508808401332E-2</v>
      </c>
      <c r="N37" s="91">
        <v>2.8408237440153413E-2</v>
      </c>
      <c r="O37" s="91">
        <v>3.7529186768571102E-2</v>
      </c>
      <c r="P37" s="91">
        <v>2.8711885794792252E-2</v>
      </c>
      <c r="Q37" s="91">
        <v>3.7389129919532894E-2</v>
      </c>
    </row>
    <row r="38" spans="1:17" x14ac:dyDescent="0.25">
      <c r="A38" s="92" t="s">
        <v>26</v>
      </c>
      <c r="B38" s="91">
        <v>5.378969073999416</v>
      </c>
      <c r="C38" s="91">
        <v>5.3379923152132802</v>
      </c>
      <c r="D38" s="91">
        <v>4.9047907620632953</v>
      </c>
      <c r="E38" s="91">
        <v>4.6659126443414509</v>
      </c>
      <c r="F38" s="91">
        <v>4.8642149146756291</v>
      </c>
      <c r="G38" s="91">
        <v>4.5787904604724847</v>
      </c>
      <c r="H38" s="91">
        <v>5.0361794262323984</v>
      </c>
      <c r="I38" s="91">
        <v>5.6776383680377203</v>
      </c>
      <c r="J38" s="91">
        <v>5.401547263107692</v>
      </c>
      <c r="K38" s="91">
        <v>4.6194908897528926</v>
      </c>
      <c r="L38" s="91">
        <v>5.3111858682525668</v>
      </c>
      <c r="M38" s="91">
        <v>5.0947075624826343</v>
      </c>
      <c r="N38" s="91">
        <v>4.8061810251230188</v>
      </c>
      <c r="O38" s="91">
        <v>4.8933934936606196</v>
      </c>
      <c r="P38" s="91">
        <v>4.7408959212793826</v>
      </c>
      <c r="Q38" s="91">
        <v>4.481932824466794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23.867072167536001</v>
      </c>
      <c r="C40" s="157">
        <v>22.057233395936009</v>
      </c>
      <c r="D40" s="157">
        <v>22.856566103899954</v>
      </c>
      <c r="E40" s="157">
        <v>22.732569431092703</v>
      </c>
      <c r="F40" s="157">
        <v>24.091848921955709</v>
      </c>
      <c r="G40" s="157">
        <v>21.098148490793758</v>
      </c>
      <c r="H40" s="157">
        <v>24.777170994570653</v>
      </c>
      <c r="I40" s="157">
        <v>27.278056365517468</v>
      </c>
      <c r="J40" s="157">
        <v>25.599924345748441</v>
      </c>
      <c r="K40" s="157">
        <v>20.725476432193012</v>
      </c>
      <c r="L40" s="157">
        <v>22.688175733359202</v>
      </c>
      <c r="M40" s="157">
        <v>22.375340888586063</v>
      </c>
      <c r="N40" s="157">
        <v>21.170581328091323</v>
      </c>
      <c r="O40" s="157">
        <v>20.537730396538535</v>
      </c>
      <c r="P40" s="157">
        <v>20.541665452975369</v>
      </c>
      <c r="Q40" s="157">
        <v>21.461486653445721</v>
      </c>
    </row>
    <row r="41" spans="1:17" x14ac:dyDescent="0.25">
      <c r="A41" s="156" t="s">
        <v>238</v>
      </c>
      <c r="B41" s="204">
        <v>137.79872525119254</v>
      </c>
      <c r="C41" s="204">
        <v>133.28007448481048</v>
      </c>
      <c r="D41" s="204">
        <v>137.25006531518719</v>
      </c>
      <c r="E41" s="204">
        <v>138.04040370337532</v>
      </c>
      <c r="F41" s="204">
        <v>147.60656393573481</v>
      </c>
      <c r="G41" s="204">
        <v>133.25963075003659</v>
      </c>
      <c r="H41" s="204">
        <v>151.47066667452668</v>
      </c>
      <c r="I41" s="204">
        <v>149.31144808129284</v>
      </c>
      <c r="J41" s="204">
        <v>131.61289365376896</v>
      </c>
      <c r="K41" s="204">
        <v>110.96381077448306</v>
      </c>
      <c r="L41" s="204">
        <v>114.55404448074961</v>
      </c>
      <c r="M41" s="204">
        <v>108.37947372290576</v>
      </c>
      <c r="N41" s="204">
        <v>97.372065824872351</v>
      </c>
      <c r="O41" s="204">
        <v>93.640074260338139</v>
      </c>
      <c r="P41" s="204">
        <v>90.217264810014001</v>
      </c>
      <c r="Q41" s="204">
        <v>90.922445005379799</v>
      </c>
    </row>
    <row r="42" spans="1:17" x14ac:dyDescent="0.25">
      <c r="A42" s="152" t="s">
        <v>247</v>
      </c>
      <c r="B42" s="151">
        <v>43.852341387595757</v>
      </c>
      <c r="C42" s="151">
        <v>41.000009487163069</v>
      </c>
      <c r="D42" s="151">
        <v>40.813857979452422</v>
      </c>
      <c r="E42" s="151">
        <v>39.899495504840473</v>
      </c>
      <c r="F42" s="151">
        <v>41.906593205556391</v>
      </c>
      <c r="G42" s="151">
        <v>37.206433438464813</v>
      </c>
      <c r="H42" s="151">
        <v>43.231242481920972</v>
      </c>
      <c r="I42" s="151">
        <v>51.898374174083372</v>
      </c>
      <c r="J42" s="151">
        <v>49.885102569000708</v>
      </c>
      <c r="K42" s="151">
        <v>40.33218934113485</v>
      </c>
      <c r="L42" s="151">
        <v>46.047486194552334</v>
      </c>
      <c r="M42" s="151">
        <v>45.467332136709402</v>
      </c>
      <c r="N42" s="151">
        <v>43.47322098005516</v>
      </c>
      <c r="O42" s="151">
        <v>42.849708646434181</v>
      </c>
      <c r="P42" s="151">
        <v>42.221928346165015</v>
      </c>
      <c r="Q42" s="151">
        <v>43.108121084160324</v>
      </c>
    </row>
    <row r="43" spans="1:17" x14ac:dyDescent="0.25">
      <c r="A43" s="150" t="s">
        <v>33</v>
      </c>
      <c r="B43" s="87">
        <v>5.477299765780411</v>
      </c>
      <c r="C43" s="87">
        <v>4.8231241148661343</v>
      </c>
      <c r="D43" s="87">
        <v>4.2976094241120908</v>
      </c>
      <c r="E43" s="87">
        <v>4.1443719209442795</v>
      </c>
      <c r="F43" s="87">
        <v>3.4230299498973711</v>
      </c>
      <c r="G43" s="87">
        <v>3.3006703605032643</v>
      </c>
      <c r="H43" s="87">
        <v>4.59468357498743</v>
      </c>
      <c r="I43" s="87">
        <v>4.8252763587463505</v>
      </c>
      <c r="J43" s="87">
        <v>4.4109990650234074</v>
      </c>
      <c r="K43" s="87">
        <v>3.6902846876455215</v>
      </c>
      <c r="L43" s="87">
        <v>4.3262098220061844</v>
      </c>
      <c r="M43" s="87">
        <v>3.8549126813366903</v>
      </c>
      <c r="N43" s="87">
        <v>3.5616576351410814</v>
      </c>
      <c r="O43" s="87">
        <v>3.1962863090504694</v>
      </c>
      <c r="P43" s="87">
        <v>3.4003247328991528</v>
      </c>
      <c r="Q43" s="87">
        <v>3.6840576390251489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0.63714005062567658</v>
      </c>
      <c r="C45" s="87">
        <v>0.65975814723384474</v>
      </c>
      <c r="D45" s="87">
        <v>0.77293197184195461</v>
      </c>
      <c r="E45" s="87">
        <v>0.91636920395222943</v>
      </c>
      <c r="F45" s="87">
        <v>1.0424774691943399</v>
      </c>
      <c r="G45" s="87">
        <v>1.0411184918749636</v>
      </c>
      <c r="H45" s="87">
        <v>1.2497959681488129</v>
      </c>
      <c r="I45" s="87">
        <v>1.3107968798857541</v>
      </c>
      <c r="J45" s="87">
        <v>1.2400628614779905</v>
      </c>
      <c r="K45" s="87">
        <v>0.83438579085269959</v>
      </c>
      <c r="L45" s="87">
        <v>1.1200685674025546</v>
      </c>
      <c r="M45" s="87">
        <v>1.1679652970904693</v>
      </c>
      <c r="N45" s="87">
        <v>0.97722941253619999</v>
      </c>
      <c r="O45" s="87">
        <v>1.0034244667060266</v>
      </c>
      <c r="P45" s="87">
        <v>0.95547240553268831</v>
      </c>
      <c r="Q45" s="87">
        <v>0.57330261072375466</v>
      </c>
    </row>
    <row r="46" spans="1:17" x14ac:dyDescent="0.25">
      <c r="A46" s="150" t="s">
        <v>125</v>
      </c>
      <c r="B46" s="87">
        <v>0.15944913169698094</v>
      </c>
      <c r="C46" s="87">
        <v>0.17923487721630013</v>
      </c>
      <c r="D46" s="87">
        <v>0.14033830534695135</v>
      </c>
      <c r="E46" s="87">
        <v>0.14140347633421649</v>
      </c>
      <c r="F46" s="87">
        <v>0.12098546629535441</v>
      </c>
      <c r="G46" s="87">
        <v>0.12178763899972928</v>
      </c>
      <c r="H46" s="87">
        <v>0.14276535895381778</v>
      </c>
      <c r="I46" s="87">
        <v>0.12424050680847408</v>
      </c>
      <c r="J46" s="87">
        <v>8.3367030103273135E-2</v>
      </c>
      <c r="K46" s="87">
        <v>0.10388671600709667</v>
      </c>
      <c r="L46" s="87">
        <v>0.10392271808506762</v>
      </c>
      <c r="M46" s="87">
        <v>6.2104683870778277E-2</v>
      </c>
      <c r="N46" s="87">
        <v>6.2056711520382092E-2</v>
      </c>
      <c r="O46" s="87">
        <v>8.3854759901216019E-2</v>
      </c>
      <c r="P46" s="87">
        <v>6.2490049210390537E-2</v>
      </c>
      <c r="Q46" s="87">
        <v>7.6928545826914246E-2</v>
      </c>
    </row>
    <row r="47" spans="1:17" x14ac:dyDescent="0.25">
      <c r="A47" s="150" t="s">
        <v>29</v>
      </c>
      <c r="B47" s="87">
        <v>4.1271025661664069</v>
      </c>
      <c r="C47" s="87">
        <v>3.9529830410149183</v>
      </c>
      <c r="D47" s="87">
        <v>3.6410460227038941</v>
      </c>
      <c r="E47" s="87">
        <v>3.6865335535490082</v>
      </c>
      <c r="F47" s="87">
        <v>4.0034291515229077</v>
      </c>
      <c r="G47" s="87">
        <v>3.3857864657818668</v>
      </c>
      <c r="H47" s="87">
        <v>3.6841122554894268</v>
      </c>
      <c r="I47" s="87">
        <v>2.7439069420641156</v>
      </c>
      <c r="J47" s="87">
        <v>2.5971839749694676</v>
      </c>
      <c r="K47" s="87">
        <v>1.7809504020794706</v>
      </c>
      <c r="L47" s="87">
        <v>2.1256324082160485</v>
      </c>
      <c r="M47" s="87">
        <v>2.0346330357338043</v>
      </c>
      <c r="N47" s="87">
        <v>1.8169785548222213</v>
      </c>
      <c r="O47" s="87">
        <v>1.6711364868822192</v>
      </c>
      <c r="P47" s="87">
        <v>1.6350299573371256</v>
      </c>
      <c r="Q47" s="87">
        <v>1.4354503543172603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12.543999929144098</v>
      </c>
      <c r="C49" s="87">
        <v>12.98688216844798</v>
      </c>
      <c r="D49" s="87">
        <v>11.847031776381984</v>
      </c>
      <c r="E49" s="87">
        <v>11.50107677952767</v>
      </c>
      <c r="F49" s="87">
        <v>11.946408660476402</v>
      </c>
      <c r="G49" s="87">
        <v>11.561163336202211</v>
      </c>
      <c r="H49" s="87">
        <v>12.273671141211549</v>
      </c>
      <c r="I49" s="87">
        <v>12.765082093187692</v>
      </c>
      <c r="J49" s="87">
        <v>11.476425539480438</v>
      </c>
      <c r="K49" s="87">
        <v>9.7712398141360222</v>
      </c>
      <c r="L49" s="87">
        <v>11.236361733042751</v>
      </c>
      <c r="M49" s="87">
        <v>10.589192412123314</v>
      </c>
      <c r="N49" s="87">
        <v>10.032123748805791</v>
      </c>
      <c r="O49" s="87">
        <v>10.447610994212146</v>
      </c>
      <c r="P49" s="87">
        <v>9.8595673371030088</v>
      </c>
      <c r="Q49" s="87">
        <v>8.8116207040860548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20.907349944182183</v>
      </c>
      <c r="C51" s="87">
        <v>18.398027138383888</v>
      </c>
      <c r="D51" s="87">
        <v>20.114900479065543</v>
      </c>
      <c r="E51" s="87">
        <v>19.509740570533072</v>
      </c>
      <c r="F51" s="87">
        <v>21.370262508170011</v>
      </c>
      <c r="G51" s="87">
        <v>17.795907145102781</v>
      </c>
      <c r="H51" s="87">
        <v>21.286214183129932</v>
      </c>
      <c r="I51" s="87">
        <v>16.634939926503424</v>
      </c>
      <c r="J51" s="87">
        <v>16.409819153995759</v>
      </c>
      <c r="K51" s="87">
        <v>14.48224415475179</v>
      </c>
      <c r="L51" s="87">
        <v>14.023159766061061</v>
      </c>
      <c r="M51" s="87">
        <v>14.907830797754633</v>
      </c>
      <c r="N51" s="87">
        <v>15.402203588312769</v>
      </c>
      <c r="O51" s="87">
        <v>15.915904199644936</v>
      </c>
      <c r="P51" s="87">
        <v>19.022131939903492</v>
      </c>
      <c r="Q51" s="87">
        <v>20.770278080155919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13.494131466887563</v>
      </c>
      <c r="J52" s="87">
        <v>13.667244943950369</v>
      </c>
      <c r="K52" s="87">
        <v>9.6691977756622496</v>
      </c>
      <c r="L52" s="87">
        <v>13.11213117973867</v>
      </c>
      <c r="M52" s="87">
        <v>12.850693228799713</v>
      </c>
      <c r="N52" s="87">
        <v>11.620971328916712</v>
      </c>
      <c r="O52" s="87">
        <v>10.531491430037166</v>
      </c>
      <c r="P52" s="87">
        <v>7.2869119241791545</v>
      </c>
      <c r="Q52" s="87">
        <v>7.7564831500252698</v>
      </c>
    </row>
    <row r="53" spans="1:17" x14ac:dyDescent="0.25">
      <c r="A53" s="152" t="s">
        <v>246</v>
      </c>
      <c r="B53" s="151">
        <v>93.946383863596779</v>
      </c>
      <c r="C53" s="151">
        <v>92.280064997647415</v>
      </c>
      <c r="D53" s="151">
        <v>96.436207335734764</v>
      </c>
      <c r="E53" s="151">
        <v>98.140908198534845</v>
      </c>
      <c r="F53" s="151">
        <v>105.69997073017844</v>
      </c>
      <c r="G53" s="151">
        <v>96.053197311571765</v>
      </c>
      <c r="H53" s="151">
        <v>108.23942419260571</v>
      </c>
      <c r="I53" s="151">
        <v>97.41307390720948</v>
      </c>
      <c r="J53" s="151">
        <v>81.727791084768256</v>
      </c>
      <c r="K53" s="151">
        <v>70.631621433348215</v>
      </c>
      <c r="L53" s="151">
        <v>68.506558286197276</v>
      </c>
      <c r="M53" s="151">
        <v>62.912141586196356</v>
      </c>
      <c r="N53" s="151">
        <v>53.898844844817198</v>
      </c>
      <c r="O53" s="151">
        <v>50.790365613903965</v>
      </c>
      <c r="P53" s="151">
        <v>47.995336463848993</v>
      </c>
      <c r="Q53" s="151">
        <v>47.814323921219476</v>
      </c>
    </row>
    <row r="54" spans="1:17" x14ac:dyDescent="0.25">
      <c r="A54" s="156" t="s">
        <v>237</v>
      </c>
      <c r="B54" s="204">
        <v>1587.3536428482812</v>
      </c>
      <c r="C54" s="204">
        <v>1493.3021576988174</v>
      </c>
      <c r="D54" s="204">
        <v>1495.9891348582987</v>
      </c>
      <c r="E54" s="204">
        <v>1470.4721023133718</v>
      </c>
      <c r="F54" s="204">
        <v>1549.8684287700448</v>
      </c>
      <c r="G54" s="204">
        <v>1380.6078185081028</v>
      </c>
      <c r="H54" s="204">
        <v>1597.2002432210149</v>
      </c>
      <c r="I54" s="204">
        <v>1850.1068957457533</v>
      </c>
      <c r="J54" s="204">
        <v>1753.6994174143365</v>
      </c>
      <c r="K54" s="204">
        <v>1427.2933828735256</v>
      </c>
      <c r="L54" s="204">
        <v>1604.4408565957601</v>
      </c>
      <c r="M54" s="204">
        <v>1574.4362843900542</v>
      </c>
      <c r="N54" s="204">
        <v>1492.4433229087524</v>
      </c>
      <c r="O54" s="204">
        <v>1466.2054705794496</v>
      </c>
      <c r="P54" s="204">
        <v>1440.4806486582108</v>
      </c>
      <c r="Q54" s="204">
        <v>1468.2557432886665</v>
      </c>
    </row>
    <row r="55" spans="1:17" x14ac:dyDescent="0.25">
      <c r="A55" s="152" t="s">
        <v>245</v>
      </c>
      <c r="B55" s="151">
        <v>1392.9567264295124</v>
      </c>
      <c r="C55" s="151">
        <v>1302.3532425334154</v>
      </c>
      <c r="D55" s="151">
        <v>1296.4401946414298</v>
      </c>
      <c r="E55" s="151">
        <v>1267.3957395655209</v>
      </c>
      <c r="F55" s="151">
        <v>1331.1506077059089</v>
      </c>
      <c r="G55" s="151">
        <v>1181.8514151041768</v>
      </c>
      <c r="H55" s="151">
        <v>1373.2277023669017</v>
      </c>
      <c r="I55" s="151">
        <v>1648.5365914120603</v>
      </c>
      <c r="J55" s="151">
        <v>1584.5856110153168</v>
      </c>
      <c r="K55" s="151">
        <v>1281.1401320125187</v>
      </c>
      <c r="L55" s="151">
        <v>1462.6848555916622</v>
      </c>
      <c r="M55" s="151">
        <v>1444.256432577828</v>
      </c>
      <c r="N55" s="151">
        <v>1380.9140781899873</v>
      </c>
      <c r="O55" s="151">
        <v>1361.1083922984976</v>
      </c>
      <c r="P55" s="151">
        <v>1341.1671357017119</v>
      </c>
      <c r="Q55" s="151">
        <v>1369.3167873792104</v>
      </c>
    </row>
    <row r="56" spans="1:17" x14ac:dyDescent="0.25">
      <c r="A56" s="150" t="s">
        <v>33</v>
      </c>
      <c r="B56" s="87">
        <v>173.98481608949541</v>
      </c>
      <c r="C56" s="87">
        <v>153.20511894280665</v>
      </c>
      <c r="D56" s="87">
        <v>136.51229935414878</v>
      </c>
      <c r="E56" s="87">
        <v>131.64475513587709</v>
      </c>
      <c r="F56" s="87">
        <v>108.73153958497534</v>
      </c>
      <c r="G56" s="87">
        <v>104.84482321598605</v>
      </c>
      <c r="H56" s="87">
        <v>145.94877238195369</v>
      </c>
      <c r="I56" s="87">
        <v>153.27348433664881</v>
      </c>
      <c r="J56" s="87">
        <v>140.11408794780235</v>
      </c>
      <c r="K56" s="87">
        <v>117.22080772521069</v>
      </c>
      <c r="L56" s="87">
        <v>137.42078258137292</v>
      </c>
      <c r="M56" s="87">
        <v>122.4501675248125</v>
      </c>
      <c r="N56" s="87">
        <v>113.13500723389318</v>
      </c>
      <c r="O56" s="87">
        <v>101.5290945227796</v>
      </c>
      <c r="P56" s="87">
        <v>108.0103150450319</v>
      </c>
      <c r="Q56" s="87">
        <v>117.02300735726945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20.238566313992081</v>
      </c>
      <c r="C58" s="87">
        <v>20.957023500369193</v>
      </c>
      <c r="D58" s="87">
        <v>24.551956752626797</v>
      </c>
      <c r="E58" s="87">
        <v>29.108198243188465</v>
      </c>
      <c r="F58" s="87">
        <v>33.113990197937866</v>
      </c>
      <c r="G58" s="87">
        <v>33.07082268308708</v>
      </c>
      <c r="H58" s="87">
        <v>39.699401341197586</v>
      </c>
      <c r="I58" s="87">
        <v>41.637077361076891</v>
      </c>
      <c r="J58" s="87">
        <v>39.390232070477353</v>
      </c>
      <c r="K58" s="87">
        <v>26.504019238850461</v>
      </c>
      <c r="L58" s="87">
        <v>35.578648611610568</v>
      </c>
      <c r="M58" s="87">
        <v>37.10007414287373</v>
      </c>
      <c r="N58" s="87">
        <v>31.041404868796945</v>
      </c>
      <c r="O58" s="87">
        <v>31.873483060073795</v>
      </c>
      <c r="P58" s="87">
        <v>30.350299940450089</v>
      </c>
      <c r="Q58" s="87">
        <v>18.210788811225154</v>
      </c>
    </row>
    <row r="59" spans="1:17" x14ac:dyDescent="0.25">
      <c r="A59" s="150" t="s">
        <v>125</v>
      </c>
      <c r="B59" s="87">
        <v>5.0648547715511612</v>
      </c>
      <c r="C59" s="87">
        <v>5.6933431586354173</v>
      </c>
      <c r="D59" s="87">
        <v>4.4578049933737489</v>
      </c>
      <c r="E59" s="87">
        <v>4.4916398364986412</v>
      </c>
      <c r="F59" s="87">
        <v>3.8430677529112587</v>
      </c>
      <c r="G59" s="87">
        <v>3.8685485329325773</v>
      </c>
      <c r="H59" s="87">
        <v>4.5348996373565669</v>
      </c>
      <c r="I59" s="87">
        <v>3.9464631574456477</v>
      </c>
      <c r="J59" s="87">
        <v>2.6481291915157357</v>
      </c>
      <c r="K59" s="87">
        <v>3.2999309790489533</v>
      </c>
      <c r="L59" s="87">
        <v>3.3010745744668535</v>
      </c>
      <c r="M59" s="87">
        <v>1.9727370170717811</v>
      </c>
      <c r="N59" s="87">
        <v>1.971213189470961</v>
      </c>
      <c r="O59" s="87">
        <v>2.6636217850974506</v>
      </c>
      <c r="P59" s="87">
        <v>1.9849780337418172</v>
      </c>
      <c r="Q59" s="87">
        <v>2.4436126321490415</v>
      </c>
    </row>
    <row r="60" spans="1:17" x14ac:dyDescent="0.25">
      <c r="A60" s="150" t="s">
        <v>29</v>
      </c>
      <c r="B60" s="87">
        <v>131.09619916058</v>
      </c>
      <c r="C60" s="87">
        <v>125.56534365576805</v>
      </c>
      <c r="D60" s="87">
        <v>115.65675601530018</v>
      </c>
      <c r="E60" s="87">
        <v>117.10165405390967</v>
      </c>
      <c r="F60" s="87">
        <v>127.16774951896296</v>
      </c>
      <c r="G60" s="87">
        <v>107.54851126601226</v>
      </c>
      <c r="H60" s="87">
        <v>117.02474223319361</v>
      </c>
      <c r="I60" s="87">
        <v>87.159396983213099</v>
      </c>
      <c r="J60" s="87">
        <v>82.49878508726546</v>
      </c>
      <c r="K60" s="87">
        <v>56.571365713112591</v>
      </c>
      <c r="L60" s="87">
        <v>67.520088260980359</v>
      </c>
      <c r="M60" s="87">
        <v>64.629519958603211</v>
      </c>
      <c r="N60" s="87">
        <v>57.715789388470569</v>
      </c>
      <c r="O60" s="87">
        <v>53.083158995082272</v>
      </c>
      <c r="P60" s="87">
        <v>51.936245703649881</v>
      </c>
      <c r="Q60" s="87">
        <v>45.596658313607108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398.45646833751829</v>
      </c>
      <c r="C62" s="87">
        <v>412.5244924095241</v>
      </c>
      <c r="D62" s="87">
        <v>376.31747995566298</v>
      </c>
      <c r="E62" s="87">
        <v>365.32832123205526</v>
      </c>
      <c r="F62" s="87">
        <v>379.4741574504269</v>
      </c>
      <c r="G62" s="87">
        <v>367.23695303230562</v>
      </c>
      <c r="H62" s="87">
        <v>389.86955389730804</v>
      </c>
      <c r="I62" s="87">
        <v>405.47907825419725</v>
      </c>
      <c r="J62" s="87">
        <v>364.54528184231987</v>
      </c>
      <c r="K62" s="87">
        <v>310.38055880196777</v>
      </c>
      <c r="L62" s="87">
        <v>356.91972563782855</v>
      </c>
      <c r="M62" s="87">
        <v>336.36258250274057</v>
      </c>
      <c r="N62" s="87">
        <v>318.66746025618392</v>
      </c>
      <c r="O62" s="87">
        <v>331.8652904043858</v>
      </c>
      <c r="P62" s="87">
        <v>313.1862565903308</v>
      </c>
      <c r="Q62" s="87">
        <v>279.8985400121453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664.11582175637534</v>
      </c>
      <c r="C64" s="87">
        <v>584.407920866312</v>
      </c>
      <c r="D64" s="87">
        <v>638.94389757031729</v>
      </c>
      <c r="E64" s="87">
        <v>619.72117106399173</v>
      </c>
      <c r="F64" s="87">
        <v>678.82010320069469</v>
      </c>
      <c r="G64" s="87">
        <v>565.28175637385311</v>
      </c>
      <c r="H64" s="87">
        <v>676.1503328758921</v>
      </c>
      <c r="I64" s="87">
        <v>528.40397413599123</v>
      </c>
      <c r="J64" s="87">
        <v>521.25307900927714</v>
      </c>
      <c r="K64" s="87">
        <v>460.02422609211561</v>
      </c>
      <c r="L64" s="87">
        <v>445.44154551017488</v>
      </c>
      <c r="M64" s="87">
        <v>473.54286063455902</v>
      </c>
      <c r="N64" s="87">
        <v>489.24646692287627</v>
      </c>
      <c r="O64" s="87">
        <v>505.56401575342744</v>
      </c>
      <c r="P64" s="87">
        <v>604.23242632634617</v>
      </c>
      <c r="Q64" s="87">
        <v>659.76177431083511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428.63711718348731</v>
      </c>
      <c r="J65" s="87">
        <v>434.13601586665897</v>
      </c>
      <c r="K65" s="87">
        <v>307.13922346221267</v>
      </c>
      <c r="L65" s="87">
        <v>416.50299041522828</v>
      </c>
      <c r="M65" s="87">
        <v>408.19849079716744</v>
      </c>
      <c r="N65" s="87">
        <v>369.13673633029561</v>
      </c>
      <c r="O65" s="87">
        <v>334.5297277776512</v>
      </c>
      <c r="P65" s="87">
        <v>231.46661406216134</v>
      </c>
      <c r="Q65" s="87">
        <v>246.38240594197919</v>
      </c>
    </row>
    <row r="66" spans="1:17" x14ac:dyDescent="0.25">
      <c r="A66" s="152" t="s">
        <v>244</v>
      </c>
      <c r="B66" s="151">
        <v>194.39691641876877</v>
      </c>
      <c r="C66" s="151">
        <v>190.94891516540193</v>
      </c>
      <c r="D66" s="151">
        <v>199.54894021686897</v>
      </c>
      <c r="E66" s="151">
        <v>203.07636274785094</v>
      </c>
      <c r="F66" s="151">
        <v>218.71782106413593</v>
      </c>
      <c r="G66" s="151">
        <v>198.75640340392602</v>
      </c>
      <c r="H66" s="151">
        <v>223.9725408541133</v>
      </c>
      <c r="I66" s="151">
        <v>201.57030433369309</v>
      </c>
      <c r="J66" s="151">
        <v>169.11380639901964</v>
      </c>
      <c r="K66" s="151">
        <v>146.15325086100697</v>
      </c>
      <c r="L66" s="151">
        <v>141.75600100409795</v>
      </c>
      <c r="M66" s="151">
        <v>130.17985181222625</v>
      </c>
      <c r="N66" s="151">
        <v>111.529244718765</v>
      </c>
      <c r="O66" s="151">
        <v>105.09707828095203</v>
      </c>
      <c r="P66" s="151">
        <v>99.313512956498897</v>
      </c>
      <c r="Q66" s="151">
        <v>98.938955909456041</v>
      </c>
    </row>
    <row r="67" spans="1:17" x14ac:dyDescent="0.25">
      <c r="A67" s="156" t="s">
        <v>236</v>
      </c>
      <c r="B67" s="204">
        <v>201.81273675933869</v>
      </c>
      <c r="C67" s="204">
        <v>190.75880399151765</v>
      </c>
      <c r="D67" s="204">
        <v>192.02647996490339</v>
      </c>
      <c r="E67" s="204">
        <v>189.52713531696668</v>
      </c>
      <c r="F67" s="204">
        <v>200.28403539837987</v>
      </c>
      <c r="G67" s="204">
        <v>178.85051081961365</v>
      </c>
      <c r="H67" s="204">
        <v>206.24103577153977</v>
      </c>
      <c r="I67" s="204">
        <v>232.41893721838971</v>
      </c>
      <c r="J67" s="204">
        <v>217.84983303919068</v>
      </c>
      <c r="K67" s="204">
        <v>178.25614428203693</v>
      </c>
      <c r="L67" s="204">
        <v>197.85692177141399</v>
      </c>
      <c r="M67" s="204">
        <v>193.1575000978828</v>
      </c>
      <c r="N67" s="204">
        <v>181.76915448811769</v>
      </c>
      <c r="O67" s="204">
        <v>178.0729233086582</v>
      </c>
      <c r="P67" s="204">
        <v>174.50750379967957</v>
      </c>
      <c r="Q67" s="204">
        <v>177.61598228959176</v>
      </c>
    </row>
    <row r="68" spans="1:17" x14ac:dyDescent="0.25">
      <c r="A68" s="152" t="s">
        <v>243</v>
      </c>
      <c r="B68" s="151">
        <v>157.99740647001414</v>
      </c>
      <c r="C68" s="151">
        <v>147.72062241698461</v>
      </c>
      <c r="D68" s="151">
        <v>147.04992948479179</v>
      </c>
      <c r="E68" s="151">
        <v>143.75553527479286</v>
      </c>
      <c r="F68" s="151">
        <v>150.98699022590171</v>
      </c>
      <c r="G68" s="151">
        <v>134.05259106505707</v>
      </c>
      <c r="H68" s="151">
        <v>155.7596236480976</v>
      </c>
      <c r="I68" s="151">
        <v>186.98678930368274</v>
      </c>
      <c r="J68" s="151">
        <v>179.73309013831138</v>
      </c>
      <c r="K68" s="151">
        <v>145.31450571438293</v>
      </c>
      <c r="L68" s="151">
        <v>165.90638408331358</v>
      </c>
      <c r="M68" s="151">
        <v>163.81612313961477</v>
      </c>
      <c r="N68" s="151">
        <v>156.6314579428458</v>
      </c>
      <c r="O68" s="151">
        <v>154.38497968200551</v>
      </c>
      <c r="P68" s="151">
        <v>152.12312418838866</v>
      </c>
      <c r="Q68" s="151">
        <v>155.31602449440118</v>
      </c>
    </row>
    <row r="69" spans="1:17" x14ac:dyDescent="0.25">
      <c r="A69" s="150" t="s">
        <v>33</v>
      </c>
      <c r="B69" s="87">
        <v>19.734388862002952</v>
      </c>
      <c r="C69" s="87">
        <v>17.377432472679459</v>
      </c>
      <c r="D69" s="87">
        <v>15.484033954521504</v>
      </c>
      <c r="E69" s="87">
        <v>14.931928244578652</v>
      </c>
      <c r="F69" s="87">
        <v>12.332975554777295</v>
      </c>
      <c r="G69" s="87">
        <v>11.892121151813235</v>
      </c>
      <c r="H69" s="87">
        <v>16.554374645175308</v>
      </c>
      <c r="I69" s="87">
        <v>17.385186880777294</v>
      </c>
      <c r="J69" s="87">
        <v>15.892570160746102</v>
      </c>
      <c r="K69" s="87">
        <v>13.295878654016954</v>
      </c>
      <c r="L69" s="87">
        <v>15.587079505757581</v>
      </c>
      <c r="M69" s="87">
        <v>13.889023631286603</v>
      </c>
      <c r="N69" s="87">
        <v>12.832442950140662</v>
      </c>
      <c r="O69" s="87">
        <v>11.516031554667133</v>
      </c>
      <c r="P69" s="87">
        <v>12.251169993533711</v>
      </c>
      <c r="Q69" s="87">
        <v>13.27344296413473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2.2955781235778052</v>
      </c>
      <c r="C71" s="87">
        <v>2.3770697951807649</v>
      </c>
      <c r="D71" s="87">
        <v>2.784828427959984</v>
      </c>
      <c r="E71" s="87">
        <v>3.3016243377690624</v>
      </c>
      <c r="F71" s="87">
        <v>3.7559849993031369</v>
      </c>
      <c r="G71" s="87">
        <v>3.7510886839612665</v>
      </c>
      <c r="H71" s="87">
        <v>4.5029413558302824</v>
      </c>
      <c r="I71" s="87">
        <v>4.7227240525295544</v>
      </c>
      <c r="J71" s="87">
        <v>4.4678735450309945</v>
      </c>
      <c r="K71" s="87">
        <v>3.0062429229251677</v>
      </c>
      <c r="L71" s="87">
        <v>4.0355411619650869</v>
      </c>
      <c r="M71" s="87">
        <v>4.208110261575956</v>
      </c>
      <c r="N71" s="87">
        <v>3.5209000892848383</v>
      </c>
      <c r="O71" s="87">
        <v>3.6152793285731852</v>
      </c>
      <c r="P71" s="87">
        <v>3.4425108728751264</v>
      </c>
      <c r="Q71" s="87">
        <v>2.0655755827547049</v>
      </c>
    </row>
    <row r="72" spans="1:17" x14ac:dyDescent="0.25">
      <c r="A72" s="150" t="s">
        <v>125</v>
      </c>
      <c r="B72" s="87">
        <v>0.57448584214353438</v>
      </c>
      <c r="C72" s="87">
        <v>0.64577271938225789</v>
      </c>
      <c r="D72" s="87">
        <v>0.50563065897063353</v>
      </c>
      <c r="E72" s="87">
        <v>0.50946840738063293</v>
      </c>
      <c r="F72" s="87">
        <v>0.43590351827002682</v>
      </c>
      <c r="G72" s="87">
        <v>0.43879369933725992</v>
      </c>
      <c r="H72" s="87">
        <v>0.51437519034831403</v>
      </c>
      <c r="I72" s="87">
        <v>0.44763123776582564</v>
      </c>
      <c r="J72" s="87">
        <v>0.30036650551914584</v>
      </c>
      <c r="K72" s="87">
        <v>0.37429772679027479</v>
      </c>
      <c r="L72" s="87">
        <v>0.3744274401594348</v>
      </c>
      <c r="M72" s="87">
        <v>0.22375952276971586</v>
      </c>
      <c r="N72" s="87">
        <v>0.22358668121314135</v>
      </c>
      <c r="O72" s="87">
        <v>0.30212376729114598</v>
      </c>
      <c r="P72" s="87">
        <v>0.2251479714197894</v>
      </c>
      <c r="Q72" s="87">
        <v>0.27716902540579397</v>
      </c>
    </row>
    <row r="73" spans="1:17" x14ac:dyDescent="0.25">
      <c r="A73" s="150" t="s">
        <v>29</v>
      </c>
      <c r="B73" s="87">
        <v>14.869707775158378</v>
      </c>
      <c r="C73" s="87">
        <v>14.242365368362575</v>
      </c>
      <c r="D73" s="87">
        <v>13.118474640624324</v>
      </c>
      <c r="E73" s="87">
        <v>13.28236353852216</v>
      </c>
      <c r="F73" s="87">
        <v>14.424119737104592</v>
      </c>
      <c r="G73" s="87">
        <v>12.198789472302314</v>
      </c>
      <c r="H73" s="87">
        <v>13.273639744042789</v>
      </c>
      <c r="I73" s="87">
        <v>9.8861353059662989</v>
      </c>
      <c r="J73" s="87">
        <v>9.3575010862870531</v>
      </c>
      <c r="K73" s="87">
        <v>6.4166595369039756</v>
      </c>
      <c r="L73" s="87">
        <v>7.6585285296019396</v>
      </c>
      <c r="M73" s="87">
        <v>7.3306631434526777</v>
      </c>
      <c r="N73" s="87">
        <v>6.5464668519330029</v>
      </c>
      <c r="O73" s="87">
        <v>6.0210064600903506</v>
      </c>
      <c r="P73" s="87">
        <v>5.890916758052879</v>
      </c>
      <c r="Q73" s="87">
        <v>5.1718431883489542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45.195293862357403</v>
      </c>
      <c r="C75" s="87">
        <v>46.790972518672866</v>
      </c>
      <c r="D75" s="87">
        <v>42.684158606082143</v>
      </c>
      <c r="E75" s="87">
        <v>41.437703102709968</v>
      </c>
      <c r="F75" s="87">
        <v>43.042207673775266</v>
      </c>
      <c r="G75" s="87">
        <v>41.654191431905033</v>
      </c>
      <c r="H75" s="87">
        <v>44.221315141129843</v>
      </c>
      <c r="I75" s="87">
        <v>45.991839894573296</v>
      </c>
      <c r="J75" s="87">
        <v>41.348886134892751</v>
      </c>
      <c r="K75" s="87">
        <v>35.205202271519489</v>
      </c>
      <c r="L75" s="87">
        <v>40.483950361698149</v>
      </c>
      <c r="M75" s="87">
        <v>38.152237367208997</v>
      </c>
      <c r="N75" s="87">
        <v>36.145151742020865</v>
      </c>
      <c r="O75" s="87">
        <v>37.642127846793763</v>
      </c>
      <c r="P75" s="87">
        <v>35.52344114103289</v>
      </c>
      <c r="Q75" s="87">
        <v>31.747751066192407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75.327952004774048</v>
      </c>
      <c r="C77" s="87">
        <v>66.287009542706684</v>
      </c>
      <c r="D77" s="87">
        <v>72.472803196633208</v>
      </c>
      <c r="E77" s="87">
        <v>70.292447643832404</v>
      </c>
      <c r="F77" s="87">
        <v>76.995798742671383</v>
      </c>
      <c r="G77" s="87">
        <v>64.117606625737977</v>
      </c>
      <c r="H77" s="87">
        <v>76.692977571571078</v>
      </c>
      <c r="I77" s="87">
        <v>59.934710029313813</v>
      </c>
      <c r="J77" s="87">
        <v>59.123613128367083</v>
      </c>
      <c r="K77" s="87">
        <v>52.178673792855712</v>
      </c>
      <c r="L77" s="87">
        <v>50.524619745367062</v>
      </c>
      <c r="M77" s="87">
        <v>53.71203743308655</v>
      </c>
      <c r="N77" s="87">
        <v>55.493233516715136</v>
      </c>
      <c r="O77" s="87">
        <v>57.344066601661922</v>
      </c>
      <c r="P77" s="87">
        <v>68.535622430534644</v>
      </c>
      <c r="Q77" s="87">
        <v>74.834090141738244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48.61856190275666</v>
      </c>
      <c r="J78" s="87">
        <v>49.242279577468246</v>
      </c>
      <c r="K78" s="87">
        <v>34.837550809371344</v>
      </c>
      <c r="L78" s="87">
        <v>47.242237338764326</v>
      </c>
      <c r="M78" s="87">
        <v>46.300291780234268</v>
      </c>
      <c r="N78" s="87">
        <v>41.869676111538155</v>
      </c>
      <c r="O78" s="87">
        <v>37.944344122928023</v>
      </c>
      <c r="P78" s="87">
        <v>26.2543150209396</v>
      </c>
      <c r="Q78" s="87">
        <v>27.946152525826339</v>
      </c>
    </row>
    <row r="79" spans="1:17" x14ac:dyDescent="0.25">
      <c r="A79" s="149" t="s">
        <v>242</v>
      </c>
      <c r="B79" s="148">
        <v>43.81533028932455</v>
      </c>
      <c r="C79" s="148">
        <v>43.038181574533041</v>
      </c>
      <c r="D79" s="148">
        <v>44.976550480111598</v>
      </c>
      <c r="E79" s="148">
        <v>45.771600042173802</v>
      </c>
      <c r="F79" s="148">
        <v>49.297045172478171</v>
      </c>
      <c r="G79" s="148">
        <v>44.797919754556588</v>
      </c>
      <c r="H79" s="148">
        <v>50.481412123442169</v>
      </c>
      <c r="I79" s="148">
        <v>45.43214791470696</v>
      </c>
      <c r="J79" s="148">
        <v>38.116742900879302</v>
      </c>
      <c r="K79" s="148">
        <v>32.941638567654003</v>
      </c>
      <c r="L79" s="148">
        <v>31.950537688100411</v>
      </c>
      <c r="M79" s="148">
        <v>29.341376958268036</v>
      </c>
      <c r="N79" s="148">
        <v>25.137696545271886</v>
      </c>
      <c r="O79" s="148">
        <v>23.687943626652689</v>
      </c>
      <c r="P79" s="148">
        <v>22.384379611290917</v>
      </c>
      <c r="Q79" s="148">
        <v>22.29995779519059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18.688396629581085</v>
      </c>
      <c r="C81" s="96">
        <v>19.183187980021192</v>
      </c>
      <c r="D81" s="96">
        <v>17.197782719902783</v>
      </c>
      <c r="E81" s="96">
        <v>14.35810726525048</v>
      </c>
      <c r="F81" s="96">
        <v>13.188855783597603</v>
      </c>
      <c r="G81" s="96">
        <v>13.53249100325548</v>
      </c>
      <c r="H81" s="96">
        <v>13.236798494637757</v>
      </c>
      <c r="I81" s="96">
        <v>14.753258325673897</v>
      </c>
      <c r="J81" s="96">
        <v>14.348337445271286</v>
      </c>
      <c r="K81" s="96">
        <v>13.186662053235992</v>
      </c>
      <c r="L81" s="96">
        <v>12.553720045154437</v>
      </c>
      <c r="M81" s="96">
        <v>12.179464323663112</v>
      </c>
      <c r="N81" s="96">
        <v>11.858289326607281</v>
      </c>
      <c r="O81" s="96">
        <v>11.839359285424742</v>
      </c>
      <c r="P81" s="96">
        <v>11.659467926379691</v>
      </c>
      <c r="Q81" s="96">
        <v>11.9777084193304</v>
      </c>
    </row>
    <row r="82" spans="1:17" x14ac:dyDescent="0.25">
      <c r="A82" s="132" t="s">
        <v>83</v>
      </c>
      <c r="B82" s="160">
        <v>0.47358487077286254</v>
      </c>
      <c r="C82" s="160">
        <v>0.48642744306109009</v>
      </c>
      <c r="D82" s="160">
        <v>0.43562930707844844</v>
      </c>
      <c r="E82" s="160">
        <v>0.36357051839385424</v>
      </c>
      <c r="F82" s="160">
        <v>0.3339107941038138</v>
      </c>
      <c r="G82" s="160">
        <v>0.34281127992527299</v>
      </c>
      <c r="H82" s="160">
        <v>0.33514848453252916</v>
      </c>
      <c r="I82" s="160">
        <v>0.37360601811894256</v>
      </c>
      <c r="J82" s="160">
        <v>0.36338036557377779</v>
      </c>
      <c r="K82" s="160">
        <v>0.33412464989612933</v>
      </c>
      <c r="L82" s="160">
        <v>0.3182129305129629</v>
      </c>
      <c r="M82" s="160">
        <v>0.3086397097813145</v>
      </c>
      <c r="N82" s="160">
        <v>0.30049466515612683</v>
      </c>
      <c r="O82" s="160">
        <v>0.30014571800461803</v>
      </c>
      <c r="P82" s="160">
        <v>0.2954980286365993</v>
      </c>
      <c r="Q82" s="160">
        <v>0.30332330596704227</v>
      </c>
    </row>
    <row r="83" spans="1:17" x14ac:dyDescent="0.25">
      <c r="A83" s="76" t="s">
        <v>82</v>
      </c>
      <c r="B83" s="159">
        <v>5.4727986137810575E-2</v>
      </c>
      <c r="C83" s="159">
        <v>5.6212087851230892E-2</v>
      </c>
      <c r="D83" s="159">
        <v>5.0341799644287748E-2</v>
      </c>
      <c r="E83" s="159">
        <v>4.2014607135367199E-2</v>
      </c>
      <c r="F83" s="159">
        <v>3.8587096925533797E-2</v>
      </c>
      <c r="G83" s="159">
        <v>3.9615646811136489E-2</v>
      </c>
      <c r="H83" s="159">
        <v>3.8730125786475007E-2</v>
      </c>
      <c r="I83" s="159">
        <v>4.317432047026392E-2</v>
      </c>
      <c r="J83" s="159">
        <v>4.1992632867303627E-2</v>
      </c>
      <c r="K83" s="159">
        <v>3.8611810335018849E-2</v>
      </c>
      <c r="L83" s="159">
        <v>3.6773034623266185E-2</v>
      </c>
      <c r="M83" s="159">
        <v>3.5666742754945212E-2</v>
      </c>
      <c r="N83" s="159">
        <v>3.472549248102564E-2</v>
      </c>
      <c r="O83" s="159">
        <v>3.4685167766176882E-2</v>
      </c>
      <c r="P83" s="159">
        <v>3.4148075694610744E-2</v>
      </c>
      <c r="Q83" s="159">
        <v>3.5052373309874735E-2</v>
      </c>
    </row>
    <row r="84" spans="1:17" x14ac:dyDescent="0.25">
      <c r="A84" s="76" t="s">
        <v>81</v>
      </c>
      <c r="B84" s="159">
        <v>2.3859453961587795</v>
      </c>
      <c r="C84" s="159">
        <v>2.4506469483344802</v>
      </c>
      <c r="D84" s="159">
        <v>2.1947232772859571</v>
      </c>
      <c r="E84" s="159">
        <v>1.8316873238058364</v>
      </c>
      <c r="F84" s="159">
        <v>1.6822600785780191</v>
      </c>
      <c r="G84" s="159">
        <v>1.7271011925575073</v>
      </c>
      <c r="H84" s="159">
        <v>1.6884956278164143</v>
      </c>
      <c r="I84" s="159">
        <v>1.8822466973097909</v>
      </c>
      <c r="J84" s="159">
        <v>1.8307293239337383</v>
      </c>
      <c r="K84" s="159">
        <v>1.6833374952663611</v>
      </c>
      <c r="L84" s="159">
        <v>1.603173419194251</v>
      </c>
      <c r="M84" s="159">
        <v>1.5549430314839916</v>
      </c>
      <c r="N84" s="159">
        <v>1.5139078698386041</v>
      </c>
      <c r="O84" s="159">
        <v>1.5121498558034716</v>
      </c>
      <c r="P84" s="159">
        <v>1.4887345532151441</v>
      </c>
      <c r="Q84" s="159">
        <v>1.5281587104728847</v>
      </c>
    </row>
    <row r="85" spans="1:17" x14ac:dyDescent="0.25">
      <c r="A85" s="76" t="s">
        <v>80</v>
      </c>
      <c r="B85" s="159">
        <v>0.74024122276902093</v>
      </c>
      <c r="C85" s="159">
        <v>0.76031492444496973</v>
      </c>
      <c r="D85" s="159">
        <v>0.68091442705827732</v>
      </c>
      <c r="E85" s="159">
        <v>0.56828226936267934</v>
      </c>
      <c r="F85" s="159">
        <v>0.52192236234195521</v>
      </c>
      <c r="G85" s="159">
        <v>0.53583434921975226</v>
      </c>
      <c r="H85" s="159">
        <v>0.52385694584093101</v>
      </c>
      <c r="I85" s="159">
        <v>0.58396835024502336</v>
      </c>
      <c r="J85" s="159">
        <v>0.5679850492343913</v>
      </c>
      <c r="K85" s="159">
        <v>0.52225663162074676</v>
      </c>
      <c r="L85" s="159">
        <v>0.49738567112462539</v>
      </c>
      <c r="M85" s="159">
        <v>0.48242215970867075</v>
      </c>
      <c r="N85" s="159">
        <v>0.46969097219624495</v>
      </c>
      <c r="O85" s="159">
        <v>0.46914554711606227</v>
      </c>
      <c r="P85" s="159">
        <v>0.46188093316161261</v>
      </c>
      <c r="Q85" s="159">
        <v>0.47411230543949096</v>
      </c>
    </row>
    <row r="86" spans="1:17" x14ac:dyDescent="0.25">
      <c r="A86" s="129" t="s">
        <v>79</v>
      </c>
      <c r="B86" s="158">
        <v>4.3833121388240102</v>
      </c>
      <c r="C86" s="158">
        <v>4.4901812962220555</v>
      </c>
      <c r="D86" s="158">
        <v>4.0391823739133228</v>
      </c>
      <c r="E86" s="158">
        <v>3.3761116295265987</v>
      </c>
      <c r="F86" s="158">
        <v>3.1027605199636952</v>
      </c>
      <c r="G86" s="158">
        <v>3.1775480429521714</v>
      </c>
      <c r="H86" s="158">
        <v>3.1133176064857331</v>
      </c>
      <c r="I86" s="158">
        <v>3.4681308115180083</v>
      </c>
      <c r="J86" s="158">
        <v>3.3720855575537767</v>
      </c>
      <c r="K86" s="158">
        <v>3.094107070623056</v>
      </c>
      <c r="L86" s="158">
        <v>2.9417937823693801</v>
      </c>
      <c r="M86" s="158">
        <v>2.8567063596698001</v>
      </c>
      <c r="N86" s="158">
        <v>2.7815602345966206</v>
      </c>
      <c r="O86" s="158">
        <v>2.7731704762508125</v>
      </c>
      <c r="P86" s="158">
        <v>2.7336670248426773</v>
      </c>
      <c r="Q86" s="158">
        <v>2.8155375231334832</v>
      </c>
    </row>
    <row r="87" spans="1:17" x14ac:dyDescent="0.25">
      <c r="A87" s="92" t="s">
        <v>125</v>
      </c>
      <c r="B87" s="91">
        <v>9.7701147885501469E-3</v>
      </c>
      <c r="C87" s="91">
        <v>1.1508489004161189E-2</v>
      </c>
      <c r="D87" s="91">
        <v>8.0615874519110332E-3</v>
      </c>
      <c r="E87" s="91">
        <v>6.7410686353374443E-3</v>
      </c>
      <c r="F87" s="91">
        <v>5.0357039242309443E-3</v>
      </c>
      <c r="G87" s="91">
        <v>5.6933877267461306E-3</v>
      </c>
      <c r="H87" s="91">
        <v>5.8343952514203117E-3</v>
      </c>
      <c r="I87" s="91">
        <v>5.5478579413180181E-3</v>
      </c>
      <c r="J87" s="91">
        <v>4.0732916747900777E-3</v>
      </c>
      <c r="K87" s="91">
        <v>5.7186422553522831E-3</v>
      </c>
      <c r="L87" s="91">
        <v>4.9233558784024514E-3</v>
      </c>
      <c r="M87" s="91">
        <v>2.9660883430478796E-3</v>
      </c>
      <c r="N87" s="91">
        <v>3.0385966253536835E-3</v>
      </c>
      <c r="O87" s="91">
        <v>4.0863893520314528E-3</v>
      </c>
      <c r="P87" s="91">
        <v>3.1009398307178956E-3</v>
      </c>
      <c r="Q87" s="91">
        <v>4.0518561155953887E-3</v>
      </c>
    </row>
    <row r="88" spans="1:17" x14ac:dyDescent="0.25">
      <c r="A88" s="92" t="s">
        <v>26</v>
      </c>
      <c r="B88" s="91">
        <v>0.80438740740449322</v>
      </c>
      <c r="C88" s="91">
        <v>0.87267472366742027</v>
      </c>
      <c r="D88" s="91">
        <v>0.71220596636032729</v>
      </c>
      <c r="E88" s="91">
        <v>0.57379779873390191</v>
      </c>
      <c r="F88" s="91">
        <v>0.52037456944261784</v>
      </c>
      <c r="G88" s="91">
        <v>0.5656148447023206</v>
      </c>
      <c r="H88" s="91">
        <v>0.52492734948906461</v>
      </c>
      <c r="I88" s="91">
        <v>0.59653707769429853</v>
      </c>
      <c r="J88" s="91">
        <v>0.58682625348903672</v>
      </c>
      <c r="K88" s="91">
        <v>0.56290394963379697</v>
      </c>
      <c r="L88" s="91">
        <v>0.55709358406121212</v>
      </c>
      <c r="M88" s="91">
        <v>0.52926634503711711</v>
      </c>
      <c r="N88" s="91">
        <v>0.51407784360235398</v>
      </c>
      <c r="O88" s="91">
        <v>0.53282026043102815</v>
      </c>
      <c r="P88" s="91">
        <v>0.51202603342235942</v>
      </c>
      <c r="Q88" s="91">
        <v>0.48570659342934452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3.5691546166309669</v>
      </c>
      <c r="C90" s="157">
        <v>3.6059980835504737</v>
      </c>
      <c r="D90" s="157">
        <v>3.3189148201010847</v>
      </c>
      <c r="E90" s="157">
        <v>2.7955727621573594</v>
      </c>
      <c r="F90" s="157">
        <v>2.5773502465968465</v>
      </c>
      <c r="G90" s="157">
        <v>2.6062398105231046</v>
      </c>
      <c r="H90" s="157">
        <v>2.5825558617452482</v>
      </c>
      <c r="I90" s="157">
        <v>2.8660458758823917</v>
      </c>
      <c r="J90" s="157">
        <v>2.7811860123899499</v>
      </c>
      <c r="K90" s="157">
        <v>2.5254844787339068</v>
      </c>
      <c r="L90" s="157">
        <v>2.3797768424297656</v>
      </c>
      <c r="M90" s="157">
        <v>2.324473926289635</v>
      </c>
      <c r="N90" s="157">
        <v>2.2644437943689129</v>
      </c>
      <c r="O90" s="157">
        <v>2.236263826467753</v>
      </c>
      <c r="P90" s="157">
        <v>2.2185400515896001</v>
      </c>
      <c r="Q90" s="157">
        <v>2.3257790735885431</v>
      </c>
    </row>
    <row r="91" spans="1:17" x14ac:dyDescent="0.25">
      <c r="A91" s="243" t="s">
        <v>235</v>
      </c>
      <c r="B91" s="242">
        <v>10.650585014918599</v>
      </c>
      <c r="C91" s="242">
        <v>10.939405280107366</v>
      </c>
      <c r="D91" s="242">
        <v>9.7969915349224905</v>
      </c>
      <c r="E91" s="242">
        <v>8.1764409170261434</v>
      </c>
      <c r="F91" s="242">
        <v>7.5094149316845868</v>
      </c>
      <c r="G91" s="242">
        <v>7.7095804917896391</v>
      </c>
      <c r="H91" s="242">
        <v>7.5372497041756752</v>
      </c>
      <c r="I91" s="242">
        <v>8.4021321280118695</v>
      </c>
      <c r="J91" s="242">
        <v>8.1721645161082979</v>
      </c>
      <c r="K91" s="242">
        <v>7.5142243954946792</v>
      </c>
      <c r="L91" s="242">
        <v>7.1563812073299511</v>
      </c>
      <c r="M91" s="242">
        <v>6.9410863202643887</v>
      </c>
      <c r="N91" s="242">
        <v>6.7579100923386575</v>
      </c>
      <c r="O91" s="242">
        <v>6.7500625204836009</v>
      </c>
      <c r="P91" s="242">
        <v>6.6455393108290473</v>
      </c>
      <c r="Q91" s="242">
        <v>6.821524201007624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129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1.0000000000000002</v>
      </c>
      <c r="C95" s="77">
        <f t="shared" si="0"/>
        <v>1</v>
      </c>
      <c r="D95" s="77">
        <f t="shared" si="0"/>
        <v>1</v>
      </c>
      <c r="E95" s="77">
        <f t="shared" si="0"/>
        <v>1</v>
      </c>
      <c r="F95" s="77">
        <f t="shared" si="0"/>
        <v>1</v>
      </c>
      <c r="G95" s="77">
        <f t="shared" si="0"/>
        <v>1</v>
      </c>
      <c r="H95" s="77">
        <f t="shared" si="0"/>
        <v>0.99999999999999989</v>
      </c>
      <c r="I95" s="77">
        <f t="shared" si="0"/>
        <v>1.0000000000000002</v>
      </c>
      <c r="J95" s="77">
        <f t="shared" si="0"/>
        <v>0.99999999999999989</v>
      </c>
      <c r="K95" s="77">
        <f t="shared" si="0"/>
        <v>1</v>
      </c>
      <c r="L95" s="77">
        <f t="shared" si="0"/>
        <v>1.0000000000000002</v>
      </c>
      <c r="M95" s="77">
        <f t="shared" si="0"/>
        <v>0.99999999999999978</v>
      </c>
      <c r="N95" s="77">
        <f t="shared" si="0"/>
        <v>0.99999999999999989</v>
      </c>
      <c r="O95" s="77">
        <f t="shared" si="0"/>
        <v>1</v>
      </c>
      <c r="P95" s="77">
        <f t="shared" si="0"/>
        <v>1</v>
      </c>
      <c r="Q95" s="77">
        <f t="shared" si="0"/>
        <v>1.0000000000000002</v>
      </c>
    </row>
    <row r="96" spans="1:17" x14ac:dyDescent="0.25">
      <c r="A96" s="132" t="s">
        <v>83</v>
      </c>
      <c r="B96" s="240">
        <f t="shared" ref="B96:Q96" si="1">IF(B$6=0,0,B$6/B$5)</f>
        <v>3.8353275053797137E-3</v>
      </c>
      <c r="C96" s="240">
        <f t="shared" si="1"/>
        <v>3.8339514819231051E-3</v>
      </c>
      <c r="D96" s="240">
        <f t="shared" si="1"/>
        <v>3.8324003423917427E-3</v>
      </c>
      <c r="E96" s="240">
        <f t="shared" si="1"/>
        <v>3.8311157295081062E-3</v>
      </c>
      <c r="F96" s="240">
        <f t="shared" si="1"/>
        <v>3.8303159853294798E-3</v>
      </c>
      <c r="G96" s="240">
        <f t="shared" si="1"/>
        <v>3.8296166026892779E-3</v>
      </c>
      <c r="H96" s="240">
        <f t="shared" si="1"/>
        <v>3.8305638482666574E-3</v>
      </c>
      <c r="I96" s="240">
        <f t="shared" si="1"/>
        <v>3.8377373475279924E-3</v>
      </c>
      <c r="J96" s="240">
        <f t="shared" si="1"/>
        <v>3.8411356700818675E-3</v>
      </c>
      <c r="K96" s="240">
        <f t="shared" si="1"/>
        <v>3.8397493383963005E-3</v>
      </c>
      <c r="L96" s="240">
        <f t="shared" si="1"/>
        <v>3.8434805199674266E-3</v>
      </c>
      <c r="M96" s="240">
        <f t="shared" si="1"/>
        <v>3.8450165287270935E-3</v>
      </c>
      <c r="N96" s="240">
        <f t="shared" si="1"/>
        <v>3.8472901174055906E-3</v>
      </c>
      <c r="O96" s="240">
        <f t="shared" si="1"/>
        <v>3.8482729145981362E-3</v>
      </c>
      <c r="P96" s="240">
        <f t="shared" si="1"/>
        <v>3.8492102114869409E-3</v>
      </c>
      <c r="Q96" s="240">
        <f t="shared" si="1"/>
        <v>3.8495329385350779E-3</v>
      </c>
    </row>
    <row r="97" spans="1:17" x14ac:dyDescent="0.25">
      <c r="A97" s="76" t="s">
        <v>82</v>
      </c>
      <c r="B97" s="239">
        <f t="shared" ref="B97:Q97" si="2">IF(B$7=0,0,B$7/B$5)</f>
        <v>1.4007949190741975E-3</v>
      </c>
      <c r="C97" s="239">
        <f t="shared" si="2"/>
        <v>1.4002923474779412E-3</v>
      </c>
      <c r="D97" s="239">
        <f t="shared" si="2"/>
        <v>1.399725817404236E-3</v>
      </c>
      <c r="E97" s="239">
        <f t="shared" si="2"/>
        <v>1.3992566321266162E-3</v>
      </c>
      <c r="F97" s="239">
        <f t="shared" si="2"/>
        <v>1.3989645377538646E-3</v>
      </c>
      <c r="G97" s="239">
        <f t="shared" si="2"/>
        <v>1.3987090989034646E-3</v>
      </c>
      <c r="H97" s="239">
        <f t="shared" si="2"/>
        <v>1.399055065914117E-3</v>
      </c>
      <c r="I97" s="239">
        <f t="shared" si="2"/>
        <v>1.4016750771916847E-3</v>
      </c>
      <c r="J97" s="239">
        <f t="shared" si="2"/>
        <v>1.4029162627123908E-3</v>
      </c>
      <c r="K97" s="239">
        <f t="shared" si="2"/>
        <v>1.4024099261926097E-3</v>
      </c>
      <c r="L97" s="239">
        <f t="shared" si="2"/>
        <v>1.4037726833964327E-3</v>
      </c>
      <c r="M97" s="239">
        <f t="shared" si="2"/>
        <v>1.404333687186377E-3</v>
      </c>
      <c r="N97" s="239">
        <f t="shared" si="2"/>
        <v>1.4051640808005951E-3</v>
      </c>
      <c r="O97" s="239">
        <f t="shared" si="2"/>
        <v>1.4055230324968632E-3</v>
      </c>
      <c r="P97" s="239">
        <f t="shared" si="2"/>
        <v>1.405865365900636E-3</v>
      </c>
      <c r="Q97" s="239">
        <f t="shared" si="2"/>
        <v>1.4059832370364501E-3</v>
      </c>
    </row>
    <row r="98" spans="1:17" x14ac:dyDescent="0.25">
      <c r="A98" s="76" t="s">
        <v>81</v>
      </c>
      <c r="B98" s="239">
        <f t="shared" ref="B98:Q98" si="3">IF(B$8=0,0,B$8/B$5)</f>
        <v>4.4157646958303425E-2</v>
      </c>
      <c r="C98" s="239">
        <f t="shared" si="3"/>
        <v>4.4141804254409674E-2</v>
      </c>
      <c r="D98" s="239">
        <f t="shared" si="3"/>
        <v>4.412394536968265E-2</v>
      </c>
      <c r="E98" s="239">
        <f t="shared" si="3"/>
        <v>4.4109155111976078E-2</v>
      </c>
      <c r="F98" s="239">
        <f t="shared" si="3"/>
        <v>4.4099947340006863E-2</v>
      </c>
      <c r="G98" s="239">
        <f t="shared" si="3"/>
        <v>4.4091895070240736E-2</v>
      </c>
      <c r="H98" s="239">
        <f t="shared" si="3"/>
        <v>4.4102801084324288E-2</v>
      </c>
      <c r="I98" s="239">
        <f t="shared" si="3"/>
        <v>4.4185392426887189E-2</v>
      </c>
      <c r="J98" s="239">
        <f t="shared" si="3"/>
        <v>4.4224518662488693E-2</v>
      </c>
      <c r="K98" s="239">
        <f t="shared" si="3"/>
        <v>4.4208557275865909E-2</v>
      </c>
      <c r="L98" s="239">
        <f t="shared" si="3"/>
        <v>4.425151584937078E-2</v>
      </c>
      <c r="M98" s="239">
        <f t="shared" si="3"/>
        <v>4.4269200527521244E-2</v>
      </c>
      <c r="N98" s="239">
        <f t="shared" si="3"/>
        <v>4.4295377255858692E-2</v>
      </c>
      <c r="O98" s="239">
        <f t="shared" si="3"/>
        <v>4.4306692589790198E-2</v>
      </c>
      <c r="P98" s="239">
        <f t="shared" si="3"/>
        <v>4.4317484060675753E-2</v>
      </c>
      <c r="Q98" s="239">
        <f t="shared" si="3"/>
        <v>4.4321199745199581E-2</v>
      </c>
    </row>
    <row r="99" spans="1:17" x14ac:dyDescent="0.25">
      <c r="A99" s="76" t="s">
        <v>80</v>
      </c>
      <c r="B99" s="239">
        <f t="shared" ref="B99:Q99" si="4">IF(B$9=0,0,B$9/B$5)</f>
        <v>1.5453198230796487E-2</v>
      </c>
      <c r="C99" s="239">
        <f t="shared" si="4"/>
        <v>1.5447653994166009E-2</v>
      </c>
      <c r="D99" s="239">
        <f t="shared" si="4"/>
        <v>1.5441404184566142E-2</v>
      </c>
      <c r="E99" s="239">
        <f t="shared" si="4"/>
        <v>1.5436228256952966E-2</v>
      </c>
      <c r="F99" s="239">
        <f t="shared" si="4"/>
        <v>1.5433005949259837E-2</v>
      </c>
      <c r="G99" s="239">
        <f t="shared" si="4"/>
        <v>1.5430188015572804E-2</v>
      </c>
      <c r="H99" s="239">
        <f t="shared" si="4"/>
        <v>1.5434004631926941E-2</v>
      </c>
      <c r="I99" s="239">
        <f t="shared" si="4"/>
        <v>1.5462907901840236E-2</v>
      </c>
      <c r="J99" s="239">
        <f t="shared" si="4"/>
        <v>1.5476600331496778E-2</v>
      </c>
      <c r="K99" s="239">
        <f t="shared" si="4"/>
        <v>1.5471014561227969E-2</v>
      </c>
      <c r="L99" s="239">
        <f t="shared" si="4"/>
        <v>1.5486048137466979E-2</v>
      </c>
      <c r="M99" s="239">
        <f t="shared" si="4"/>
        <v>1.5492236982569277E-2</v>
      </c>
      <c r="N99" s="239">
        <f t="shared" si="4"/>
        <v>1.5501397664804323E-2</v>
      </c>
      <c r="O99" s="239">
        <f t="shared" si="4"/>
        <v>1.5505357524768244E-2</v>
      </c>
      <c r="P99" s="239">
        <f t="shared" si="4"/>
        <v>1.5509134056134468E-2</v>
      </c>
      <c r="Q99" s="239">
        <f t="shared" si="4"/>
        <v>1.5510434379260018E-2</v>
      </c>
    </row>
    <row r="100" spans="1:17" x14ac:dyDescent="0.25">
      <c r="A100" s="129" t="s">
        <v>79</v>
      </c>
      <c r="B100" s="238">
        <f t="shared" ref="B100:Q100" si="5">IF(B$10=0,0,B$10/B$5)</f>
        <v>1.5617430995146569E-2</v>
      </c>
      <c r="C100" s="238">
        <f t="shared" si="5"/>
        <v>1.5570228379626566E-2</v>
      </c>
      <c r="D100" s="238">
        <f t="shared" si="5"/>
        <v>1.5633269181762381E-2</v>
      </c>
      <c r="E100" s="238">
        <f t="shared" si="5"/>
        <v>1.5651500237183133E-2</v>
      </c>
      <c r="F100" s="238">
        <f t="shared" si="5"/>
        <v>1.5658673319295564E-2</v>
      </c>
      <c r="G100" s="238">
        <f t="shared" si="5"/>
        <v>1.5616901880463765E-2</v>
      </c>
      <c r="H100" s="238">
        <f t="shared" si="5"/>
        <v>1.5654941019018018E-2</v>
      </c>
      <c r="I100" s="238">
        <f t="shared" si="5"/>
        <v>1.5673262867877714E-2</v>
      </c>
      <c r="J100" s="238">
        <f t="shared" si="5"/>
        <v>1.5681923714341628E-2</v>
      </c>
      <c r="K100" s="238">
        <f t="shared" si="5"/>
        <v>1.5643439905462148E-2</v>
      </c>
      <c r="L100" s="238">
        <f t="shared" si="5"/>
        <v>1.5632255662721448E-2</v>
      </c>
      <c r="M100" s="238">
        <f t="shared" si="5"/>
        <v>1.5657217088453221E-2</v>
      </c>
      <c r="N100" s="238">
        <f t="shared" si="5"/>
        <v>1.566784268029562E-2</v>
      </c>
      <c r="O100" s="238">
        <f t="shared" si="5"/>
        <v>1.5642740561532514E-2</v>
      </c>
      <c r="P100" s="238">
        <f t="shared" si="5"/>
        <v>1.5666255956731927E-2</v>
      </c>
      <c r="Q100" s="238">
        <f t="shared" si="5"/>
        <v>1.572049226561759E-2</v>
      </c>
    </row>
    <row r="101" spans="1:17" x14ac:dyDescent="0.25">
      <c r="A101" s="127" t="s">
        <v>241</v>
      </c>
      <c r="B101" s="236">
        <f t="shared" ref="B101:Q101" si="6">IF(B$15=0,0,B$15/B$5)</f>
        <v>3.2261053956188765E-2</v>
      </c>
      <c r="C101" s="236">
        <f t="shared" si="6"/>
        <v>3.2872837628437207E-2</v>
      </c>
      <c r="D101" s="236">
        <f t="shared" si="6"/>
        <v>3.3381483956441776E-2</v>
      </c>
      <c r="E101" s="236">
        <f t="shared" si="6"/>
        <v>3.3855632440149566E-2</v>
      </c>
      <c r="F101" s="236">
        <f t="shared" si="6"/>
        <v>3.4157319661894031E-2</v>
      </c>
      <c r="G101" s="236">
        <f t="shared" si="6"/>
        <v>3.4495949427235245E-2</v>
      </c>
      <c r="H101" s="236">
        <f t="shared" si="6"/>
        <v>3.4066168078259837E-2</v>
      </c>
      <c r="I101" s="236">
        <f t="shared" si="6"/>
        <v>3.1231411284460414E-2</v>
      </c>
      <c r="J101" s="236">
        <f t="shared" si="6"/>
        <v>2.9888523044470278E-2</v>
      </c>
      <c r="K101" s="236">
        <f t="shared" si="6"/>
        <v>3.0490764628876999E-2</v>
      </c>
      <c r="L101" s="236">
        <f t="shared" si="6"/>
        <v>2.9048561385828137E-2</v>
      </c>
      <c r="M101" s="236">
        <f t="shared" si="6"/>
        <v>2.8408820465206954E-2</v>
      </c>
      <c r="N101" s="236">
        <f t="shared" si="6"/>
        <v>2.7502862548951186E-2</v>
      </c>
      <c r="O101" s="236">
        <f t="shared" si="6"/>
        <v>2.7157480387598496E-2</v>
      </c>
      <c r="P101" s="236">
        <f t="shared" si="6"/>
        <v>2.6754203417345839E-2</v>
      </c>
      <c r="Q101" s="236">
        <f t="shared" si="6"/>
        <v>2.6543512132768142E-2</v>
      </c>
    </row>
    <row r="102" spans="1:17" x14ac:dyDescent="0.25">
      <c r="A102" s="127" t="s">
        <v>240</v>
      </c>
      <c r="B102" s="237">
        <f t="shared" ref="B102:Q102" si="7">IF(B$16=0,0,B$16/B$5)</f>
        <v>0.8152325506966982</v>
      </c>
      <c r="C102" s="237">
        <f t="shared" si="7"/>
        <v>0.81332506414528261</v>
      </c>
      <c r="D102" s="237">
        <f t="shared" si="7"/>
        <v>0.81164374783161186</v>
      </c>
      <c r="E102" s="237">
        <f t="shared" si="7"/>
        <v>0.81011426969045919</v>
      </c>
      <c r="F102" s="237">
        <f t="shared" si="7"/>
        <v>0.80914523509283087</v>
      </c>
      <c r="G102" s="237">
        <f t="shared" si="7"/>
        <v>0.80810400937165716</v>
      </c>
      <c r="H102" s="237">
        <f t="shared" si="7"/>
        <v>0.80943947829994833</v>
      </c>
      <c r="I102" s="237">
        <f t="shared" si="7"/>
        <v>0.818464906208487</v>
      </c>
      <c r="J102" s="237">
        <f t="shared" si="7"/>
        <v>0.82274047237861281</v>
      </c>
      <c r="K102" s="237">
        <f t="shared" si="7"/>
        <v>0.82085529178611005</v>
      </c>
      <c r="L102" s="237">
        <f t="shared" si="7"/>
        <v>0.82546616996530975</v>
      </c>
      <c r="M102" s="237">
        <f t="shared" si="7"/>
        <v>0.82748358114487597</v>
      </c>
      <c r="N102" s="237">
        <f t="shared" si="7"/>
        <v>0.83036356212601381</v>
      </c>
      <c r="O102" s="237">
        <f t="shared" si="7"/>
        <v>0.83148870062440117</v>
      </c>
      <c r="P102" s="237">
        <f t="shared" si="7"/>
        <v>0.83275317033347229</v>
      </c>
      <c r="Q102" s="237">
        <f t="shared" si="7"/>
        <v>0.83337466234736934</v>
      </c>
    </row>
    <row r="103" spans="1:17" x14ac:dyDescent="0.25">
      <c r="A103" s="142" t="s">
        <v>249</v>
      </c>
      <c r="B103" s="235">
        <f t="shared" ref="B103:Q103" si="8">IF(B$17=0,0,B$17/B$5)</f>
        <v>0.58427018943207143</v>
      </c>
      <c r="C103" s="235">
        <f t="shared" si="8"/>
        <v>0.57798283972685005</v>
      </c>
      <c r="D103" s="235">
        <f t="shared" si="8"/>
        <v>0.57266003801335186</v>
      </c>
      <c r="E103" s="235">
        <f t="shared" si="8"/>
        <v>0.56773605039535702</v>
      </c>
      <c r="F103" s="235">
        <f t="shared" si="8"/>
        <v>0.56460718576886193</v>
      </c>
      <c r="G103" s="235">
        <f t="shared" si="8"/>
        <v>0.5611416520785838</v>
      </c>
      <c r="H103" s="235">
        <f t="shared" si="8"/>
        <v>0.5655539986352891</v>
      </c>
      <c r="I103" s="235">
        <f t="shared" si="8"/>
        <v>0.59487393160234159</v>
      </c>
      <c r="J103" s="235">
        <f t="shared" si="8"/>
        <v>0.60876346262444703</v>
      </c>
      <c r="K103" s="235">
        <f t="shared" si="8"/>
        <v>0.60256673230467206</v>
      </c>
      <c r="L103" s="235">
        <f t="shared" si="8"/>
        <v>0.61750258830048044</v>
      </c>
      <c r="M103" s="235">
        <f t="shared" si="8"/>
        <v>0.62410001332041676</v>
      </c>
      <c r="N103" s="235">
        <f t="shared" si="8"/>
        <v>0.63346590080135379</v>
      </c>
      <c r="O103" s="235">
        <f t="shared" si="8"/>
        <v>0.63706368881804354</v>
      </c>
      <c r="P103" s="235">
        <f t="shared" si="8"/>
        <v>0.64121528680939843</v>
      </c>
      <c r="Q103" s="235">
        <f t="shared" si="8"/>
        <v>0.64334515349233223</v>
      </c>
    </row>
    <row r="104" spans="1:17" x14ac:dyDescent="0.25">
      <c r="A104" s="142" t="s">
        <v>248</v>
      </c>
      <c r="B104" s="235">
        <f t="shared" ref="B104:Q104" si="9">IF(B$28=0,0,B$28/B$5)</f>
        <v>0.2309623612646268</v>
      </c>
      <c r="C104" s="235">
        <f t="shared" si="9"/>
        <v>0.23534222441843242</v>
      </c>
      <c r="D104" s="235">
        <f t="shared" si="9"/>
        <v>0.23898370981826014</v>
      </c>
      <c r="E104" s="235">
        <f t="shared" si="9"/>
        <v>0.24237821929510217</v>
      </c>
      <c r="F104" s="235">
        <f t="shared" si="9"/>
        <v>0.24453804932396889</v>
      </c>
      <c r="G104" s="235">
        <f t="shared" si="9"/>
        <v>0.24696235729307325</v>
      </c>
      <c r="H104" s="235">
        <f t="shared" si="9"/>
        <v>0.2438854796646592</v>
      </c>
      <c r="I104" s="235">
        <f t="shared" si="9"/>
        <v>0.22359097460614547</v>
      </c>
      <c r="J104" s="235">
        <f t="shared" si="9"/>
        <v>0.21397700975416573</v>
      </c>
      <c r="K104" s="235">
        <f t="shared" si="9"/>
        <v>0.21828855948143805</v>
      </c>
      <c r="L104" s="235">
        <f t="shared" si="9"/>
        <v>0.20796358166482931</v>
      </c>
      <c r="M104" s="235">
        <f t="shared" si="9"/>
        <v>0.20338356782445913</v>
      </c>
      <c r="N104" s="235">
        <f t="shared" si="9"/>
        <v>0.19689766132465999</v>
      </c>
      <c r="O104" s="235">
        <f t="shared" si="9"/>
        <v>0.19442501180635771</v>
      </c>
      <c r="P104" s="235">
        <f t="shared" si="9"/>
        <v>0.1915378835240738</v>
      </c>
      <c r="Q104" s="235">
        <f t="shared" si="9"/>
        <v>0.19002950885503705</v>
      </c>
    </row>
    <row r="105" spans="1:17" x14ac:dyDescent="0.25">
      <c r="A105" s="72" t="s">
        <v>239</v>
      </c>
      <c r="B105" s="277">
        <f t="shared" ref="B105:Q105" si="10">IF(B$29=0,0,B$29/B$5)</f>
        <v>7.2041996738412745E-2</v>
      </c>
      <c r="C105" s="277">
        <f t="shared" si="10"/>
        <v>7.3408167768676993E-2</v>
      </c>
      <c r="D105" s="277">
        <f t="shared" si="10"/>
        <v>7.454402331613906E-2</v>
      </c>
      <c r="E105" s="277">
        <f t="shared" si="10"/>
        <v>7.5602841901644305E-2</v>
      </c>
      <c r="F105" s="277">
        <f t="shared" si="10"/>
        <v>7.6276538113629541E-2</v>
      </c>
      <c r="G105" s="277">
        <f t="shared" si="10"/>
        <v>7.7032730533237753E-2</v>
      </c>
      <c r="H105" s="277">
        <f t="shared" si="10"/>
        <v>7.6072987972341743E-2</v>
      </c>
      <c r="I105" s="277">
        <f t="shared" si="10"/>
        <v>6.9742706885727881E-2</v>
      </c>
      <c r="J105" s="277">
        <f t="shared" si="10"/>
        <v>6.6743909935795501E-2</v>
      </c>
      <c r="K105" s="277">
        <f t="shared" si="10"/>
        <v>6.8088772577868051E-2</v>
      </c>
      <c r="L105" s="277">
        <f t="shared" si="10"/>
        <v>6.4868195795939249E-2</v>
      </c>
      <c r="M105" s="277">
        <f t="shared" si="10"/>
        <v>6.3439593575459752E-2</v>
      </c>
      <c r="N105" s="277">
        <f t="shared" si="10"/>
        <v>6.1416503525870178E-2</v>
      </c>
      <c r="O105" s="277">
        <f t="shared" si="10"/>
        <v>6.0645232364814311E-2</v>
      </c>
      <c r="P105" s="277">
        <f t="shared" si="10"/>
        <v>5.9744676598252139E-2</v>
      </c>
      <c r="Q105" s="277">
        <f t="shared" si="10"/>
        <v>5.9274182954213994E-2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1.0000000000000002</v>
      </c>
      <c r="C107" s="77">
        <f t="shared" si="11"/>
        <v>1</v>
      </c>
      <c r="D107" s="77">
        <f t="shared" si="11"/>
        <v>1</v>
      </c>
      <c r="E107" s="77">
        <f t="shared" si="11"/>
        <v>1.0000000000000002</v>
      </c>
      <c r="F107" s="77">
        <f t="shared" si="11"/>
        <v>0.99999999999999989</v>
      </c>
      <c r="G107" s="77">
        <f t="shared" si="11"/>
        <v>0.99999999999999989</v>
      </c>
      <c r="H107" s="77">
        <f t="shared" si="11"/>
        <v>0.99999999999999989</v>
      </c>
      <c r="I107" s="77">
        <f t="shared" si="11"/>
        <v>0.99999999999999978</v>
      </c>
      <c r="J107" s="77">
        <f t="shared" si="11"/>
        <v>1</v>
      </c>
      <c r="K107" s="77">
        <f t="shared" si="11"/>
        <v>1</v>
      </c>
      <c r="L107" s="77">
        <f t="shared" si="11"/>
        <v>0.99999999999999978</v>
      </c>
      <c r="M107" s="77">
        <f t="shared" si="11"/>
        <v>0.99999999999999978</v>
      </c>
      <c r="N107" s="77">
        <f t="shared" si="11"/>
        <v>0.99999999999999978</v>
      </c>
      <c r="O107" s="77">
        <f t="shared" si="11"/>
        <v>1</v>
      </c>
      <c r="P107" s="77">
        <f t="shared" si="11"/>
        <v>0.99999999999999978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3.5155552876877821E-3</v>
      </c>
      <c r="C108" s="203">
        <f t="shared" si="12"/>
        <v>3.5031335174579362E-3</v>
      </c>
      <c r="D108" s="203">
        <f t="shared" si="12"/>
        <v>3.5158324345626606E-3</v>
      </c>
      <c r="E108" s="203">
        <f t="shared" si="12"/>
        <v>3.5169854486444474E-3</v>
      </c>
      <c r="F108" s="203">
        <f t="shared" si="12"/>
        <v>3.5178584994476469E-3</v>
      </c>
      <c r="G108" s="203">
        <f t="shared" si="12"/>
        <v>3.5074352922858012E-3</v>
      </c>
      <c r="H108" s="203">
        <f t="shared" si="12"/>
        <v>3.5180718241717359E-3</v>
      </c>
      <c r="I108" s="203">
        <f t="shared" si="12"/>
        <v>3.4141331807555782E-3</v>
      </c>
      <c r="J108" s="203">
        <f t="shared" si="12"/>
        <v>3.4083402783185923E-3</v>
      </c>
      <c r="K108" s="203">
        <f t="shared" si="12"/>
        <v>3.4227057260660778E-3</v>
      </c>
      <c r="L108" s="203">
        <f t="shared" si="12"/>
        <v>3.3929749268359626E-3</v>
      </c>
      <c r="M108" s="203">
        <f t="shared" si="12"/>
        <v>3.394964596164925E-3</v>
      </c>
      <c r="N108" s="203">
        <f t="shared" si="12"/>
        <v>3.3992100358670491E-3</v>
      </c>
      <c r="O108" s="203">
        <f t="shared" si="12"/>
        <v>3.3999327065194459E-3</v>
      </c>
      <c r="P108" s="203">
        <f t="shared" si="12"/>
        <v>3.4370859196149418E-3</v>
      </c>
      <c r="Q108" s="203">
        <f t="shared" si="12"/>
        <v>3.4511415635767543E-3</v>
      </c>
    </row>
    <row r="109" spans="1:17" x14ac:dyDescent="0.25">
      <c r="A109" s="76" t="s">
        <v>82</v>
      </c>
      <c r="B109" s="202">
        <f t="shared" ref="B109:Q109" si="13">IF(B$33=0,0,B$33/B$31)</f>
        <v>1.3018946039421294E-3</v>
      </c>
      <c r="C109" s="202">
        <f t="shared" si="13"/>
        <v>1.2972945239233958E-3</v>
      </c>
      <c r="D109" s="202">
        <f t="shared" si="13"/>
        <v>1.3019972380899031E-3</v>
      </c>
      <c r="E109" s="202">
        <f t="shared" si="13"/>
        <v>1.3024242269120117E-3</v>
      </c>
      <c r="F109" s="202">
        <f t="shared" si="13"/>
        <v>1.3027475386043735E-3</v>
      </c>
      <c r="G109" s="202">
        <f t="shared" si="13"/>
        <v>1.298887574516395E-3</v>
      </c>
      <c r="H109" s="202">
        <f t="shared" si="13"/>
        <v>1.3028265378760254E-3</v>
      </c>
      <c r="I109" s="202">
        <f t="shared" si="13"/>
        <v>1.2643355605108078E-3</v>
      </c>
      <c r="J109" s="202">
        <f t="shared" si="13"/>
        <v>1.2621903095314567E-3</v>
      </c>
      <c r="K109" s="202">
        <f t="shared" si="13"/>
        <v>1.2675101800427137E-3</v>
      </c>
      <c r="L109" s="202">
        <f t="shared" si="13"/>
        <v>1.2565001506387868E-3</v>
      </c>
      <c r="M109" s="202">
        <f t="shared" si="13"/>
        <v>1.2572369730042539E-3</v>
      </c>
      <c r="N109" s="202">
        <f t="shared" si="13"/>
        <v>1.2588091613464241E-3</v>
      </c>
      <c r="O109" s="202">
        <f t="shared" si="13"/>
        <v>1.2590767836552176E-3</v>
      </c>
      <c r="P109" s="202">
        <f t="shared" si="13"/>
        <v>1.2728355112785719E-3</v>
      </c>
      <c r="Q109" s="202">
        <f t="shared" si="13"/>
        <v>1.2780406540032223E-3</v>
      </c>
    </row>
    <row r="110" spans="1:17" x14ac:dyDescent="0.25">
      <c r="A110" s="76" t="s">
        <v>81</v>
      </c>
      <c r="B110" s="202">
        <f t="shared" ref="B110:Q110" si="14">IF(B$34=0,0,B$34/B$31)</f>
        <v>2.5451397444719567E-2</v>
      </c>
      <c r="C110" s="202">
        <f t="shared" si="14"/>
        <v>2.5361468148999478E-2</v>
      </c>
      <c r="D110" s="202">
        <f t="shared" si="14"/>
        <v>2.5453403891691914E-2</v>
      </c>
      <c r="E110" s="202">
        <f t="shared" si="14"/>
        <v>2.5461751312583769E-2</v>
      </c>
      <c r="F110" s="202">
        <f t="shared" si="14"/>
        <v>2.5468071896720075E-2</v>
      </c>
      <c r="G110" s="202">
        <f t="shared" si="14"/>
        <v>2.5392611502439301E-2</v>
      </c>
      <c r="H110" s="202">
        <f t="shared" si="14"/>
        <v>2.5469616293520368E-2</v>
      </c>
      <c r="I110" s="202">
        <f t="shared" si="14"/>
        <v>2.4717136668832254E-2</v>
      </c>
      <c r="J110" s="202">
        <f t="shared" si="14"/>
        <v>2.4675198070170878E-2</v>
      </c>
      <c r="K110" s="202">
        <f t="shared" si="14"/>
        <v>2.4779198915036868E-2</v>
      </c>
      <c r="L110" s="202">
        <f t="shared" si="14"/>
        <v>2.4563958270065384E-2</v>
      </c>
      <c r="M110" s="202">
        <f t="shared" si="14"/>
        <v>2.4578362783927634E-2</v>
      </c>
      <c r="N110" s="202">
        <f t="shared" si="14"/>
        <v>2.4609098290652491E-2</v>
      </c>
      <c r="O110" s="202">
        <f t="shared" si="14"/>
        <v>2.4614330174804674E-2</v>
      </c>
      <c r="P110" s="202">
        <f t="shared" si="14"/>
        <v>2.4883306514375706E-2</v>
      </c>
      <c r="Q110" s="202">
        <f t="shared" si="14"/>
        <v>2.4985064487594452E-2</v>
      </c>
    </row>
    <row r="111" spans="1:17" x14ac:dyDescent="0.25">
      <c r="A111" s="76" t="s">
        <v>80</v>
      </c>
      <c r="B111" s="202">
        <f t="shared" ref="B111:Q111" si="15">IF(B$35=0,0,B$35/B$31)</f>
        <v>1.4177132392055945E-2</v>
      </c>
      <c r="C111" s="202">
        <f t="shared" si="15"/>
        <v>1.4127039286790617E-2</v>
      </c>
      <c r="D111" s="202">
        <f t="shared" si="15"/>
        <v>1.4178250038520208E-2</v>
      </c>
      <c r="E111" s="202">
        <f t="shared" si="15"/>
        <v>1.4182899782856367E-2</v>
      </c>
      <c r="F111" s="202">
        <f t="shared" si="15"/>
        <v>1.4186420523055023E-2</v>
      </c>
      <c r="G111" s="202">
        <f t="shared" si="15"/>
        <v>1.4144386996118086E-2</v>
      </c>
      <c r="H111" s="202">
        <f t="shared" si="15"/>
        <v>1.4187280794792607E-2</v>
      </c>
      <c r="I111" s="202">
        <f t="shared" si="15"/>
        <v>1.3768128829376999E-2</v>
      </c>
      <c r="J111" s="202">
        <f t="shared" si="15"/>
        <v>1.3744767869852046E-2</v>
      </c>
      <c r="K111" s="202">
        <f t="shared" si="15"/>
        <v>1.3802699217227104E-2</v>
      </c>
      <c r="L111" s="202">
        <f t="shared" si="15"/>
        <v>1.368280422417063E-2</v>
      </c>
      <c r="M111" s="202">
        <f t="shared" si="15"/>
        <v>1.369082793683756E-2</v>
      </c>
      <c r="N111" s="202">
        <f t="shared" si="15"/>
        <v>1.3707948464263283E-2</v>
      </c>
      <c r="O111" s="202">
        <f t="shared" si="15"/>
        <v>1.3710862768456069E-2</v>
      </c>
      <c r="P111" s="202">
        <f t="shared" si="15"/>
        <v>1.3860690029796497E-2</v>
      </c>
      <c r="Q111" s="202">
        <f t="shared" si="15"/>
        <v>1.3917372035623597E-2</v>
      </c>
    </row>
    <row r="112" spans="1:17" x14ac:dyDescent="0.25">
      <c r="A112" s="129" t="s">
        <v>79</v>
      </c>
      <c r="B112" s="201">
        <f t="shared" ref="B112:Q112" si="16">IF(B$36=0,0,B$36/B$31)</f>
        <v>1.431730224010303E-2</v>
      </c>
      <c r="C112" s="201">
        <f t="shared" si="16"/>
        <v>1.4228698612455395E-2</v>
      </c>
      <c r="D112" s="201">
        <f t="shared" si="16"/>
        <v>1.434389917902828E-2</v>
      </c>
      <c r="E112" s="201">
        <f t="shared" si="16"/>
        <v>1.4370153010289811E-2</v>
      </c>
      <c r="F112" s="201">
        <f t="shared" si="16"/>
        <v>1.4383310220892532E-2</v>
      </c>
      <c r="G112" s="201">
        <f t="shared" si="16"/>
        <v>1.430504973508615E-2</v>
      </c>
      <c r="H112" s="201">
        <f t="shared" si="16"/>
        <v>1.4379823380917237E-2</v>
      </c>
      <c r="I112" s="201">
        <f t="shared" si="16"/>
        <v>1.3945200006082051E-2</v>
      </c>
      <c r="J112" s="201">
        <f t="shared" si="16"/>
        <v>1.3916908024028965E-2</v>
      </c>
      <c r="K112" s="201">
        <f t="shared" si="16"/>
        <v>1.394630200153504E-2</v>
      </c>
      <c r="L112" s="201">
        <f t="shared" si="16"/>
        <v>1.3801863737863962E-2</v>
      </c>
      <c r="M112" s="201">
        <f t="shared" si="16"/>
        <v>1.3826483249858889E-2</v>
      </c>
      <c r="N112" s="201">
        <f t="shared" si="16"/>
        <v>1.3844981687529893E-2</v>
      </c>
      <c r="O112" s="201">
        <f t="shared" si="16"/>
        <v>1.3822207865770555E-2</v>
      </c>
      <c r="P112" s="201">
        <f t="shared" si="16"/>
        <v>1.3990849900775213E-2</v>
      </c>
      <c r="Q112" s="201">
        <f t="shared" si="16"/>
        <v>1.4095516538063256E-2</v>
      </c>
    </row>
    <row r="113" spans="1:17" x14ac:dyDescent="0.25">
      <c r="A113" s="127" t="s">
        <v>238</v>
      </c>
      <c r="B113" s="200">
        <f t="shared" ref="B113:Q113" si="17">IF(B$41=0,0,B$41/B$31)</f>
        <v>6.7308546261328817E-2</v>
      </c>
      <c r="C113" s="200">
        <f t="shared" si="17"/>
        <v>6.9046391049839798E-2</v>
      </c>
      <c r="D113" s="200">
        <f t="shared" si="17"/>
        <v>7.0773625502276075E-2</v>
      </c>
      <c r="E113" s="200">
        <f t="shared" si="17"/>
        <v>7.2255862493146833E-2</v>
      </c>
      <c r="F113" s="200">
        <f t="shared" si="17"/>
        <v>7.3201430958661801E-2</v>
      </c>
      <c r="G113" s="200">
        <f t="shared" si="17"/>
        <v>7.4108134628250735E-2</v>
      </c>
      <c r="H113" s="200">
        <f t="shared" si="17"/>
        <v>7.2921680297284755E-2</v>
      </c>
      <c r="I113" s="200">
        <f t="shared" si="17"/>
        <v>6.308006036388239E-2</v>
      </c>
      <c r="J113" s="200">
        <f t="shared" si="17"/>
        <v>5.9011134509403977E-2</v>
      </c>
      <c r="K113" s="200">
        <f t="shared" si="17"/>
        <v>6.0946008966274938E-2</v>
      </c>
      <c r="L113" s="200">
        <f t="shared" si="17"/>
        <v>5.6373187730709394E-2</v>
      </c>
      <c r="M113" s="200">
        <f t="shared" si="17"/>
        <v>5.4493937154790902E-2</v>
      </c>
      <c r="N113" s="200">
        <f t="shared" si="17"/>
        <v>5.1840247058667112E-2</v>
      </c>
      <c r="O113" s="200">
        <f t="shared" si="17"/>
        <v>5.0819828087535615E-2</v>
      </c>
      <c r="P113" s="200">
        <f t="shared" si="17"/>
        <v>4.9867748550114811E-2</v>
      </c>
      <c r="Q113" s="200">
        <f t="shared" si="17"/>
        <v>4.9328673583628697E-2</v>
      </c>
    </row>
    <row r="114" spans="1:17" x14ac:dyDescent="0.25">
      <c r="A114" s="142" t="s">
        <v>247</v>
      </c>
      <c r="B114" s="199">
        <f t="shared" ref="B114:Q114" si="18">IF(B$42=0,0,B$42/B$31)</f>
        <v>2.1419917663055659E-2</v>
      </c>
      <c r="C114" s="199">
        <f t="shared" si="18"/>
        <v>2.1240254396919865E-2</v>
      </c>
      <c r="D114" s="199">
        <f t="shared" si="18"/>
        <v>2.1045853007847132E-2</v>
      </c>
      <c r="E114" s="199">
        <f t="shared" si="18"/>
        <v>2.0884990071013462E-2</v>
      </c>
      <c r="F114" s="199">
        <f t="shared" si="18"/>
        <v>2.0782426658104775E-2</v>
      </c>
      <c r="G114" s="199">
        <f t="shared" si="18"/>
        <v>2.0691182789383821E-2</v>
      </c>
      <c r="H114" s="199">
        <f t="shared" si="18"/>
        <v>2.081257653599013E-2</v>
      </c>
      <c r="I114" s="199">
        <f t="shared" si="18"/>
        <v>2.1925663555992941E-2</v>
      </c>
      <c r="J114" s="199">
        <f t="shared" si="18"/>
        <v>2.2366930898570166E-2</v>
      </c>
      <c r="K114" s="199">
        <f t="shared" si="18"/>
        <v>2.2152140919258677E-2</v>
      </c>
      <c r="L114" s="199">
        <f t="shared" si="18"/>
        <v>2.266042718560644E-2</v>
      </c>
      <c r="M114" s="199">
        <f t="shared" si="18"/>
        <v>2.2861284106145199E-2</v>
      </c>
      <c r="N114" s="199">
        <f t="shared" si="18"/>
        <v>2.3144856761028305E-2</v>
      </c>
      <c r="O114" s="199">
        <f t="shared" si="18"/>
        <v>2.3255159120854269E-2</v>
      </c>
      <c r="P114" s="199">
        <f t="shared" si="18"/>
        <v>2.3338243633316321E-2</v>
      </c>
      <c r="Q114" s="199">
        <f t="shared" si="18"/>
        <v>2.3387695234529444E-2</v>
      </c>
    </row>
    <row r="115" spans="1:17" x14ac:dyDescent="0.25">
      <c r="A115" s="142" t="s">
        <v>246</v>
      </c>
      <c r="B115" s="199">
        <f t="shared" ref="B115:Q115" si="19">IF(B$53=0,0,B$53/B$31)</f>
        <v>4.5888628598273147E-2</v>
      </c>
      <c r="C115" s="199">
        <f t="shared" si="19"/>
        <v>4.7806136652919932E-2</v>
      </c>
      <c r="D115" s="199">
        <f t="shared" si="19"/>
        <v>4.9727772494428939E-2</v>
      </c>
      <c r="E115" s="199">
        <f t="shared" si="19"/>
        <v>5.1370872422133368E-2</v>
      </c>
      <c r="F115" s="199">
        <f t="shared" si="19"/>
        <v>5.2419004300557036E-2</v>
      </c>
      <c r="G115" s="199">
        <f t="shared" si="19"/>
        <v>5.3416951838866904E-2</v>
      </c>
      <c r="H115" s="199">
        <f t="shared" si="19"/>
        <v>5.2109103761294621E-2</v>
      </c>
      <c r="I115" s="199">
        <f t="shared" si="19"/>
        <v>4.115439680788946E-2</v>
      </c>
      <c r="J115" s="199">
        <f t="shared" si="19"/>
        <v>3.6644203610833807E-2</v>
      </c>
      <c r="K115" s="199">
        <f t="shared" si="19"/>
        <v>3.8793868047016261E-2</v>
      </c>
      <c r="L115" s="199">
        <f t="shared" si="19"/>
        <v>3.3712760545102957E-2</v>
      </c>
      <c r="M115" s="199">
        <f t="shared" si="19"/>
        <v>3.1632653048645695E-2</v>
      </c>
      <c r="N115" s="199">
        <f t="shared" si="19"/>
        <v>2.8695390297638811E-2</v>
      </c>
      <c r="O115" s="199">
        <f t="shared" si="19"/>
        <v>2.756466896668135E-2</v>
      </c>
      <c r="P115" s="199">
        <f t="shared" si="19"/>
        <v>2.6529504916798494E-2</v>
      </c>
      <c r="Q115" s="199">
        <f t="shared" si="19"/>
        <v>2.5940978349099253E-2</v>
      </c>
    </row>
    <row r="116" spans="1:17" x14ac:dyDescent="0.25">
      <c r="A116" s="127" t="s">
        <v>237</v>
      </c>
      <c r="B116" s="200">
        <f t="shared" ref="B116:Q116" si="20">IF(B$54=0,0,B$54/B$31)</f>
        <v>0.77535162903705968</v>
      </c>
      <c r="C116" s="200">
        <f t="shared" si="20"/>
        <v>0.77361244833182385</v>
      </c>
      <c r="D116" s="200">
        <f t="shared" si="20"/>
        <v>0.77141365683721541</v>
      </c>
      <c r="E116" s="200">
        <f t="shared" si="20"/>
        <v>0.76970384883165577</v>
      </c>
      <c r="F116" s="200">
        <f t="shared" si="20"/>
        <v>0.76861478079670809</v>
      </c>
      <c r="G116" s="200">
        <f t="shared" si="20"/>
        <v>0.7677814316830226</v>
      </c>
      <c r="H116" s="200">
        <f t="shared" si="20"/>
        <v>0.76893122651381007</v>
      </c>
      <c r="I116" s="200">
        <f t="shared" si="20"/>
        <v>0.78162027200846018</v>
      </c>
      <c r="J116" s="200">
        <f t="shared" si="20"/>
        <v>0.78630436074404508</v>
      </c>
      <c r="K116" s="200">
        <f t="shared" si="20"/>
        <v>0.78392977586993862</v>
      </c>
      <c r="L116" s="200">
        <f t="shared" si="20"/>
        <v>0.78956134653885868</v>
      </c>
      <c r="M116" s="200">
        <f t="shared" si="20"/>
        <v>0.79163728138348632</v>
      </c>
      <c r="N116" s="200">
        <f t="shared" si="20"/>
        <v>0.79456700363940591</v>
      </c>
      <c r="O116" s="200">
        <f t="shared" si="20"/>
        <v>0.79573100026269483</v>
      </c>
      <c r="P116" s="200">
        <f t="shared" si="20"/>
        <v>0.79622816020709708</v>
      </c>
      <c r="Q116" s="200">
        <f t="shared" si="20"/>
        <v>0.79658117743852264</v>
      </c>
    </row>
    <row r="117" spans="1:17" x14ac:dyDescent="0.25">
      <c r="A117" s="142" t="s">
        <v>245</v>
      </c>
      <c r="B117" s="199">
        <f t="shared" ref="B117:Q117" si="21">IF(B$55=0,0,B$55/B$31)</f>
        <v>0.68039738459117982</v>
      </c>
      <c r="C117" s="199">
        <f t="shared" si="21"/>
        <v>0.67469043378451343</v>
      </c>
      <c r="D117" s="199">
        <f t="shared" si="21"/>
        <v>0.66851533083749715</v>
      </c>
      <c r="E117" s="199">
        <f t="shared" si="21"/>
        <v>0.66340556696160402</v>
      </c>
      <c r="F117" s="199">
        <f t="shared" si="21"/>
        <v>0.66014767031626931</v>
      </c>
      <c r="G117" s="199">
        <f t="shared" si="21"/>
        <v>0.65724933566278043</v>
      </c>
      <c r="H117" s="199">
        <f t="shared" si="21"/>
        <v>0.66110537231968658</v>
      </c>
      <c r="I117" s="199">
        <f t="shared" si="21"/>
        <v>0.6964622541315405</v>
      </c>
      <c r="J117" s="199">
        <f t="shared" si="21"/>
        <v>0.71047898148399369</v>
      </c>
      <c r="K117" s="199">
        <f t="shared" si="21"/>
        <v>0.70365624096468737</v>
      </c>
      <c r="L117" s="199">
        <f t="shared" si="21"/>
        <v>0.71980180471926336</v>
      </c>
      <c r="M117" s="199">
        <f t="shared" si="21"/>
        <v>0.72618196572461224</v>
      </c>
      <c r="N117" s="199">
        <f t="shared" si="21"/>
        <v>0.73518956770325194</v>
      </c>
      <c r="O117" s="199">
        <f t="shared" si="21"/>
        <v>0.73869328972125325</v>
      </c>
      <c r="P117" s="199">
        <f t="shared" si="21"/>
        <v>0.74133244482298877</v>
      </c>
      <c r="Q117" s="199">
        <f t="shared" si="21"/>
        <v>0.74290326039093535</v>
      </c>
    </row>
    <row r="118" spans="1:17" x14ac:dyDescent="0.25">
      <c r="A118" s="142" t="s">
        <v>244</v>
      </c>
      <c r="B118" s="199">
        <f t="shared" ref="B118:Q118" si="22">IF(B$66=0,0,B$66/B$31)</f>
        <v>9.4954244445879812E-2</v>
      </c>
      <c r="C118" s="199">
        <f t="shared" si="22"/>
        <v>9.8922014547310325E-2</v>
      </c>
      <c r="D118" s="199">
        <f t="shared" si="22"/>
        <v>0.10289832599971831</v>
      </c>
      <c r="E118" s="199">
        <f t="shared" si="22"/>
        <v>0.10629828187005173</v>
      </c>
      <c r="F118" s="199">
        <f t="shared" si="22"/>
        <v>0.10846711048043875</v>
      </c>
      <c r="G118" s="199">
        <f t="shared" si="22"/>
        <v>0.11053209602024217</v>
      </c>
      <c r="H118" s="199">
        <f t="shared" si="22"/>
        <v>0.10782585419412352</v>
      </c>
      <c r="I118" s="199">
        <f t="shared" si="22"/>
        <v>8.5158017876919706E-2</v>
      </c>
      <c r="J118" s="199">
        <f t="shared" si="22"/>
        <v>7.5825379260051451E-2</v>
      </c>
      <c r="K118" s="199">
        <f t="shared" si="22"/>
        <v>8.0273534905251256E-2</v>
      </c>
      <c r="L118" s="199">
        <f t="shared" si="22"/>
        <v>6.97595418195954E-2</v>
      </c>
      <c r="M118" s="199">
        <f t="shared" si="22"/>
        <v>6.5455315658874122E-2</v>
      </c>
      <c r="N118" s="199">
        <f t="shared" si="22"/>
        <v>5.9377435936153931E-2</v>
      </c>
      <c r="O118" s="199">
        <f t="shared" si="22"/>
        <v>5.7037710541441515E-2</v>
      </c>
      <c r="P118" s="199">
        <f t="shared" si="22"/>
        <v>5.4895715384108278E-2</v>
      </c>
      <c r="Q118" s="199">
        <f t="shared" si="22"/>
        <v>5.3677917047587224E-2</v>
      </c>
    </row>
    <row r="119" spans="1:17" x14ac:dyDescent="0.25">
      <c r="A119" s="127" t="s">
        <v>236</v>
      </c>
      <c r="B119" s="200">
        <f t="shared" ref="B119:Q119" si="23">IF(B$67=0,0,B$67/B$31)</f>
        <v>9.8576542733103151E-2</v>
      </c>
      <c r="C119" s="200">
        <f t="shared" si="23"/>
        <v>9.8823526528709654E-2</v>
      </c>
      <c r="D119" s="200">
        <f t="shared" si="23"/>
        <v>9.9019334878615667E-2</v>
      </c>
      <c r="E119" s="200">
        <f t="shared" si="23"/>
        <v>9.9206074893911117E-2</v>
      </c>
      <c r="F119" s="200">
        <f t="shared" si="23"/>
        <v>9.9325379565910393E-2</v>
      </c>
      <c r="G119" s="200">
        <f t="shared" si="23"/>
        <v>9.94620625882809E-2</v>
      </c>
      <c r="H119" s="200">
        <f t="shared" si="23"/>
        <v>9.9289474357627056E-2</v>
      </c>
      <c r="I119" s="200">
        <f t="shared" si="23"/>
        <v>9.8190733382099493E-2</v>
      </c>
      <c r="J119" s="200">
        <f t="shared" si="23"/>
        <v>9.7677100194649036E-2</v>
      </c>
      <c r="K119" s="200">
        <f t="shared" si="23"/>
        <v>9.7905799123878659E-2</v>
      </c>
      <c r="L119" s="200">
        <f t="shared" si="23"/>
        <v>9.7367364420856944E-2</v>
      </c>
      <c r="M119" s="200">
        <f t="shared" si="23"/>
        <v>9.7120905921929332E-2</v>
      </c>
      <c r="N119" s="200">
        <f t="shared" si="23"/>
        <v>9.6772701662267563E-2</v>
      </c>
      <c r="O119" s="200">
        <f t="shared" si="23"/>
        <v>9.6642761350563725E-2</v>
      </c>
      <c r="P119" s="200">
        <f t="shared" si="23"/>
        <v>9.6459323366946959E-2</v>
      </c>
      <c r="Q119" s="200">
        <f t="shared" si="23"/>
        <v>9.6363013698987462E-2</v>
      </c>
    </row>
    <row r="120" spans="1:17" x14ac:dyDescent="0.25">
      <c r="A120" s="142" t="s">
        <v>243</v>
      </c>
      <c r="B120" s="199">
        <f t="shared" ref="B120:Q120" si="24">IF(B$68=0,0,B$68/B$31)</f>
        <v>7.717470334483291E-2</v>
      </c>
      <c r="C120" s="199">
        <f t="shared" si="24"/>
        <v>7.6527387165373051E-2</v>
      </c>
      <c r="D120" s="199">
        <f t="shared" si="24"/>
        <v>7.5826970395919804E-2</v>
      </c>
      <c r="E120" s="199">
        <f t="shared" si="24"/>
        <v>7.5247390697033789E-2</v>
      </c>
      <c r="F120" s="199">
        <f t="shared" si="24"/>
        <v>7.4877860753465739E-2</v>
      </c>
      <c r="G120" s="199">
        <f t="shared" si="24"/>
        <v>7.454911446175054E-2</v>
      </c>
      <c r="H120" s="199">
        <f t="shared" si="24"/>
        <v>7.4986488989964434E-2</v>
      </c>
      <c r="I120" s="199">
        <f t="shared" si="24"/>
        <v>7.8996876047327497E-2</v>
      </c>
      <c r="J120" s="199">
        <f t="shared" si="24"/>
        <v>8.0586736325730754E-2</v>
      </c>
      <c r="K120" s="199">
        <f t="shared" si="24"/>
        <v>7.9812860664976129E-2</v>
      </c>
      <c r="L120" s="199">
        <f t="shared" si="24"/>
        <v>8.1644186183434983E-2</v>
      </c>
      <c r="M120" s="199">
        <f t="shared" si="24"/>
        <v>8.2367861853023153E-2</v>
      </c>
      <c r="N120" s="199">
        <f t="shared" si="24"/>
        <v>8.338955744782256E-2</v>
      </c>
      <c r="O120" s="199">
        <f t="shared" si="24"/>
        <v>8.3786970361901414E-2</v>
      </c>
      <c r="P120" s="199">
        <f t="shared" si="24"/>
        <v>8.4086318972977914E-2</v>
      </c>
      <c r="Q120" s="199">
        <f t="shared" si="24"/>
        <v>8.4264490183231094E-2</v>
      </c>
    </row>
    <row r="121" spans="1:17" x14ac:dyDescent="0.25">
      <c r="A121" s="140" t="s">
        <v>242</v>
      </c>
      <c r="B121" s="198">
        <f t="shared" ref="B121:Q121" si="25">IF(B$79=0,0,B$79/B$31)</f>
        <v>2.1401839388270252E-2</v>
      </c>
      <c r="C121" s="198">
        <f t="shared" si="25"/>
        <v>2.2296139363336607E-2</v>
      </c>
      <c r="D121" s="198">
        <f t="shared" si="25"/>
        <v>2.3192364482695856E-2</v>
      </c>
      <c r="E121" s="198">
        <f t="shared" si="25"/>
        <v>2.3958684196877321E-2</v>
      </c>
      <c r="F121" s="198">
        <f t="shared" si="25"/>
        <v>2.4447518812444665E-2</v>
      </c>
      <c r="G121" s="198">
        <f t="shared" si="25"/>
        <v>2.4912948126530367E-2</v>
      </c>
      <c r="H121" s="198">
        <f t="shared" si="25"/>
        <v>2.4302985367662622E-2</v>
      </c>
      <c r="I121" s="198">
        <f t="shared" si="25"/>
        <v>1.9193857334771983E-2</v>
      </c>
      <c r="J121" s="198">
        <f t="shared" si="25"/>
        <v>1.7090363868918285E-2</v>
      </c>
      <c r="K121" s="198">
        <f t="shared" si="25"/>
        <v>1.8092938458902544E-2</v>
      </c>
      <c r="L121" s="198">
        <f t="shared" si="25"/>
        <v>1.5723178237421968E-2</v>
      </c>
      <c r="M121" s="198">
        <f t="shared" si="25"/>
        <v>1.4753044068906181E-2</v>
      </c>
      <c r="N121" s="198">
        <f t="shared" si="25"/>
        <v>1.3383144214444991E-2</v>
      </c>
      <c r="O121" s="198">
        <f t="shared" si="25"/>
        <v>1.2855790988662311E-2</v>
      </c>
      <c r="P121" s="198">
        <f t="shared" si="25"/>
        <v>1.2373004393969045E-2</v>
      </c>
      <c r="Q121" s="198">
        <f t="shared" si="25"/>
        <v>1.2098523515756372E-2</v>
      </c>
    </row>
    <row r="123" spans="1:17" x14ac:dyDescent="0.25">
      <c r="A123" s="78" t="s">
        <v>55</v>
      </c>
      <c r="B123" s="77">
        <f t="shared" ref="B123:Q123" si="26">SUM(B$124:B$129)</f>
        <v>0.99999999999999989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0.99999999999999989</v>
      </c>
      <c r="L123" s="77">
        <f t="shared" si="26"/>
        <v>1</v>
      </c>
      <c r="M123" s="77">
        <f t="shared" si="26"/>
        <v>0.99999999999999989</v>
      </c>
      <c r="N123" s="77">
        <f t="shared" si="26"/>
        <v>0.99999999999999989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2.5341118350583631E-2</v>
      </c>
      <c r="C124" s="203">
        <f t="shared" si="27"/>
        <v>2.5356965879065153E-2</v>
      </c>
      <c r="D124" s="203">
        <f t="shared" si="27"/>
        <v>2.5330550697928052E-2</v>
      </c>
      <c r="E124" s="203">
        <f t="shared" si="27"/>
        <v>2.5321618767521561E-2</v>
      </c>
      <c r="F124" s="203">
        <f t="shared" si="27"/>
        <v>2.5317646927270513E-2</v>
      </c>
      <c r="G124" s="203">
        <f t="shared" si="27"/>
        <v>2.5332459474224196E-2</v>
      </c>
      <c r="H124" s="203">
        <f t="shared" si="27"/>
        <v>2.5319452031267092E-2</v>
      </c>
      <c r="I124" s="203">
        <f t="shared" si="27"/>
        <v>2.5323627491073367E-2</v>
      </c>
      <c r="J124" s="203">
        <f t="shared" si="27"/>
        <v>2.5325607720045318E-2</v>
      </c>
      <c r="K124" s="203">
        <f t="shared" si="27"/>
        <v>2.5338076349210415E-2</v>
      </c>
      <c r="L124" s="203">
        <f t="shared" si="27"/>
        <v>2.5348098361950386E-2</v>
      </c>
      <c r="M124" s="203">
        <f t="shared" si="27"/>
        <v>2.534099214705755E-2</v>
      </c>
      <c r="N124" s="203">
        <f t="shared" si="27"/>
        <v>2.5340473392050381E-2</v>
      </c>
      <c r="O124" s="203">
        <f t="shared" si="27"/>
        <v>2.5351516984041776E-2</v>
      </c>
      <c r="P124" s="203">
        <f t="shared" si="27"/>
        <v>2.5344040611667309E-2</v>
      </c>
      <c r="Q124" s="203">
        <f t="shared" si="27"/>
        <v>2.5323984801426582E-2</v>
      </c>
    </row>
    <row r="125" spans="1:17" x14ac:dyDescent="0.25">
      <c r="A125" s="76" t="s">
        <v>82</v>
      </c>
      <c r="B125" s="202">
        <f t="shared" ref="B125:Q125" si="28">IF(B$83=0,0,B$83/B$81)</f>
        <v>2.9284473795458689E-3</v>
      </c>
      <c r="C125" s="202">
        <f t="shared" si="28"/>
        <v>2.9302787372867518E-3</v>
      </c>
      <c r="D125" s="202">
        <f t="shared" si="28"/>
        <v>2.927226170035734E-3</v>
      </c>
      <c r="E125" s="202">
        <f t="shared" si="28"/>
        <v>2.9261939863794609E-3</v>
      </c>
      <c r="F125" s="202">
        <f t="shared" si="28"/>
        <v>2.9257349961717576E-3</v>
      </c>
      <c r="G125" s="202">
        <f t="shared" si="28"/>
        <v>2.9274467503142064E-3</v>
      </c>
      <c r="H125" s="202">
        <f t="shared" si="28"/>
        <v>2.9259435959657939E-3</v>
      </c>
      <c r="I125" s="202">
        <f t="shared" si="28"/>
        <v>2.9264261166722172E-3</v>
      </c>
      <c r="J125" s="202">
        <f t="shared" si="28"/>
        <v>2.9266549541001313E-3</v>
      </c>
      <c r="K125" s="202">
        <f t="shared" si="28"/>
        <v>2.9280958425368575E-3</v>
      </c>
      <c r="L125" s="202">
        <f t="shared" si="28"/>
        <v>2.9292539973009889E-3</v>
      </c>
      <c r="M125" s="202">
        <f t="shared" si="28"/>
        <v>2.9284327953282298E-3</v>
      </c>
      <c r="N125" s="202">
        <f t="shared" si="28"/>
        <v>2.928372847431678E-3</v>
      </c>
      <c r="O125" s="202">
        <f t="shared" si="28"/>
        <v>2.9296490570125087E-3</v>
      </c>
      <c r="P125" s="202">
        <f t="shared" si="28"/>
        <v>2.9287850792359313E-3</v>
      </c>
      <c r="Q125" s="202">
        <f t="shared" si="28"/>
        <v>2.9264674078478109E-3</v>
      </c>
    </row>
    <row r="126" spans="1:17" x14ac:dyDescent="0.25">
      <c r="A126" s="76" t="s">
        <v>81</v>
      </c>
      <c r="B126" s="202">
        <f t="shared" ref="B126:Q126" si="29">IF(B$84=0,0,B$84/B$81)</f>
        <v>0.12766988219750033</v>
      </c>
      <c r="C126" s="202">
        <f t="shared" si="29"/>
        <v>0.12774972287644615</v>
      </c>
      <c r="D126" s="202">
        <f t="shared" si="29"/>
        <v>0.12761664180964624</v>
      </c>
      <c r="E126" s="202">
        <f t="shared" si="29"/>
        <v>0.12757164227619958</v>
      </c>
      <c r="F126" s="202">
        <f t="shared" si="29"/>
        <v>0.12755163193687899</v>
      </c>
      <c r="G126" s="202">
        <f t="shared" si="29"/>
        <v>0.12762625832465158</v>
      </c>
      <c r="H126" s="202">
        <f t="shared" si="29"/>
        <v>0.12756072614540637</v>
      </c>
      <c r="I126" s="202">
        <f t="shared" si="29"/>
        <v>0.12758176233071644</v>
      </c>
      <c r="J126" s="202">
        <f t="shared" si="29"/>
        <v>0.12759173882804681</v>
      </c>
      <c r="K126" s="202">
        <f t="shared" si="29"/>
        <v>0.12765455643517246</v>
      </c>
      <c r="L126" s="202">
        <f t="shared" si="29"/>
        <v>0.12770504786053868</v>
      </c>
      <c r="M126" s="202">
        <f t="shared" si="29"/>
        <v>0.12766924637752253</v>
      </c>
      <c r="N126" s="202">
        <f t="shared" si="29"/>
        <v>0.12766663286261215</v>
      </c>
      <c r="O126" s="202">
        <f t="shared" si="29"/>
        <v>0.1277222710577807</v>
      </c>
      <c r="P126" s="202">
        <f t="shared" si="29"/>
        <v>0.12768460470197476</v>
      </c>
      <c r="Q126" s="202">
        <f t="shared" si="29"/>
        <v>0.12758356247900002</v>
      </c>
    </row>
    <row r="127" spans="1:17" x14ac:dyDescent="0.25">
      <c r="A127" s="76" t="s">
        <v>80</v>
      </c>
      <c r="B127" s="202">
        <f t="shared" ref="B127:Q127" si="30">IF(B$85=0,0,B$85/B$81)</f>
        <v>3.9609669970152708E-2</v>
      </c>
      <c r="C127" s="202">
        <f t="shared" si="30"/>
        <v>3.9634440596464919E-2</v>
      </c>
      <c r="D127" s="202">
        <f t="shared" si="30"/>
        <v>3.9593152102698877E-2</v>
      </c>
      <c r="E127" s="202">
        <f t="shared" si="30"/>
        <v>3.9579190966070939E-2</v>
      </c>
      <c r="F127" s="202">
        <f t="shared" si="30"/>
        <v>3.9572982744344433E-2</v>
      </c>
      <c r="G127" s="202">
        <f t="shared" si="30"/>
        <v>3.9596135633184447E-2</v>
      </c>
      <c r="H127" s="202">
        <f t="shared" si="30"/>
        <v>3.9575804228881031E-2</v>
      </c>
      <c r="I127" s="202">
        <f t="shared" si="30"/>
        <v>3.9582330720041053E-2</v>
      </c>
      <c r="J127" s="202">
        <f t="shared" si="30"/>
        <v>3.9585425935293954E-2</v>
      </c>
      <c r="K127" s="202">
        <f t="shared" si="30"/>
        <v>3.9604915141704534E-2</v>
      </c>
      <c r="L127" s="202">
        <f t="shared" si="30"/>
        <v>3.9620580141629766E-2</v>
      </c>
      <c r="M127" s="202">
        <f t="shared" si="30"/>
        <v>3.9609472706561268E-2</v>
      </c>
      <c r="N127" s="202">
        <f t="shared" si="30"/>
        <v>3.9608661861738031E-2</v>
      </c>
      <c r="O127" s="202">
        <f t="shared" si="30"/>
        <v>3.9625923650583046E-2</v>
      </c>
      <c r="P127" s="202">
        <f t="shared" si="30"/>
        <v>3.9614237637431229E-2</v>
      </c>
      <c r="Q127" s="202">
        <f t="shared" si="30"/>
        <v>3.9582889217301187E-2</v>
      </c>
    </row>
    <row r="128" spans="1:17" x14ac:dyDescent="0.25">
      <c r="A128" s="129" t="s">
        <v>79</v>
      </c>
      <c r="B128" s="201">
        <f t="shared" ref="B128:Q128" si="31">IF(B$86=0,0,B$86/B$81)</f>
        <v>0.23454725548182384</v>
      </c>
      <c r="C128" s="201">
        <f t="shared" si="31"/>
        <v>0.23406856570964465</v>
      </c>
      <c r="D128" s="201">
        <f t="shared" si="31"/>
        <v>0.2348664615490709</v>
      </c>
      <c r="E128" s="201">
        <f t="shared" si="31"/>
        <v>0.23513625905953989</v>
      </c>
      <c r="F128" s="201">
        <f t="shared" si="31"/>
        <v>0.23525623229745687</v>
      </c>
      <c r="G128" s="201">
        <f t="shared" si="31"/>
        <v>0.23480880513334582</v>
      </c>
      <c r="H128" s="201">
        <f t="shared" si="31"/>
        <v>0.23520170740280905</v>
      </c>
      <c r="I128" s="201">
        <f t="shared" si="31"/>
        <v>0.23507558364125583</v>
      </c>
      <c r="J128" s="201">
        <f t="shared" si="31"/>
        <v>0.23501576892904058</v>
      </c>
      <c r="K128" s="201">
        <f t="shared" si="31"/>
        <v>0.23463914204609237</v>
      </c>
      <c r="L128" s="201">
        <f t="shared" si="31"/>
        <v>0.2343364175549599</v>
      </c>
      <c r="M128" s="201">
        <f t="shared" si="31"/>
        <v>0.23455106758017197</v>
      </c>
      <c r="N128" s="201">
        <f t="shared" si="31"/>
        <v>0.23456673707188419</v>
      </c>
      <c r="O128" s="201">
        <f t="shared" si="31"/>
        <v>0.23423315480127554</v>
      </c>
      <c r="P128" s="201">
        <f t="shared" si="31"/>
        <v>0.23445898578765517</v>
      </c>
      <c r="Q128" s="201">
        <f t="shared" si="31"/>
        <v>0.23506479073990372</v>
      </c>
    </row>
    <row r="129" spans="1:17" x14ac:dyDescent="0.25">
      <c r="A129" s="72" t="s">
        <v>235</v>
      </c>
      <c r="B129" s="276">
        <f t="shared" ref="B129:Q129" si="32">IF(B$91=0,0,B$91/B$81)</f>
        <v>0.56990362662039351</v>
      </c>
      <c r="C129" s="276">
        <f t="shared" si="32"/>
        <v>0.5702600262010924</v>
      </c>
      <c r="D129" s="276">
        <f t="shared" si="32"/>
        <v>0.56966596767062028</v>
      </c>
      <c r="E129" s="276">
        <f t="shared" si="32"/>
        <v>0.56946509494428854</v>
      </c>
      <c r="F129" s="276">
        <f t="shared" si="32"/>
        <v>0.56937577109787751</v>
      </c>
      <c r="G129" s="276">
        <f t="shared" si="32"/>
        <v>0.56970889468427977</v>
      </c>
      <c r="H129" s="276">
        <f t="shared" si="32"/>
        <v>0.56941636659567074</v>
      </c>
      <c r="I129" s="276">
        <f t="shared" si="32"/>
        <v>0.5695102697002411</v>
      </c>
      <c r="J129" s="276">
        <f t="shared" si="32"/>
        <v>0.56955480363347322</v>
      </c>
      <c r="K129" s="276">
        <f t="shared" si="32"/>
        <v>0.56983521418528327</v>
      </c>
      <c r="L129" s="276">
        <f t="shared" si="32"/>
        <v>0.5700606020836203</v>
      </c>
      <c r="M129" s="276">
        <f t="shared" si="32"/>
        <v>0.56990078839335834</v>
      </c>
      <c r="N129" s="276">
        <f t="shared" si="32"/>
        <v>0.56988912196428343</v>
      </c>
      <c r="O129" s="276">
        <f t="shared" si="32"/>
        <v>0.57013748444930645</v>
      </c>
      <c r="P129" s="276">
        <f t="shared" si="32"/>
        <v>0.56996934618203565</v>
      </c>
      <c r="Q129" s="276">
        <f t="shared" si="32"/>
        <v>0.56951830535452075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128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53">
        <f>IF(B$5=0,0,B$5/PPA_fec!B$5)</f>
        <v>0.53123091069877293</v>
      </c>
      <c r="C133" s="253">
        <f>IF(C$5=0,0,C$5/PPA_fec!C$5)</f>
        <v>0.53142157200407214</v>
      </c>
      <c r="D133" s="253">
        <f>IF(D$5=0,0,D$5/PPA_fec!D$5)</f>
        <v>0.53384823255157343</v>
      </c>
      <c r="E133" s="253">
        <f>IF(E$5=0,0,E$5/PPA_fec!E$5)</f>
        <v>0.53402723740704161</v>
      </c>
      <c r="F133" s="253">
        <f>IF(F$5=0,0,F$5/PPA_fec!F$5)</f>
        <v>0.53851978905787379</v>
      </c>
      <c r="G133" s="253">
        <f>IF(G$5=0,0,G$5/PPA_fec!G$5)</f>
        <v>0.53861813608081277</v>
      </c>
      <c r="H133" s="253">
        <f>IF(H$5=0,0,H$5/PPA_fec!H$5)</f>
        <v>0.55060121715546728</v>
      </c>
      <c r="I133" s="253">
        <f>IF(I$5=0,0,I$5/PPA_fec!I$5)</f>
        <v>0.54957203327265192</v>
      </c>
      <c r="J133" s="253">
        <f>IF(J$5=0,0,J$5/PPA_fec!J$5)</f>
        <v>0.54908581690435321</v>
      </c>
      <c r="K133" s="253">
        <f>IF(K$5=0,0,K$5/PPA_fec!K$5)</f>
        <v>0.54928406293527454</v>
      </c>
      <c r="L133" s="253">
        <f>IF(L$5=0,0,L$5/PPA_fec!L$5)</f>
        <v>0.54875082787338469</v>
      </c>
      <c r="M133" s="253">
        <f>IF(M$5=0,0,M$5/PPA_fec!M$5)</f>
        <v>0.54853161267048745</v>
      </c>
      <c r="N133" s="253">
        <f>IF(N$5=0,0,N$5/PPA_fec!N$5)</f>
        <v>0.54820745326833509</v>
      </c>
      <c r="O133" s="253">
        <f>IF(O$5=0,0,O$5/PPA_fec!O$5)</f>
        <v>0.54806744845111921</v>
      </c>
      <c r="P133" s="253">
        <f>IF(P$5=0,0,P$5/PPA_fec!P$5)</f>
        <v>0.54793399200523452</v>
      </c>
      <c r="Q133" s="253">
        <f>IF(Q$5=0,0,Q$5/PPA_fec!Q$5)</f>
        <v>0.56954433052540354</v>
      </c>
    </row>
    <row r="134" spans="1:17" x14ac:dyDescent="0.25">
      <c r="A134" s="132" t="s">
        <v>83</v>
      </c>
      <c r="B134" s="252">
        <f>IF(B$6=0,0,B$6/PPA_fec!B$6)</f>
        <v>0.41175575132298059</v>
      </c>
      <c r="C134" s="252">
        <f>IF(C$6=0,0,C$6/PPA_fec!C$6)</f>
        <v>0.41175575132298059</v>
      </c>
      <c r="D134" s="252">
        <f>IF(D$6=0,0,D$6/PPA_fec!D$6)</f>
        <v>0.41346862624536806</v>
      </c>
      <c r="E134" s="252">
        <f>IF(E$6=0,0,E$6/PPA_fec!E$6)</f>
        <v>0.41346862624536806</v>
      </c>
      <c r="F134" s="252">
        <f>IF(F$6=0,0,F$6/PPA_fec!F$6)</f>
        <v>0.416859930307172</v>
      </c>
      <c r="G134" s="252">
        <f>IF(G$6=0,0,G$6/PPA_fec!G$6)</f>
        <v>0.41685993030717194</v>
      </c>
      <c r="H134" s="252">
        <f>IF(H$6=0,0,H$6/PPA_fec!H$6)</f>
        <v>0.42623955950508285</v>
      </c>
      <c r="I134" s="252">
        <f>IF(I$6=0,0,I$6/PPA_fec!I$6)</f>
        <v>0.42623955950508285</v>
      </c>
      <c r="J134" s="252">
        <f>IF(J$6=0,0,J$6/PPA_fec!J$6)</f>
        <v>0.42623955950508285</v>
      </c>
      <c r="K134" s="252">
        <f>IF(K$6=0,0,K$6/PPA_fec!K$6)</f>
        <v>0.42623955950508285</v>
      </c>
      <c r="L134" s="252">
        <f>IF(L$6=0,0,L$6/PPA_fec!L$6)</f>
        <v>0.42623955950508291</v>
      </c>
      <c r="M134" s="252">
        <f>IF(M$6=0,0,M$6/PPA_fec!M$6)</f>
        <v>0.4262395595050828</v>
      </c>
      <c r="N134" s="252">
        <f>IF(N$6=0,0,N$6/PPA_fec!N$6)</f>
        <v>0.42623955950508285</v>
      </c>
      <c r="O134" s="252">
        <f>IF(O$6=0,0,O$6/PPA_fec!O$6)</f>
        <v>0.4262395595050828</v>
      </c>
      <c r="P134" s="252">
        <f>IF(P$6=0,0,P$6/PPA_fec!P$6)</f>
        <v>0.42623955950508285</v>
      </c>
      <c r="Q134" s="252">
        <f>IF(Q$6=0,0,Q$6/PPA_fec!Q$6)</f>
        <v>0.44308745557256896</v>
      </c>
    </row>
    <row r="135" spans="1:17" x14ac:dyDescent="0.25">
      <c r="A135" s="76" t="s">
        <v>82</v>
      </c>
      <c r="B135" s="251">
        <f>IF(B$7=0,0,B$7/PPA_fec!B$7)</f>
        <v>0.10741965200844149</v>
      </c>
      <c r="C135" s="251">
        <f>IF(C$7=0,0,C$7/PPA_fec!C$7)</f>
        <v>0.10741965200844149</v>
      </c>
      <c r="D135" s="251">
        <f>IF(D$7=0,0,D$7/PPA_fec!D$7)</f>
        <v>0.10786651019440652</v>
      </c>
      <c r="E135" s="251">
        <f>IF(E$7=0,0,E$7/PPA_fec!E$7)</f>
        <v>0.10786651019440655</v>
      </c>
      <c r="F135" s="251">
        <f>IF(F$7=0,0,F$7/PPA_fec!F$7)</f>
        <v>0.10875124028257968</v>
      </c>
      <c r="G135" s="251">
        <f>IF(G$7=0,0,G$7/PPA_fec!G$7)</f>
        <v>0.10875124028257969</v>
      </c>
      <c r="H135" s="251">
        <f>IF(H$7=0,0,H$7/PPA_fec!H$7)</f>
        <v>0.11119821643572511</v>
      </c>
      <c r="I135" s="251">
        <f>IF(I$7=0,0,I$7/PPA_fec!I$7)</f>
        <v>0.11119821643572511</v>
      </c>
      <c r="J135" s="251">
        <f>IF(J$7=0,0,J$7/PPA_fec!J$7)</f>
        <v>0.11119821643572511</v>
      </c>
      <c r="K135" s="251">
        <f>IF(K$7=0,0,K$7/PPA_fec!K$7)</f>
        <v>0.11119821643572508</v>
      </c>
      <c r="L135" s="251">
        <f>IF(L$7=0,0,L$7/PPA_fec!L$7)</f>
        <v>0.1111982164357251</v>
      </c>
      <c r="M135" s="251">
        <f>IF(M$7=0,0,M$7/PPA_fec!M$7)</f>
        <v>0.11119821643572511</v>
      </c>
      <c r="N135" s="251">
        <f>IF(N$7=0,0,N$7/PPA_fec!N$7)</f>
        <v>0.1111982164357251</v>
      </c>
      <c r="O135" s="251">
        <f>IF(O$7=0,0,O$7/PPA_fec!O$7)</f>
        <v>0.11119821643572511</v>
      </c>
      <c r="P135" s="251">
        <f>IF(P$7=0,0,P$7/PPA_fec!P$7)</f>
        <v>0.11119821643572511</v>
      </c>
      <c r="Q135" s="251">
        <f>IF(Q$7=0,0,Q$7/PPA_fec!Q$7)</f>
        <v>0.11559352877035269</v>
      </c>
    </row>
    <row r="136" spans="1:17" x14ac:dyDescent="0.25">
      <c r="A136" s="76" t="s">
        <v>81</v>
      </c>
      <c r="B136" s="251">
        <f>IF(B$8=0,0,B$8/PPA_fec!B$8)</f>
        <v>0.5925884124128743</v>
      </c>
      <c r="C136" s="251">
        <f>IF(C$8=0,0,C$8/PPA_fec!C$8)</f>
        <v>0.5925884124128743</v>
      </c>
      <c r="D136" s="251">
        <f>IF(D$8=0,0,D$8/PPA_fec!D$8)</f>
        <v>0.59505353846796427</v>
      </c>
      <c r="E136" s="251">
        <f>IF(E$8=0,0,E$8/PPA_fec!E$8)</f>
        <v>0.59505353846796438</v>
      </c>
      <c r="F136" s="251">
        <f>IF(F$8=0,0,F$8/PPA_fec!F$8)</f>
        <v>0.59993421708274175</v>
      </c>
      <c r="G136" s="251">
        <f>IF(G$8=0,0,G$8/PPA_fec!G$8)</f>
        <v>0.59993421708274186</v>
      </c>
      <c r="H136" s="251">
        <f>IF(H$8=0,0,H$8/PPA_fec!H$8)</f>
        <v>0.61343314103839419</v>
      </c>
      <c r="I136" s="251">
        <f>IF(I$8=0,0,I$8/PPA_fec!I$8)</f>
        <v>0.61343314103839441</v>
      </c>
      <c r="J136" s="251">
        <f>IF(J$8=0,0,J$8/PPA_fec!J$8)</f>
        <v>0.61343314103839419</v>
      </c>
      <c r="K136" s="251">
        <f>IF(K$8=0,0,K$8/PPA_fec!K$8)</f>
        <v>0.6134331410383943</v>
      </c>
      <c r="L136" s="251">
        <f>IF(L$8=0,0,L$8/PPA_fec!L$8)</f>
        <v>0.6134331410383943</v>
      </c>
      <c r="M136" s="251">
        <f>IF(M$8=0,0,M$8/PPA_fec!M$8)</f>
        <v>0.6134331410383943</v>
      </c>
      <c r="N136" s="251">
        <f>IF(N$8=0,0,N$8/PPA_fec!N$8)</f>
        <v>0.6134331410383943</v>
      </c>
      <c r="O136" s="251">
        <f>IF(O$8=0,0,O$8/PPA_fec!O$8)</f>
        <v>0.6134331410383943</v>
      </c>
      <c r="P136" s="251">
        <f>IF(P$8=0,0,P$8/PPA_fec!P$8)</f>
        <v>0.61343314103839419</v>
      </c>
      <c r="Q136" s="251">
        <f>IF(Q$8=0,0,Q$8/PPA_fec!Q$8)</f>
        <v>0.63768020486458321</v>
      </c>
    </row>
    <row r="137" spans="1:17" x14ac:dyDescent="0.25">
      <c r="A137" s="76" t="s">
        <v>80</v>
      </c>
      <c r="B137" s="251">
        <f>IF(B$9=0,0,B$9/PPA_fec!B$9)</f>
        <v>0.41475879432326362</v>
      </c>
      <c r="C137" s="251">
        <f>IF(C$9=0,0,C$9/PPA_fec!C$9)</f>
        <v>0.41475879432326362</v>
      </c>
      <c r="D137" s="251">
        <f>IF(D$9=0,0,D$9/PPA_fec!D$9)</f>
        <v>0.41648416169300495</v>
      </c>
      <c r="E137" s="251">
        <f>IF(E$9=0,0,E$9/PPA_fec!E$9)</f>
        <v>0.41648416169300495</v>
      </c>
      <c r="F137" s="251">
        <f>IF(F$9=0,0,F$9/PPA_fec!F$9)</f>
        <v>0.41990019942736084</v>
      </c>
      <c r="G137" s="251">
        <f>IF(G$9=0,0,G$9/PPA_fec!G$9)</f>
        <v>0.41990019942736084</v>
      </c>
      <c r="H137" s="251">
        <f>IF(H$9=0,0,H$9/PPA_fec!H$9)</f>
        <v>0.42934823672817635</v>
      </c>
      <c r="I137" s="251">
        <f>IF(I$9=0,0,I$9/PPA_fec!I$9)</f>
        <v>0.42934823672817629</v>
      </c>
      <c r="J137" s="251">
        <f>IF(J$9=0,0,J$9/PPA_fec!J$9)</f>
        <v>0.42934823672817624</v>
      </c>
      <c r="K137" s="251">
        <f>IF(K$9=0,0,K$9/PPA_fec!K$9)</f>
        <v>0.42934823672817624</v>
      </c>
      <c r="L137" s="251">
        <f>IF(L$9=0,0,L$9/PPA_fec!L$9)</f>
        <v>0.42934823672817624</v>
      </c>
      <c r="M137" s="251">
        <f>IF(M$9=0,0,M$9/PPA_fec!M$9)</f>
        <v>0.42934823672817624</v>
      </c>
      <c r="N137" s="251">
        <f>IF(N$9=0,0,N$9/PPA_fec!N$9)</f>
        <v>0.42934823672817629</v>
      </c>
      <c r="O137" s="251">
        <f>IF(O$9=0,0,O$9/PPA_fec!O$9)</f>
        <v>0.42934823672817629</v>
      </c>
      <c r="P137" s="251">
        <f>IF(P$9=0,0,P$9/PPA_fec!P$9)</f>
        <v>0.42934823672817629</v>
      </c>
      <c r="Q137" s="251">
        <f>IF(Q$9=0,0,Q$9/PPA_fec!Q$9)</f>
        <v>0.44631900893325704</v>
      </c>
    </row>
    <row r="138" spans="1:17" x14ac:dyDescent="0.25">
      <c r="A138" s="129" t="s">
        <v>79</v>
      </c>
      <c r="B138" s="250">
        <f>IF(B$10=0,0,B$10/PPA_fec!B$10)</f>
        <v>0.69861124681457998</v>
      </c>
      <c r="C138" s="250">
        <f>IF(C$10=0,0,C$10/PPA_fec!C$10)</f>
        <v>0.69674971924654638</v>
      </c>
      <c r="D138" s="250">
        <f>IF(D$10=0,0,D$10/PPA_fec!D$10)</f>
        <v>0.70276521183602614</v>
      </c>
      <c r="E138" s="250">
        <f>IF(E$10=0,0,E$10/PPA_fec!E$10)</f>
        <v>0.70382067508243151</v>
      </c>
      <c r="F138" s="250">
        <f>IF(F$10=0,0,F$10/PPA_fec!F$10)</f>
        <v>0.71006690370381575</v>
      </c>
      <c r="G138" s="250">
        <f>IF(G$10=0,0,G$10/PPA_fec!G$10)</f>
        <v>0.70830204266101737</v>
      </c>
      <c r="H138" s="250">
        <f>IF(H$10=0,0,H$10/PPA_fec!H$10)</f>
        <v>0.72582386348549965</v>
      </c>
      <c r="I138" s="250">
        <f>IF(I$10=0,0,I$10/PPA_fec!I$10)</f>
        <v>0.72531503763916294</v>
      </c>
      <c r="J138" s="250">
        <f>IF(J$10=0,0,J$10/PPA_fec!J$10)</f>
        <v>0.7250737835444665</v>
      </c>
      <c r="K138" s="250">
        <f>IF(K$10=0,0,K$10/PPA_fec!K$10)</f>
        <v>0.72355557906822665</v>
      </c>
      <c r="L138" s="250">
        <f>IF(L$10=0,0,L$10/PPA_fec!L$10)</f>
        <v>0.72233636209133345</v>
      </c>
      <c r="M138" s="250">
        <f>IF(M$10=0,0,M$10/PPA_fec!M$10)</f>
        <v>0.72320076140512668</v>
      </c>
      <c r="N138" s="250">
        <f>IF(N$10=0,0,N$10/PPA_fec!N$10)</f>
        <v>0.72326388170283551</v>
      </c>
      <c r="O138" s="250">
        <f>IF(O$10=0,0,O$10/PPA_fec!O$10)</f>
        <v>0.7219206938592978</v>
      </c>
      <c r="P138" s="250">
        <f>IF(P$10=0,0,P$10/PPA_fec!P$10)</f>
        <v>0.72282988708565099</v>
      </c>
      <c r="Q138" s="250">
        <f>IF(Q$10=0,0,Q$10/PPA_fec!Q$10)</f>
        <v>0.75393918231322898</v>
      </c>
    </row>
    <row r="139" spans="1:17" x14ac:dyDescent="0.25">
      <c r="A139" s="127" t="s">
        <v>241</v>
      </c>
      <c r="B139" s="248">
        <f>IF(B$15=0,0,B$15/PPA_fec!B$15)</f>
        <v>0.51200729201209871</v>
      </c>
      <c r="C139" s="248">
        <f>IF(C$15=0,0,C$15/PPA_fec!C$15)</f>
        <v>0.51200729201209871</v>
      </c>
      <c r="D139" s="248">
        <f>IF(D$15=0,0,D$15/PPA_fec!D$15)</f>
        <v>0.514137206282268</v>
      </c>
      <c r="E139" s="248">
        <f>IF(E$15=0,0,E$15/PPA_fec!E$15)</f>
        <v>0.514137206282268</v>
      </c>
      <c r="F139" s="248">
        <f>IF(F$15=0,0,F$15/PPA_fec!F$15)</f>
        <v>0.51835420241042129</v>
      </c>
      <c r="G139" s="248">
        <f>IF(G$15=0,0,G$15/PPA_fec!G$15)</f>
        <v>0.51835420241042118</v>
      </c>
      <c r="H139" s="248">
        <f>IF(H$15=0,0,H$15/PPA_fec!H$15)</f>
        <v>0.53001752108968581</v>
      </c>
      <c r="I139" s="248">
        <f>IF(I$15=0,0,I$15/PPA_fec!I$15)</f>
        <v>0.53001752108968581</v>
      </c>
      <c r="J139" s="248">
        <f>IF(J$15=0,0,J$15/PPA_fec!J$15)</f>
        <v>0.53001752108968581</v>
      </c>
      <c r="K139" s="248">
        <f>IF(K$15=0,0,K$15/PPA_fec!K$15)</f>
        <v>0.53001752108968592</v>
      </c>
      <c r="L139" s="248">
        <f>IF(L$15=0,0,L$15/PPA_fec!L$15)</f>
        <v>0.53001752108968592</v>
      </c>
      <c r="M139" s="248">
        <f>IF(M$15=0,0,M$15/PPA_fec!M$15)</f>
        <v>0.53001752108968592</v>
      </c>
      <c r="N139" s="248">
        <f>IF(N$15=0,0,N$15/PPA_fec!N$15)</f>
        <v>0.53001752108968592</v>
      </c>
      <c r="O139" s="248">
        <f>IF(O$15=0,0,O$15/PPA_fec!O$15)</f>
        <v>0.53001752108968581</v>
      </c>
      <c r="P139" s="248">
        <f>IF(P$15=0,0,P$15/PPA_fec!P$15)</f>
        <v>0.53001752108968581</v>
      </c>
      <c r="Q139" s="248">
        <f>IF(Q$15=0,0,Q$15/PPA_fec!Q$15)</f>
        <v>0.55096743038396656</v>
      </c>
    </row>
    <row r="140" spans="1:17" x14ac:dyDescent="0.25">
      <c r="A140" s="127" t="s">
        <v>240</v>
      </c>
      <c r="B140" s="249">
        <f>IF(B$16=0,0,B$16/PPA_fec!B$16)</f>
        <v>0.53531345209664938</v>
      </c>
      <c r="C140" s="249">
        <f>IF(C$16=0,0,C$16/PPA_fec!C$16)</f>
        <v>0.53563287757809719</v>
      </c>
      <c r="D140" s="249">
        <f>IF(D$16=0,0,D$16/PPA_fec!D$16)</f>
        <v>0.53813103148564712</v>
      </c>
      <c r="E140" s="249">
        <f>IF(E$16=0,0,E$16/PPA_fec!E$16)</f>
        <v>0.53838319353046782</v>
      </c>
      <c r="F140" s="249">
        <f>IF(F$16=0,0,F$16/PPA_fec!F$16)</f>
        <v>0.5429613590021376</v>
      </c>
      <c r="G140" s="249">
        <f>IF(G$16=0,0,G$16/PPA_fec!G$16)</f>
        <v>0.54314317181990301</v>
      </c>
      <c r="H140" s="249">
        <f>IF(H$16=0,0,H$16/PPA_fec!H$16)</f>
        <v>0.55512813200792477</v>
      </c>
      <c r="I140" s="249">
        <f>IF(I$16=0,0,I$16/PPA_fec!I$16)</f>
        <v>0.55359094288123178</v>
      </c>
      <c r="J140" s="249">
        <f>IF(J$16=0,0,J$16/PPA_fec!J$16)</f>
        <v>0.55287741869799611</v>
      </c>
      <c r="K140" s="249">
        <f>IF(K$16=0,0,K$16/PPA_fec!K$16)</f>
        <v>0.5531956950752569</v>
      </c>
      <c r="L140" s="249">
        <f>IF(L$16=0,0,L$16/PPA_fec!L$16)</f>
        <v>0.55243494712176322</v>
      </c>
      <c r="M140" s="249">
        <f>IF(M$16=0,0,M$16/PPA_fec!M$16)</f>
        <v>0.55210131646864347</v>
      </c>
      <c r="N140" s="249">
        <f>IF(N$16=0,0,N$16/PPA_fec!N$16)</f>
        <v>0.55163195071268001</v>
      </c>
      <c r="O140" s="249">
        <f>IF(O$16=0,0,O$16/PPA_fec!O$16)</f>
        <v>0.55145366360908188</v>
      </c>
      <c r="P140" s="249">
        <f>IF(P$16=0,0,P$16/PPA_fec!P$16)</f>
        <v>0.55124698141412887</v>
      </c>
      <c r="Q140" s="249">
        <f>IF(Q$16=0,0,Q$16/PPA_fec!Q$16)</f>
        <v>0.5729246994571745</v>
      </c>
    </row>
    <row r="141" spans="1:17" x14ac:dyDescent="0.25">
      <c r="A141" s="72" t="s">
        <v>239</v>
      </c>
      <c r="B141" s="265">
        <f>IF(B$29=0,0,B$29/PPA_fec!B$29)</f>
        <v>0.51451240464964709</v>
      </c>
      <c r="C141" s="265">
        <f>IF(C$29=0,0,C$29/PPA_fec!C$29)</f>
        <v>0.51451240464964709</v>
      </c>
      <c r="D141" s="265">
        <f>IF(D$29=0,0,D$29/PPA_fec!D$29)</f>
        <v>0.51665274001193429</v>
      </c>
      <c r="E141" s="265">
        <f>IF(E$29=0,0,E$29/PPA_fec!E$29)</f>
        <v>0.51665274001193429</v>
      </c>
      <c r="F141" s="265">
        <f>IF(F$29=0,0,F$29/PPA_fec!F$29)</f>
        <v>0.52089036875696215</v>
      </c>
      <c r="G141" s="265">
        <f>IF(G$29=0,0,G$29/PPA_fec!G$29)</f>
        <v>0.52089036875696215</v>
      </c>
      <c r="H141" s="265">
        <f>IF(H$29=0,0,H$29/PPA_fec!H$29)</f>
        <v>0.53261075288719795</v>
      </c>
      <c r="I141" s="265">
        <f>IF(I$29=0,0,I$29/PPA_fec!I$29)</f>
        <v>0.53261075288719806</v>
      </c>
      <c r="J141" s="265">
        <f>IF(J$29=0,0,J$29/PPA_fec!J$29)</f>
        <v>0.53261075288719784</v>
      </c>
      <c r="K141" s="265">
        <f>IF(K$29=0,0,K$29/PPA_fec!K$29)</f>
        <v>0.53261075288719795</v>
      </c>
      <c r="L141" s="265">
        <f>IF(L$29=0,0,L$29/PPA_fec!L$29)</f>
        <v>0.53261075288719806</v>
      </c>
      <c r="M141" s="265">
        <f>IF(M$29=0,0,M$29/PPA_fec!M$29)</f>
        <v>0.53261075288719795</v>
      </c>
      <c r="N141" s="265">
        <f>IF(N$29=0,0,N$29/PPA_fec!N$29)</f>
        <v>0.53261075288719795</v>
      </c>
      <c r="O141" s="265">
        <f>IF(O$29=0,0,O$29/PPA_fec!O$29)</f>
        <v>0.53261075288719806</v>
      </c>
      <c r="P141" s="265">
        <f>IF(P$29=0,0,P$29/PPA_fec!P$29)</f>
        <v>0.53261075288719806</v>
      </c>
      <c r="Q141" s="265">
        <f>IF(Q$29=0,0,Q$29/PPA_fec!Q$29)</f>
        <v>0.5536631643984341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53">
        <f>IF(B$31=0,0,B$31/PPA_fec!B$31)</f>
        <v>0.66292881901423517</v>
      </c>
      <c r="C143" s="253">
        <f>IF(C$31=0,0,C$31/PPA_fec!C$31)</f>
        <v>0.66527950003381375</v>
      </c>
      <c r="D143" s="253">
        <f>IF(D$31=0,0,D$31/PPA_fec!D$31)</f>
        <v>0.66287656150370922</v>
      </c>
      <c r="E143" s="253">
        <f>IF(E$31=0,0,E$31/PPA_fec!E$31)</f>
        <v>0.66762994953967725</v>
      </c>
      <c r="F143" s="253">
        <f>IF(F$31=0,0,F$31/PPA_fec!F$31)</f>
        <v>0.67370525583915397</v>
      </c>
      <c r="G143" s="253">
        <f>IF(G$31=0,0,G$31/PPA_fec!G$31)</f>
        <v>0.67570733680785466</v>
      </c>
      <c r="H143" s="253">
        <f>IF(H$31=0,0,H$31/PPA_fec!H$31)</f>
        <v>0.67366440448790188</v>
      </c>
      <c r="I143" s="253">
        <f>IF(I$31=0,0,I$31/PPA_fec!I$31)</f>
        <v>0.71516261813997262</v>
      </c>
      <c r="J143" s="253">
        <f>IF(J$31=0,0,J$31/PPA_fec!J$31)</f>
        <v>0.71637812684367197</v>
      </c>
      <c r="K143" s="253">
        <f>IF(K$31=0,0,K$31/PPA_fec!K$31)</f>
        <v>0.71337141420979222</v>
      </c>
      <c r="L143" s="253">
        <f>IF(L$31=0,0,L$31/PPA_fec!L$31)</f>
        <v>0.71962230104206082</v>
      </c>
      <c r="M143" s="253">
        <f>IF(M$31=0,0,M$31/PPA_fec!M$31)</f>
        <v>0.71920055572476371</v>
      </c>
      <c r="N143" s="253">
        <f>IF(N$31=0,0,N$31/PPA_fec!N$31)</f>
        <v>0.71830231096764463</v>
      </c>
      <c r="O143" s="253">
        <f>IF(O$31=0,0,O$31/PPA_fec!O$31)</f>
        <v>0.71814963265178</v>
      </c>
      <c r="P143" s="253">
        <f>IF(P$31=0,0,P$31/PPA_fec!P$31)</f>
        <v>0.71038678733444427</v>
      </c>
      <c r="Q143" s="253">
        <f>IF(Q$31=0,0,Q$31/PPA_fec!Q$31)</f>
        <v>0.70749355807276204</v>
      </c>
    </row>
    <row r="144" spans="1:17" x14ac:dyDescent="0.25">
      <c r="A144" s="132" t="s">
        <v>83</v>
      </c>
      <c r="B144" s="252">
        <f>IF(B$32=0,0,B$32/PPA_fec!B$32)</f>
        <v>0.45125559354764422</v>
      </c>
      <c r="C144" s="252">
        <f>IF(C$32=0,0,C$32/PPA_fec!C$32)</f>
        <v>0.45125559354764422</v>
      </c>
      <c r="D144" s="252">
        <f>IF(D$32=0,0,D$32/PPA_fec!D$32)</f>
        <v>0.45125559354764422</v>
      </c>
      <c r="E144" s="252">
        <f>IF(E$32=0,0,E$32/PPA_fec!E$32)</f>
        <v>0.45464052955044526</v>
      </c>
      <c r="F144" s="252">
        <f>IF(F$32=0,0,F$32/PPA_fec!F$32)</f>
        <v>0.45889155863240472</v>
      </c>
      <c r="G144" s="252">
        <f>IF(G$32=0,0,G$32/PPA_fec!G$32)</f>
        <v>0.45889155863240477</v>
      </c>
      <c r="H144" s="252">
        <f>IF(H$32=0,0,H$32/PPA_fec!H$32)</f>
        <v>0.45889155863240472</v>
      </c>
      <c r="I144" s="252">
        <f>IF(I$32=0,0,I$32/PPA_fec!I$32)</f>
        <v>0.47276686540550639</v>
      </c>
      <c r="J144" s="252">
        <f>IF(J$32=0,0,J$32/PPA_fec!J$32)</f>
        <v>0.47276686540550633</v>
      </c>
      <c r="K144" s="252">
        <f>IF(K$32=0,0,K$32/PPA_fec!K$32)</f>
        <v>0.47276686540550633</v>
      </c>
      <c r="L144" s="252">
        <f>IF(L$32=0,0,L$32/PPA_fec!L$32)</f>
        <v>0.47276686540550633</v>
      </c>
      <c r="M144" s="252">
        <f>IF(M$32=0,0,M$32/PPA_fec!M$32)</f>
        <v>0.47276686540550633</v>
      </c>
      <c r="N144" s="252">
        <f>IF(N$32=0,0,N$32/PPA_fec!N$32)</f>
        <v>0.47276686540550633</v>
      </c>
      <c r="O144" s="252">
        <f>IF(O$32=0,0,O$32/PPA_fec!O$32)</f>
        <v>0.47276686540550633</v>
      </c>
      <c r="P144" s="252">
        <f>IF(P$32=0,0,P$32/PPA_fec!P$32)</f>
        <v>0.47276686540550628</v>
      </c>
      <c r="Q144" s="252">
        <f>IF(Q$32=0,0,Q$32/PPA_fec!Q$32)</f>
        <v>0.47276686540550633</v>
      </c>
    </row>
    <row r="145" spans="1:17" x14ac:dyDescent="0.25">
      <c r="A145" s="76" t="s">
        <v>82</v>
      </c>
      <c r="B145" s="251">
        <f>IF(B$33=0,0,B$33/PPA_fec!B$33)</f>
        <v>0.11776035324627307</v>
      </c>
      <c r="C145" s="251">
        <f>IF(C$33=0,0,C$33/PPA_fec!C$33)</f>
        <v>0.11776035324627306</v>
      </c>
      <c r="D145" s="251">
        <f>IF(D$33=0,0,D$33/PPA_fec!D$33)</f>
        <v>0.11776035324627306</v>
      </c>
      <c r="E145" s="251">
        <f>IF(E$33=0,0,E$33/PPA_fec!E$33)</f>
        <v>0.11864369134801735</v>
      </c>
      <c r="F145" s="251">
        <f>IF(F$33=0,0,F$33/PPA_fec!F$33)</f>
        <v>0.11975304643083448</v>
      </c>
      <c r="G145" s="251">
        <f>IF(G$33=0,0,G$33/PPA_fec!G$33)</f>
        <v>0.11975304643083449</v>
      </c>
      <c r="H145" s="251">
        <f>IF(H$33=0,0,H$33/PPA_fec!H$33)</f>
        <v>0.11975304643083448</v>
      </c>
      <c r="I145" s="251">
        <f>IF(I$33=0,0,I$33/PPA_fec!I$33)</f>
        <v>0.12337396781189729</v>
      </c>
      <c r="J145" s="251">
        <f>IF(J$33=0,0,J$33/PPA_fec!J$33)</f>
        <v>0.12337396781189727</v>
      </c>
      <c r="K145" s="251">
        <f>IF(K$33=0,0,K$33/PPA_fec!K$33)</f>
        <v>0.12337396781189729</v>
      </c>
      <c r="L145" s="251">
        <f>IF(L$33=0,0,L$33/PPA_fec!L$33)</f>
        <v>0.12337396781189729</v>
      </c>
      <c r="M145" s="251">
        <f>IF(M$33=0,0,M$33/PPA_fec!M$33)</f>
        <v>0.12337396781189727</v>
      </c>
      <c r="N145" s="251">
        <f>IF(N$33=0,0,N$33/PPA_fec!N$33)</f>
        <v>0.12337396781189727</v>
      </c>
      <c r="O145" s="251">
        <f>IF(O$33=0,0,O$33/PPA_fec!O$33)</f>
        <v>0.12337396781189727</v>
      </c>
      <c r="P145" s="251">
        <f>IF(P$33=0,0,P$33/PPA_fec!P$33)</f>
        <v>0.12337396781189727</v>
      </c>
      <c r="Q145" s="251">
        <f>IF(Q$33=0,0,Q$33/PPA_fec!Q$33)</f>
        <v>0.12337396781189727</v>
      </c>
    </row>
    <row r="146" spans="1:17" x14ac:dyDescent="0.25">
      <c r="A146" s="76" t="s">
        <v>81</v>
      </c>
      <c r="B146" s="251">
        <f>IF(B$34=0,0,B$34/PPA_fec!B$34)</f>
        <v>0.64696452280808825</v>
      </c>
      <c r="C146" s="251">
        <f>IF(C$34=0,0,C$34/PPA_fec!C$34)</f>
        <v>0.64696452280808825</v>
      </c>
      <c r="D146" s="251">
        <f>IF(D$34=0,0,D$34/PPA_fec!D$34)</f>
        <v>0.64696452280808825</v>
      </c>
      <c r="E146" s="251">
        <f>IF(E$34=0,0,E$34/PPA_fec!E$34)</f>
        <v>0.6518175008921302</v>
      </c>
      <c r="F146" s="251">
        <f>IF(F$34=0,0,F$34/PPA_fec!F$34)</f>
        <v>0.65791219543060986</v>
      </c>
      <c r="G146" s="251">
        <f>IF(G$34=0,0,G$34/PPA_fec!G$34)</f>
        <v>0.65791219543060997</v>
      </c>
      <c r="H146" s="251">
        <f>IF(H$34=0,0,H$34/PPA_fec!H$34)</f>
        <v>0.65791219543060986</v>
      </c>
      <c r="I146" s="251">
        <f>IF(I$34=0,0,I$34/PPA_fec!I$34)</f>
        <v>0.67780520363623054</v>
      </c>
      <c r="J146" s="251">
        <f>IF(J$34=0,0,J$34/PPA_fec!J$34)</f>
        <v>0.67780520363623054</v>
      </c>
      <c r="K146" s="251">
        <f>IF(K$34=0,0,K$34/PPA_fec!K$34)</f>
        <v>0.67780520363623054</v>
      </c>
      <c r="L146" s="251">
        <f>IF(L$34=0,0,L$34/PPA_fec!L$34)</f>
        <v>0.67780520363623054</v>
      </c>
      <c r="M146" s="251">
        <f>IF(M$34=0,0,M$34/PPA_fec!M$34)</f>
        <v>0.67780520363623054</v>
      </c>
      <c r="N146" s="251">
        <f>IF(N$34=0,0,N$34/PPA_fec!N$34)</f>
        <v>0.67780520363623054</v>
      </c>
      <c r="O146" s="251">
        <f>IF(O$34=0,0,O$34/PPA_fec!O$34)</f>
        <v>0.67780520363623054</v>
      </c>
      <c r="P146" s="251">
        <f>IF(P$34=0,0,P$34/PPA_fec!P$34)</f>
        <v>0.67780520363623054</v>
      </c>
      <c r="Q146" s="251">
        <f>IF(Q$34=0,0,Q$34/PPA_fec!Q$34)</f>
        <v>0.67780520363623054</v>
      </c>
    </row>
    <row r="147" spans="1:17" x14ac:dyDescent="0.25">
      <c r="A147" s="76" t="s">
        <v>80</v>
      </c>
      <c r="B147" s="251">
        <f>IF(B$35=0,0,B$35/PPA_fec!B$35)</f>
        <v>0.45494308642977205</v>
      </c>
      <c r="C147" s="251">
        <f>IF(C$35=0,0,C$35/PPA_fec!C$35)</f>
        <v>0.45494308642977205</v>
      </c>
      <c r="D147" s="251">
        <f>IF(D$35=0,0,D$35/PPA_fec!D$35)</f>
        <v>0.4549430864297721</v>
      </c>
      <c r="E147" s="251">
        <f>IF(E$35=0,0,E$35/PPA_fec!E$35)</f>
        <v>0.45835568287068229</v>
      </c>
      <c r="F147" s="251">
        <f>IF(F$35=0,0,F$35/PPA_fec!F$35)</f>
        <v>0.46264144978128169</v>
      </c>
      <c r="G147" s="251">
        <f>IF(G$35=0,0,G$35/PPA_fec!G$35)</f>
        <v>0.46264144978128163</v>
      </c>
      <c r="H147" s="251">
        <f>IF(H$35=0,0,H$35/PPA_fec!H$35)</f>
        <v>0.46264144978128169</v>
      </c>
      <c r="I147" s="251">
        <f>IF(I$35=0,0,I$35/PPA_fec!I$35)</f>
        <v>0.47663014040091001</v>
      </c>
      <c r="J147" s="251">
        <f>IF(J$35=0,0,J$35/PPA_fec!J$35)</f>
        <v>0.47663014040091006</v>
      </c>
      <c r="K147" s="251">
        <f>IF(K$35=0,0,K$35/PPA_fec!K$35)</f>
        <v>0.47663014040091006</v>
      </c>
      <c r="L147" s="251">
        <f>IF(L$35=0,0,L$35/PPA_fec!L$35)</f>
        <v>0.47663014040091006</v>
      </c>
      <c r="M147" s="251">
        <f>IF(M$35=0,0,M$35/PPA_fec!M$35)</f>
        <v>0.47663014040091001</v>
      </c>
      <c r="N147" s="251">
        <f>IF(N$35=0,0,N$35/PPA_fec!N$35)</f>
        <v>0.47663014040091006</v>
      </c>
      <c r="O147" s="251">
        <f>IF(O$35=0,0,O$35/PPA_fec!O$35)</f>
        <v>0.47663014040091006</v>
      </c>
      <c r="P147" s="251">
        <f>IF(P$35=0,0,P$35/PPA_fec!P$35)</f>
        <v>0.47663014040091006</v>
      </c>
      <c r="Q147" s="251">
        <f>IF(Q$35=0,0,Q$35/PPA_fec!Q$35)</f>
        <v>0.47663014040091006</v>
      </c>
    </row>
    <row r="148" spans="1:17" x14ac:dyDescent="0.25">
      <c r="A148" s="129" t="s">
        <v>79</v>
      </c>
      <c r="B148" s="250">
        <f>IF(B$36=0,0,B$36/PPA_fec!B$36)</f>
        <v>0.76573521009441314</v>
      </c>
      <c r="C148" s="250">
        <f>IF(C$36=0,0,C$36/PPA_fec!C$36)</f>
        <v>0.76369482324134663</v>
      </c>
      <c r="D148" s="250">
        <f>IF(D$36=0,0,D$36/PPA_fec!D$36)</f>
        <v>0.76709722594059615</v>
      </c>
      <c r="E148" s="250">
        <f>IF(E$36=0,0,E$36/PPA_fec!E$36)</f>
        <v>0.77401206110065079</v>
      </c>
      <c r="F148" s="250">
        <f>IF(F$36=0,0,F$36/PPA_fec!F$36)</f>
        <v>0.78177055332990264</v>
      </c>
      <c r="G148" s="250">
        <f>IF(G$36=0,0,G$36/PPA_fec!G$36)</f>
        <v>0.77982747390065155</v>
      </c>
      <c r="H148" s="250">
        <f>IF(H$36=0,0,H$36/PPA_fec!H$36)</f>
        <v>0.78153364185524266</v>
      </c>
      <c r="I148" s="250">
        <f>IF(I$36=0,0,I$36/PPA_fec!I$36)</f>
        <v>0.80460009238094121</v>
      </c>
      <c r="J148" s="250">
        <f>IF(J$36=0,0,J$36/PPA_fec!J$36)</f>
        <v>0.80433246651244694</v>
      </c>
      <c r="K148" s="250">
        <f>IF(K$36=0,0,K$36/PPA_fec!K$36)</f>
        <v>0.80264830528808884</v>
      </c>
      <c r="L148" s="250">
        <f>IF(L$36=0,0,L$36/PPA_fec!L$36)</f>
        <v>0.80129581424442631</v>
      </c>
      <c r="M148" s="250">
        <f>IF(M$36=0,0,M$36/PPA_fec!M$36)</f>
        <v>0.80225470208162875</v>
      </c>
      <c r="N148" s="250">
        <f>IF(N$36=0,0,N$36/PPA_fec!N$36)</f>
        <v>0.80232472213461548</v>
      </c>
      <c r="O148" s="250">
        <f>IF(O$36=0,0,O$36/PPA_fec!O$36)</f>
        <v>0.80083470882052099</v>
      </c>
      <c r="P148" s="250">
        <f>IF(P$36=0,0,P$36/PPA_fec!P$36)</f>
        <v>0.80184328704646934</v>
      </c>
      <c r="Q148" s="250">
        <f>IF(Q$36=0,0,Q$36/PPA_fec!Q$36)</f>
        <v>0.80455179916675623</v>
      </c>
    </row>
    <row r="149" spans="1:17" x14ac:dyDescent="0.25">
      <c r="A149" s="127" t="s">
        <v>238</v>
      </c>
      <c r="B149" s="248">
        <f>IF(B$41=0,0,B$41/PPA_fec!B$41)</f>
        <v>0.61125468212895884</v>
      </c>
      <c r="C149" s="248">
        <f>IF(C$41=0,0,C$41/PPA_fec!C$41)</f>
        <v>0.6116953503309438</v>
      </c>
      <c r="D149" s="248">
        <f>IF(D$41=0,0,D$41/PPA_fec!D$41)</f>
        <v>0.61045901864918672</v>
      </c>
      <c r="E149" s="248">
        <f>IF(E$41=0,0,E$41/PPA_fec!E$41)</f>
        <v>0.61465062553394212</v>
      </c>
      <c r="F149" s="248">
        <f>IF(F$41=0,0,F$41/PPA_fec!F$41)</f>
        <v>0.62014902420154117</v>
      </c>
      <c r="G149" s="248">
        <f>IF(G$41=0,0,G$41/PPA_fec!G$41)</f>
        <v>0.62063532659422405</v>
      </c>
      <c r="H149" s="248">
        <f>IF(H$41=0,0,H$41/PPA_fec!H$41)</f>
        <v>0.62019216158229906</v>
      </c>
      <c r="I149" s="248">
        <f>IF(I$41=0,0,I$41/PPA_fec!I$41)</f>
        <v>0.64936579545951212</v>
      </c>
      <c r="J149" s="248">
        <f>IF(J$41=0,0,J$41/PPA_fec!J$41)</f>
        <v>0.65166131454916965</v>
      </c>
      <c r="K149" s="248">
        <f>IF(K$41=0,0,K$41/PPA_fec!K$41)</f>
        <v>0.64959255102265312</v>
      </c>
      <c r="L149" s="248">
        <f>IF(L$41=0,0,L$41/PPA_fec!L$41)</f>
        <v>0.65438848598643073</v>
      </c>
      <c r="M149" s="248">
        <f>IF(M$41=0,0,M$41/PPA_fec!M$41)</f>
        <v>0.65528859077317092</v>
      </c>
      <c r="N149" s="248">
        <f>IF(N$41=0,0,N$41/PPA_fec!N$41)</f>
        <v>0.65654330556286211</v>
      </c>
      <c r="O149" s="248">
        <f>IF(O$41=0,0,O$41/PPA_fec!O$41)</f>
        <v>0.65716274629249116</v>
      </c>
      <c r="P149" s="248">
        <f>IF(P$41=0,0,P$41/PPA_fec!P$41)</f>
        <v>0.6540489394333</v>
      </c>
      <c r="Q149" s="248">
        <f>IF(Q$41=0,0,Q$41/PPA_fec!Q$41)</f>
        <v>0.65294045676053425</v>
      </c>
    </row>
    <row r="150" spans="1:17" x14ac:dyDescent="0.25">
      <c r="A150" s="127" t="s">
        <v>237</v>
      </c>
      <c r="B150" s="249">
        <f>IF(B$54=0,0,B$54/PPA_fec!B$54)</f>
        <v>0.67915348799257058</v>
      </c>
      <c r="C150" s="249">
        <f>IF(C$54=0,0,C$54/PPA_fec!C$54)</f>
        <v>0.68210092031420455</v>
      </c>
      <c r="D150" s="249">
        <f>IF(D$54=0,0,D$54/PPA_fec!D$54)</f>
        <v>0.67943629585455478</v>
      </c>
      <c r="E150" s="249">
        <f>IF(E$54=0,0,E$54/PPA_fec!E$54)</f>
        <v>0.6844175441221918</v>
      </c>
      <c r="F150" s="249">
        <f>IF(F$54=0,0,F$54/PPA_fec!F$54)</f>
        <v>0.69071493913150672</v>
      </c>
      <c r="G150" s="249">
        <f>IF(G$54=0,0,G$54/PPA_fec!G$54)</f>
        <v>0.69319157526618624</v>
      </c>
      <c r="H150" s="249">
        <f>IF(H$54=0,0,H$54/PPA_fec!H$54)</f>
        <v>0.69064053445148732</v>
      </c>
      <c r="I150" s="249">
        <f>IF(I$54=0,0,I$54/PPA_fec!I$54)</f>
        <v>0.73484044829913897</v>
      </c>
      <c r="J150" s="249">
        <f>IF(J$54=0,0,J$54/PPA_fec!J$54)</f>
        <v>0.73563097148475076</v>
      </c>
      <c r="K150" s="249">
        <f>IF(K$54=0,0,K$54/PPA_fec!K$54)</f>
        <v>0.73248657235811587</v>
      </c>
      <c r="L150" s="249">
        <f>IF(L$54=0,0,L$54/PPA_fec!L$54)</f>
        <v>0.73898204586765859</v>
      </c>
      <c r="M150" s="249">
        <f>IF(M$54=0,0,M$54/PPA_fec!M$54)</f>
        <v>0.73819544206116317</v>
      </c>
      <c r="N150" s="249">
        <f>IF(N$54=0,0,N$54/PPA_fec!N$54)</f>
        <v>0.73676851524886477</v>
      </c>
      <c r="O150" s="249">
        <f>IF(O$54=0,0,O$54/PPA_fec!O$54)</f>
        <v>0.73646233360945801</v>
      </c>
      <c r="P150" s="249">
        <f>IF(P$54=0,0,P$54/PPA_fec!P$54)</f>
        <v>0.72754759506711419</v>
      </c>
      <c r="Q150" s="249">
        <f>IF(Q$54=0,0,Q$54/PPA_fec!Q$54)</f>
        <v>0.72417857449048251</v>
      </c>
    </row>
    <row r="151" spans="1:17" x14ac:dyDescent="0.25">
      <c r="A151" s="72" t="s">
        <v>236</v>
      </c>
      <c r="B151" s="265">
        <f>IF(B$67=0,0,B$67/PPA_fec!B$67)</f>
        <v>0.66313481758580051</v>
      </c>
      <c r="C151" s="265">
        <f>IF(C$67=0,0,C$67/PPA_fec!C$67)</f>
        <v>0.66581290504911672</v>
      </c>
      <c r="D151" s="265">
        <f>IF(D$67=0,0,D$67/PPA_fec!D$67)</f>
        <v>0.6636054439306549</v>
      </c>
      <c r="E151" s="265">
        <f>IF(E$67=0,0,E$67/PPA_fec!E$67)</f>
        <v>0.66857942545235449</v>
      </c>
      <c r="F151" s="265">
        <f>IF(F$67=0,0,F$67/PPA_fec!F$67)</f>
        <v>0.67480458171598523</v>
      </c>
      <c r="G151" s="265">
        <f>IF(G$67=0,0,G$67/PPA_fec!G$67)</f>
        <v>0.67699096401050596</v>
      </c>
      <c r="H151" s="265">
        <f>IF(H$67=0,0,H$67/PPA_fec!H$67)</f>
        <v>0.67472214144584219</v>
      </c>
      <c r="I151" s="265">
        <f>IF(I$67=0,0,I$67/PPA_fec!I$67)</f>
        <v>0.71500754841050862</v>
      </c>
      <c r="J151" s="265">
        <f>IF(J$67=0,0,J$67/PPA_fec!J$67)</f>
        <v>0.715649443114171</v>
      </c>
      <c r="K151" s="265">
        <f>IF(K$67=0,0,K$67/PPA_fec!K$67)</f>
        <v>0.71289368358688121</v>
      </c>
      <c r="L151" s="265">
        <f>IF(L$67=0,0,L$67/PPA_fec!L$67)</f>
        <v>0.71861358752441662</v>
      </c>
      <c r="M151" s="265">
        <f>IF(M$67=0,0,M$67/PPA_fec!M$67)</f>
        <v>0.7178967679760373</v>
      </c>
      <c r="N151" s="265">
        <f>IF(N$67=0,0,N$67/PPA_fec!N$67)</f>
        <v>0.71658540652296321</v>
      </c>
      <c r="O151" s="265">
        <f>IF(O$67=0,0,O$67/PPA_fec!O$67)</f>
        <v>0.7162964040299421</v>
      </c>
      <c r="P151" s="265">
        <f>IF(P$67=0,0,P$67/PPA_fec!P$67)</f>
        <v>0.70815855226634139</v>
      </c>
      <c r="Q151" s="265">
        <f>IF(Q$67=0,0,Q$67/PPA_fec!Q$67)</f>
        <v>0.70506212618439379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53">
        <f>IF(B$81=0,0,B$81/PPA_fec!B$81)</f>
        <v>0.53313670061277596</v>
      </c>
      <c r="C153" s="253">
        <f>IF(C$81=0,0,C$81/PPA_fec!C$81)</f>
        <v>0.53409773976996944</v>
      </c>
      <c r="D153" s="253">
        <f>IF(D$81=0,0,D$81/PPA_fec!D$81)</f>
        <v>0.53465470707435947</v>
      </c>
      <c r="E153" s="253">
        <f>IF(E$81=0,0,E$81/PPA_fec!E$81)</f>
        <v>0.53484330080839093</v>
      </c>
      <c r="F153" s="253">
        <f>IF(F$81=0,0,F$81/PPA_fec!F$81)</f>
        <v>0.53492720719022246</v>
      </c>
      <c r="G153" s="253">
        <f>IF(G$81=0,0,G$81/PPA_fec!G$81)</f>
        <v>0.53461442135979931</v>
      </c>
      <c r="H153" s="253">
        <f>IF(H$81=0,0,H$81/PPA_fec!H$81)</f>
        <v>0.53488907053393209</v>
      </c>
      <c r="I153" s="253">
        <f>IF(I$81=0,0,I$81/PPA_fec!I$81)</f>
        <v>0.53480087590953951</v>
      </c>
      <c r="J153" s="253">
        <f>IF(J$81=0,0,J$81/PPA_fec!J$81)</f>
        <v>0.53475905941295609</v>
      </c>
      <c r="K153" s="253">
        <f>IF(K$81=0,0,K$81/PPA_fec!K$81)</f>
        <v>0.5344959095071542</v>
      </c>
      <c r="L153" s="253">
        <f>IF(L$81=0,0,L$81/PPA_fec!L$81)</f>
        <v>0.53428458301086024</v>
      </c>
      <c r="M153" s="253">
        <f>IF(M$81=0,0,M$81/PPA_fec!M$81)</f>
        <v>0.56212983559262675</v>
      </c>
      <c r="N153" s="253">
        <f>IF(N$81=0,0,N$81/PPA_fec!N$81)</f>
        <v>0.56214134317823428</v>
      </c>
      <c r="O153" s="253">
        <f>IF(O$81=0,0,O$81/PPA_fec!O$81)</f>
        <v>0.56189646396096837</v>
      </c>
      <c r="P153" s="253">
        <f>IF(P$81=0,0,P$81/PPA_fec!P$81)</f>
        <v>0.60053001843753295</v>
      </c>
      <c r="Q153" s="253">
        <f>IF(Q$81=0,0,Q$81/PPA_fec!Q$81)</f>
        <v>0.60100561957961551</v>
      </c>
    </row>
    <row r="154" spans="1:17" x14ac:dyDescent="0.25">
      <c r="A154" s="132" t="s">
        <v>83</v>
      </c>
      <c r="B154" s="282">
        <f>IF(B$82=0,0,B$82/PPA_fec!B$82)</f>
        <v>0.37903481829692559</v>
      </c>
      <c r="C154" s="282">
        <f>IF(C$82=0,0,C$82/PPA_fec!C$82)</f>
        <v>0.37995553498539503</v>
      </c>
      <c r="D154" s="282">
        <f>IF(D$82=0,0,D$82/PPA_fec!D$82)</f>
        <v>0.37995553498539497</v>
      </c>
      <c r="E154" s="282">
        <f>IF(E$82=0,0,E$82/PPA_fec!E$82)</f>
        <v>0.37995553498539497</v>
      </c>
      <c r="F154" s="282">
        <f>IF(F$82=0,0,F$82/PPA_fec!F$82)</f>
        <v>0.37995553498539497</v>
      </c>
      <c r="G154" s="282">
        <f>IF(G$82=0,0,G$82/PPA_fec!G$82)</f>
        <v>0.37995553498539503</v>
      </c>
      <c r="H154" s="282">
        <f>IF(H$82=0,0,H$82/PPA_fec!H$82)</f>
        <v>0.37995553498539503</v>
      </c>
      <c r="I154" s="282">
        <f>IF(I$82=0,0,I$82/PPA_fec!I$82)</f>
        <v>0.37995553498539503</v>
      </c>
      <c r="J154" s="282">
        <f>IF(J$82=0,0,J$82/PPA_fec!J$82)</f>
        <v>0.37995553498539503</v>
      </c>
      <c r="K154" s="282">
        <f>IF(K$82=0,0,K$82/PPA_fec!K$82)</f>
        <v>0.37995553498539503</v>
      </c>
      <c r="L154" s="282">
        <f>IF(L$82=0,0,L$82/PPA_fec!L$82)</f>
        <v>0.37995553498539497</v>
      </c>
      <c r="M154" s="282">
        <f>IF(M$82=0,0,M$82/PPA_fec!M$82)</f>
        <v>0.39964556695436609</v>
      </c>
      <c r="N154" s="282">
        <f>IF(N$82=0,0,N$82/PPA_fec!N$82)</f>
        <v>0.3996455669543662</v>
      </c>
      <c r="O154" s="282">
        <f>IF(O$82=0,0,O$82/PPA_fec!O$82)</f>
        <v>0.39964556695436615</v>
      </c>
      <c r="P154" s="282">
        <f>IF(P$82=0,0,P$82/PPA_fec!P$82)</f>
        <v>0.4269974939152974</v>
      </c>
      <c r="Q154" s="282">
        <f>IF(Q$82=0,0,Q$82/PPA_fec!Q$82)</f>
        <v>0.42699749391529745</v>
      </c>
    </row>
    <row r="155" spans="1:17" x14ac:dyDescent="0.25">
      <c r="A155" s="76" t="s">
        <v>82</v>
      </c>
      <c r="B155" s="281">
        <f>IF(B$83=0,0,B$83/PPA_fec!B$83)</f>
        <v>9.9337711376869628E-2</v>
      </c>
      <c r="C155" s="281">
        <f>IF(C$83=0,0,C$83/PPA_fec!C$83)</f>
        <v>9.9579013453206577E-2</v>
      </c>
      <c r="D155" s="281">
        <f>IF(D$83=0,0,D$83/PPA_fec!D$83)</f>
        <v>9.9579013453206591E-2</v>
      </c>
      <c r="E155" s="281">
        <f>IF(E$83=0,0,E$83/PPA_fec!E$83)</f>
        <v>9.9579013453206591E-2</v>
      </c>
      <c r="F155" s="281">
        <f>IF(F$83=0,0,F$83/PPA_fec!F$83)</f>
        <v>9.9579013453206591E-2</v>
      </c>
      <c r="G155" s="281">
        <f>IF(G$83=0,0,G$83/PPA_fec!G$83)</f>
        <v>9.9579013453206563E-2</v>
      </c>
      <c r="H155" s="281">
        <f>IF(H$83=0,0,H$83/PPA_fec!H$83)</f>
        <v>9.9579013453206577E-2</v>
      </c>
      <c r="I155" s="281">
        <f>IF(I$83=0,0,I$83/PPA_fec!I$83)</f>
        <v>9.9579013453206563E-2</v>
      </c>
      <c r="J155" s="281">
        <f>IF(J$83=0,0,J$83/PPA_fec!J$83)</f>
        <v>9.9579013453206577E-2</v>
      </c>
      <c r="K155" s="281">
        <f>IF(K$83=0,0,K$83/PPA_fec!K$83)</f>
        <v>9.9579013453206591E-2</v>
      </c>
      <c r="L155" s="281">
        <f>IF(L$83=0,0,L$83/PPA_fec!L$83)</f>
        <v>9.9579013453206591E-2</v>
      </c>
      <c r="M155" s="281">
        <f>IF(M$83=0,0,M$83/PPA_fec!M$83)</f>
        <v>0.10473939086001977</v>
      </c>
      <c r="N155" s="281">
        <f>IF(N$83=0,0,N$83/PPA_fec!N$83)</f>
        <v>0.10473939086001975</v>
      </c>
      <c r="O155" s="281">
        <f>IF(O$83=0,0,O$83/PPA_fec!O$83)</f>
        <v>0.10473939086001975</v>
      </c>
      <c r="P155" s="281">
        <f>IF(P$83=0,0,P$83/PPA_fec!P$83)</f>
        <v>0.11190780308730416</v>
      </c>
      <c r="Q155" s="281">
        <f>IF(Q$83=0,0,Q$83/PPA_fec!Q$83)</f>
        <v>0.11190780308730415</v>
      </c>
    </row>
    <row r="156" spans="1:17" x14ac:dyDescent="0.25">
      <c r="A156" s="76" t="s">
        <v>81</v>
      </c>
      <c r="B156" s="281">
        <f>IF(B$84=0,0,B$84/PPA_fec!B$84)</f>
        <v>0.55833075432179424</v>
      </c>
      <c r="C156" s="281">
        <f>IF(C$84=0,0,C$84/PPA_fec!C$84)</f>
        <v>0.55968700028753304</v>
      </c>
      <c r="D156" s="281">
        <f>IF(D$84=0,0,D$84/PPA_fec!D$84)</f>
        <v>0.55968700028753315</v>
      </c>
      <c r="E156" s="281">
        <f>IF(E$84=0,0,E$84/PPA_fec!E$84)</f>
        <v>0.55968700028753315</v>
      </c>
      <c r="F156" s="281">
        <f>IF(F$84=0,0,F$84/PPA_fec!F$84)</f>
        <v>0.55968700028753315</v>
      </c>
      <c r="G156" s="281">
        <f>IF(G$84=0,0,G$84/PPA_fec!G$84)</f>
        <v>0.55968700028753315</v>
      </c>
      <c r="H156" s="281">
        <f>IF(H$84=0,0,H$84/PPA_fec!H$84)</f>
        <v>0.55968700028753315</v>
      </c>
      <c r="I156" s="281">
        <f>IF(I$84=0,0,I$84/PPA_fec!I$84)</f>
        <v>0.55968700028753315</v>
      </c>
      <c r="J156" s="281">
        <f>IF(J$84=0,0,J$84/PPA_fec!J$84)</f>
        <v>0.55968700028753315</v>
      </c>
      <c r="K156" s="281">
        <f>IF(K$84=0,0,K$84/PPA_fec!K$84)</f>
        <v>0.55968700028753304</v>
      </c>
      <c r="L156" s="281">
        <f>IF(L$84=0,0,L$84/PPA_fec!L$84)</f>
        <v>0.55968700028753315</v>
      </c>
      <c r="M156" s="281">
        <f>IF(M$84=0,0,M$84/PPA_fec!M$84)</f>
        <v>0.58869106500974522</v>
      </c>
      <c r="N156" s="281">
        <f>IF(N$84=0,0,N$84/PPA_fec!N$84)</f>
        <v>0.58869106500974522</v>
      </c>
      <c r="O156" s="281">
        <f>IF(O$84=0,0,O$84/PPA_fec!O$84)</f>
        <v>0.58869106500974522</v>
      </c>
      <c r="P156" s="281">
        <f>IF(P$84=0,0,P$84/PPA_fec!P$84)</f>
        <v>0.62898135306525604</v>
      </c>
      <c r="Q156" s="281">
        <f>IF(Q$84=0,0,Q$84/PPA_fec!Q$84)</f>
        <v>0.62898135306525604</v>
      </c>
    </row>
    <row r="157" spans="1:17" x14ac:dyDescent="0.25">
      <c r="A157" s="76" t="s">
        <v>80</v>
      </c>
      <c r="B157" s="281">
        <f>IF(B$85=0,0,B$85/PPA_fec!B$85)</f>
        <v>0.3923002210678157</v>
      </c>
      <c r="C157" s="281">
        <f>IF(C$85=0,0,C$85/PPA_fec!C$85)</f>
        <v>0.39325316085854611</v>
      </c>
      <c r="D157" s="281">
        <f>IF(D$85=0,0,D$85/PPA_fec!D$85)</f>
        <v>0.39325316085854606</v>
      </c>
      <c r="E157" s="281">
        <f>IF(E$85=0,0,E$85/PPA_fec!E$85)</f>
        <v>0.39325316085854611</v>
      </c>
      <c r="F157" s="281">
        <f>IF(F$85=0,0,F$85/PPA_fec!F$85)</f>
        <v>0.39325316085854617</v>
      </c>
      <c r="G157" s="281">
        <f>IF(G$85=0,0,G$85/PPA_fec!G$85)</f>
        <v>0.39325316085854611</v>
      </c>
      <c r="H157" s="281">
        <f>IF(H$85=0,0,H$85/PPA_fec!H$85)</f>
        <v>0.39325316085854611</v>
      </c>
      <c r="I157" s="281">
        <f>IF(I$85=0,0,I$85/PPA_fec!I$85)</f>
        <v>0.39325316085854611</v>
      </c>
      <c r="J157" s="281">
        <f>IF(J$85=0,0,J$85/PPA_fec!J$85)</f>
        <v>0.39325316085854611</v>
      </c>
      <c r="K157" s="281">
        <f>IF(K$85=0,0,K$85/PPA_fec!K$85)</f>
        <v>0.39325316085854606</v>
      </c>
      <c r="L157" s="281">
        <f>IF(L$85=0,0,L$85/PPA_fec!L$85)</f>
        <v>0.39325316085854611</v>
      </c>
      <c r="M157" s="281">
        <f>IF(M$85=0,0,M$85/PPA_fec!M$85)</f>
        <v>0.41363230156379044</v>
      </c>
      <c r="N157" s="281">
        <f>IF(N$85=0,0,N$85/PPA_fec!N$85)</f>
        <v>0.41363230156379033</v>
      </c>
      <c r="O157" s="281">
        <f>IF(O$85=0,0,O$85/PPA_fec!O$85)</f>
        <v>0.41363230156379033</v>
      </c>
      <c r="P157" s="281">
        <f>IF(P$85=0,0,P$85/PPA_fec!P$85)</f>
        <v>0.44194148709354392</v>
      </c>
      <c r="Q157" s="281">
        <f>IF(Q$85=0,0,Q$85/PPA_fec!Q$85)</f>
        <v>0.44194148709354386</v>
      </c>
    </row>
    <row r="158" spans="1:17" x14ac:dyDescent="0.25">
      <c r="A158" s="129" t="s">
        <v>79</v>
      </c>
      <c r="B158" s="280">
        <f>IF(B$86=0,0,B$86/PPA_fec!B$86)</f>
        <v>0.67058409698919286</v>
      </c>
      <c r="C158" s="280">
        <f>IF(C$86=0,0,C$86/PPA_fec!C$86)</f>
        <v>0.67042183195559168</v>
      </c>
      <c r="D158" s="280">
        <f>IF(D$86=0,0,D$86/PPA_fec!D$86)</f>
        <v>0.67340868610369231</v>
      </c>
      <c r="E158" s="280">
        <f>IF(E$86=0,0,E$86/PPA_fec!E$86)</f>
        <v>0.67442005961225826</v>
      </c>
      <c r="F158" s="280">
        <f>IF(F$86=0,0,F$86/PPA_fec!F$86)</f>
        <v>0.67487002520745631</v>
      </c>
      <c r="G158" s="280">
        <f>IF(G$86=0,0,G$86/PPA_fec!G$86)</f>
        <v>0.67319264549826519</v>
      </c>
      <c r="H158" s="280">
        <f>IF(H$86=0,0,H$86/PPA_fec!H$86)</f>
        <v>0.674665509378362</v>
      </c>
      <c r="I158" s="280">
        <f>IF(I$86=0,0,I$86/PPA_fec!I$86)</f>
        <v>0.67419254718178312</v>
      </c>
      <c r="J158" s="280">
        <f>IF(J$86=0,0,J$86/PPA_fec!J$86)</f>
        <v>0.67396829743625064</v>
      </c>
      <c r="K158" s="280">
        <f>IF(K$86=0,0,K$86/PPA_fec!K$86)</f>
        <v>0.67255710079773801</v>
      </c>
      <c r="L158" s="280">
        <f>IF(L$86=0,0,L$86/PPA_fec!L$86)</f>
        <v>0.67142381807703999</v>
      </c>
      <c r="M158" s="280">
        <f>IF(M$86=0,0,M$86/PPA_fec!M$86)</f>
        <v>0.70706341247215454</v>
      </c>
      <c r="N158" s="280">
        <f>IF(N$86=0,0,N$86/PPA_fec!N$86)</f>
        <v>0.70712512431688146</v>
      </c>
      <c r="O158" s="280">
        <f>IF(O$86=0,0,O$86/PPA_fec!O$86)</f>
        <v>0.70581190808298577</v>
      </c>
      <c r="P158" s="280">
        <f>IF(P$86=0,0,P$86/PPA_fec!P$86)</f>
        <v>0.75506774346260641</v>
      </c>
      <c r="Q158" s="280">
        <f>IF(Q$86=0,0,Q$86/PPA_fec!Q$86)</f>
        <v>0.75761825447622277</v>
      </c>
    </row>
    <row r="159" spans="1:17" x14ac:dyDescent="0.25">
      <c r="A159" s="72" t="s">
        <v>235</v>
      </c>
      <c r="B159" s="279">
        <f>IF(B$91=0,0,B$91/PPA_fec!B$91)</f>
        <v>0.51811400242392391</v>
      </c>
      <c r="C159" s="279">
        <f>IF(C$91=0,0,C$91/PPA_fec!C$91)</f>
        <v>0.51937255753689437</v>
      </c>
      <c r="D159" s="279">
        <f>IF(D$91=0,0,D$91/PPA_fec!D$91)</f>
        <v>0.51937255753689437</v>
      </c>
      <c r="E159" s="279">
        <f>IF(E$91=0,0,E$91/PPA_fec!E$91)</f>
        <v>0.51937255753689437</v>
      </c>
      <c r="F159" s="279">
        <f>IF(F$91=0,0,F$91/PPA_fec!F$91)</f>
        <v>0.51937255753689437</v>
      </c>
      <c r="G159" s="279">
        <f>IF(G$91=0,0,G$91/PPA_fec!G$91)</f>
        <v>0.51937255753689437</v>
      </c>
      <c r="H159" s="279">
        <f>IF(H$91=0,0,H$91/PPA_fec!H$91)</f>
        <v>0.51937255753689437</v>
      </c>
      <c r="I159" s="279">
        <f>IF(I$91=0,0,I$91/PPA_fec!I$91)</f>
        <v>0.51937255753689449</v>
      </c>
      <c r="J159" s="279">
        <f>IF(J$91=0,0,J$91/PPA_fec!J$91)</f>
        <v>0.51937255753689437</v>
      </c>
      <c r="K159" s="279">
        <f>IF(K$91=0,0,K$91/PPA_fec!K$91)</f>
        <v>0.51937255753689437</v>
      </c>
      <c r="L159" s="279">
        <f>IF(L$91=0,0,L$91/PPA_fec!L$91)</f>
        <v>0.51937255753689437</v>
      </c>
      <c r="M159" s="279">
        <f>IF(M$91=0,0,M$91/PPA_fec!M$91)</f>
        <v>0.54628744972842636</v>
      </c>
      <c r="N159" s="279">
        <f>IF(N$91=0,0,N$91/PPA_fec!N$91)</f>
        <v>0.54628744972842624</v>
      </c>
      <c r="O159" s="279">
        <f>IF(O$91=0,0,O$91/PPA_fec!O$91)</f>
        <v>0.54628744972842636</v>
      </c>
      <c r="P159" s="279">
        <f>IF(P$91=0,0,P$91/PPA_fec!P$91)</f>
        <v>0.58367561479307606</v>
      </c>
      <c r="Q159" s="279">
        <f>IF(Q$91=0,0,Q$91/PPA_fec!Q$91)</f>
        <v>0.58367561479307595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49.011919524648455</v>
      </c>
      <c r="C5" s="96">
        <v>82.070485596216713</v>
      </c>
      <c r="D5" s="96">
        <v>100.35075146397004</v>
      </c>
      <c r="E5" s="96">
        <v>105.3245770010686</v>
      </c>
      <c r="F5" s="96">
        <v>111.52221915040498</v>
      </c>
      <c r="G5" s="96">
        <v>86.063758323240862</v>
      </c>
      <c r="H5" s="96">
        <v>73.839706267731358</v>
      </c>
      <c r="I5" s="96">
        <v>90.39340990697734</v>
      </c>
      <c r="J5" s="96">
        <v>78.012645189543008</v>
      </c>
      <c r="K5" s="96">
        <v>73.66654716078088</v>
      </c>
      <c r="L5" s="96">
        <v>76.833821584305269</v>
      </c>
      <c r="M5" s="96">
        <v>59.409347272151706</v>
      </c>
      <c r="N5" s="96">
        <v>80.551407976347832</v>
      </c>
      <c r="O5" s="96">
        <v>108.98430725735982</v>
      </c>
      <c r="P5" s="96">
        <v>109.0996944248559</v>
      </c>
      <c r="Q5" s="96">
        <v>79.039265994139527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21.411078497359448</v>
      </c>
      <c r="C10" s="158">
        <v>21.383583786417038</v>
      </c>
      <c r="D10" s="158">
        <v>19.719613758111397</v>
      </c>
      <c r="E10" s="158">
        <v>19.076603219430275</v>
      </c>
      <c r="F10" s="158">
        <v>19.380875860092797</v>
      </c>
      <c r="G10" s="158">
        <v>18.251169171900134</v>
      </c>
      <c r="H10" s="158">
        <v>19.917007597431748</v>
      </c>
      <c r="I10" s="158">
        <v>22.22209035252617</v>
      </c>
      <c r="J10" s="158">
        <v>20.799637908485238</v>
      </c>
      <c r="K10" s="158">
        <v>16.778447339057522</v>
      </c>
      <c r="L10" s="158">
        <v>20.695127223546283</v>
      </c>
      <c r="M10" s="158">
        <v>20.220770953470048</v>
      </c>
      <c r="N10" s="158">
        <v>20.266790013310349</v>
      </c>
      <c r="O10" s="158">
        <v>21.438512128101696</v>
      </c>
      <c r="P10" s="158">
        <v>20.702092033867011</v>
      </c>
      <c r="Q10" s="158">
        <v>18.896318993664238</v>
      </c>
    </row>
    <row r="11" spans="1:17" x14ac:dyDescent="0.25">
      <c r="A11" s="92" t="s">
        <v>125</v>
      </c>
      <c r="B11" s="91">
        <v>0.37442222010706011</v>
      </c>
      <c r="C11" s="91">
        <v>0.4054005050050225</v>
      </c>
      <c r="D11" s="91">
        <v>0.32175059112040383</v>
      </c>
      <c r="E11" s="91">
        <v>0.32285568373293527</v>
      </c>
      <c r="F11" s="91">
        <v>0.2709896623999184</v>
      </c>
      <c r="G11" s="91">
        <v>0.2652967743836383</v>
      </c>
      <c r="H11" s="91">
        <v>0.31919403598876034</v>
      </c>
      <c r="I11" s="91">
        <v>0.29877524804841177</v>
      </c>
      <c r="J11" s="91">
        <v>0.20947292237383214</v>
      </c>
      <c r="K11" s="91">
        <v>0.24617151593915881</v>
      </c>
      <c r="L11" s="91">
        <v>0.26464379528661347</v>
      </c>
      <c r="M11" s="91">
        <v>0.16475234696272251</v>
      </c>
      <c r="N11" s="91">
        <v>0.17408707074084789</v>
      </c>
      <c r="O11" s="91">
        <v>0.23837562968794043</v>
      </c>
      <c r="P11" s="91">
        <v>0.18218314935628807</v>
      </c>
      <c r="Q11" s="91">
        <v>0.18562514140853062</v>
      </c>
    </row>
    <row r="12" spans="1:17" x14ac:dyDescent="0.25">
      <c r="A12" s="92" t="s">
        <v>26</v>
      </c>
      <c r="B12" s="91">
        <v>21.036656277252387</v>
      </c>
      <c r="C12" s="91">
        <v>20.978183281412015</v>
      </c>
      <c r="D12" s="91">
        <v>19.397863166990994</v>
      </c>
      <c r="E12" s="91">
        <v>18.75374753569734</v>
      </c>
      <c r="F12" s="91">
        <v>19.109886197692877</v>
      </c>
      <c r="G12" s="91">
        <v>17.985872397516495</v>
      </c>
      <c r="H12" s="91">
        <v>19.597813561442987</v>
      </c>
      <c r="I12" s="91">
        <v>21.923315104477759</v>
      </c>
      <c r="J12" s="91">
        <v>20.590164986111407</v>
      </c>
      <c r="K12" s="91">
        <v>16.532275823118361</v>
      </c>
      <c r="L12" s="91">
        <v>20.43048342825967</v>
      </c>
      <c r="M12" s="91">
        <v>20.056018606507326</v>
      </c>
      <c r="N12" s="91">
        <v>20.092702942569503</v>
      </c>
      <c r="O12" s="91">
        <v>21.200136498413755</v>
      </c>
      <c r="P12" s="91">
        <v>20.519908884510723</v>
      </c>
      <c r="Q12" s="91">
        <v>18.710693852255709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27.600841027289007</v>
      </c>
      <c r="C16" s="206">
        <v>60.686901809799672</v>
      </c>
      <c r="D16" s="206">
        <v>80.631137705858649</v>
      </c>
      <c r="E16" s="206">
        <v>86.247973781638336</v>
      </c>
      <c r="F16" s="206">
        <v>92.141343290312179</v>
      </c>
      <c r="G16" s="206">
        <v>67.812589151340731</v>
      </c>
      <c r="H16" s="206">
        <v>53.92269867029961</v>
      </c>
      <c r="I16" s="206">
        <v>68.171319554451173</v>
      </c>
      <c r="J16" s="206">
        <v>57.21300728105777</v>
      </c>
      <c r="K16" s="206">
        <v>56.888099821723358</v>
      </c>
      <c r="L16" s="206">
        <v>56.13869436075899</v>
      </c>
      <c r="M16" s="206">
        <v>39.188576318681655</v>
      </c>
      <c r="N16" s="206">
        <v>60.284617963037491</v>
      </c>
      <c r="O16" s="206">
        <v>87.545795129258124</v>
      </c>
      <c r="P16" s="206">
        <v>88.397602390988894</v>
      </c>
      <c r="Q16" s="206">
        <v>60.142947000475296</v>
      </c>
    </row>
    <row r="17" spans="1:17" x14ac:dyDescent="0.25">
      <c r="A17" s="152" t="s">
        <v>249</v>
      </c>
      <c r="B17" s="264">
        <v>27.600841027289007</v>
      </c>
      <c r="C17" s="264">
        <v>60.686901809799672</v>
      </c>
      <c r="D17" s="264">
        <v>80.631137705858649</v>
      </c>
      <c r="E17" s="264">
        <v>86.247973781638336</v>
      </c>
      <c r="F17" s="264">
        <v>92.141343290312179</v>
      </c>
      <c r="G17" s="264">
        <v>67.812589151340731</v>
      </c>
      <c r="H17" s="264">
        <v>53.92269867029961</v>
      </c>
      <c r="I17" s="264">
        <v>68.171319554451173</v>
      </c>
      <c r="J17" s="264">
        <v>57.21300728105777</v>
      </c>
      <c r="K17" s="264">
        <v>56.888099821723358</v>
      </c>
      <c r="L17" s="264">
        <v>56.13869436075899</v>
      </c>
      <c r="M17" s="264">
        <v>39.188576318681655</v>
      </c>
      <c r="N17" s="264">
        <v>60.284617963037491</v>
      </c>
      <c r="O17" s="264">
        <v>87.545795129258124</v>
      </c>
      <c r="P17" s="264">
        <v>88.397602390988894</v>
      </c>
      <c r="Q17" s="264">
        <v>60.142947000475296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27.600841027289007</v>
      </c>
      <c r="C26" s="87">
        <v>60.686901809799672</v>
      </c>
      <c r="D26" s="87">
        <v>80.631137705858649</v>
      </c>
      <c r="E26" s="87">
        <v>86.247973781638336</v>
      </c>
      <c r="F26" s="87">
        <v>92.141343290312179</v>
      </c>
      <c r="G26" s="87">
        <v>67.812589151340731</v>
      </c>
      <c r="H26" s="87">
        <v>53.92269867029961</v>
      </c>
      <c r="I26" s="87">
        <v>68.171319554451173</v>
      </c>
      <c r="J26" s="87">
        <v>57.21300728105777</v>
      </c>
      <c r="K26" s="87">
        <v>56.888099821723358</v>
      </c>
      <c r="L26" s="87">
        <v>56.13869436075899</v>
      </c>
      <c r="M26" s="87">
        <v>39.188576318681655</v>
      </c>
      <c r="N26" s="87">
        <v>60.284617963037491</v>
      </c>
      <c r="O26" s="87">
        <v>87.545795129258124</v>
      </c>
      <c r="P26" s="87">
        <v>88.397602390988894</v>
      </c>
      <c r="Q26" s="87">
        <v>60.142947000475296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3618.1583442537835</v>
      </c>
      <c r="C31" s="96">
        <v>3511.5287811627973</v>
      </c>
      <c r="D31" s="96">
        <v>3220.4845735951408</v>
      </c>
      <c r="E31" s="96">
        <v>3149.5925627640258</v>
      </c>
      <c r="F31" s="96">
        <v>3064.670637461491</v>
      </c>
      <c r="G31" s="96">
        <v>2866.4871171537961</v>
      </c>
      <c r="H31" s="96">
        <v>3341.3621317874217</v>
      </c>
      <c r="I31" s="96">
        <v>3192.8984471366502</v>
      </c>
      <c r="J31" s="96">
        <v>2912.9956638997305</v>
      </c>
      <c r="K31" s="96">
        <v>2377.0774496374138</v>
      </c>
      <c r="L31" s="96">
        <v>2772.3712948221396</v>
      </c>
      <c r="M31" s="96">
        <v>2572.2589251953113</v>
      </c>
      <c r="N31" s="96">
        <v>2386.3238573548406</v>
      </c>
      <c r="O31" s="96">
        <v>2335.2547451571058</v>
      </c>
      <c r="P31" s="96">
        <v>2315.7707127502963</v>
      </c>
      <c r="Q31" s="96">
        <v>2171.8151911614095</v>
      </c>
    </row>
    <row r="32" spans="1:17" x14ac:dyDescent="0.25">
      <c r="A32" s="132" t="s">
        <v>83</v>
      </c>
      <c r="B32" s="160">
        <v>0</v>
      </c>
      <c r="C32" s="160">
        <v>0</v>
      </c>
      <c r="D32" s="160">
        <v>0</v>
      </c>
      <c r="E32" s="160">
        <v>0</v>
      </c>
      <c r="F32" s="160">
        <v>0</v>
      </c>
      <c r="G32" s="160">
        <v>0</v>
      </c>
      <c r="H32" s="160">
        <v>0</v>
      </c>
      <c r="I32" s="160">
        <v>0</v>
      </c>
      <c r="J32" s="160">
        <v>0</v>
      </c>
      <c r="K32" s="160">
        <v>0</v>
      </c>
      <c r="L32" s="160">
        <v>0</v>
      </c>
      <c r="M32" s="160">
        <v>0</v>
      </c>
      <c r="N32" s="160">
        <v>0</v>
      </c>
      <c r="O32" s="160">
        <v>0</v>
      </c>
      <c r="P32" s="160">
        <v>0</v>
      </c>
      <c r="Q32" s="160">
        <v>0</v>
      </c>
    </row>
    <row r="33" spans="1:17" x14ac:dyDescent="0.25">
      <c r="A33" s="76" t="s">
        <v>82</v>
      </c>
      <c r="B33" s="159">
        <v>0</v>
      </c>
      <c r="C33" s="159">
        <v>0</v>
      </c>
      <c r="D33" s="159">
        <v>0</v>
      </c>
      <c r="E33" s="159">
        <v>0</v>
      </c>
      <c r="F33" s="159">
        <v>0</v>
      </c>
      <c r="G33" s="159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59">
        <v>0</v>
      </c>
      <c r="N33" s="159">
        <v>0</v>
      </c>
      <c r="O33" s="159">
        <v>0</v>
      </c>
      <c r="P33" s="159">
        <v>0</v>
      </c>
      <c r="Q33" s="159">
        <v>0</v>
      </c>
    </row>
    <row r="34" spans="1:17" x14ac:dyDescent="0.25">
      <c r="A34" s="76" t="s">
        <v>81</v>
      </c>
      <c r="B34" s="159">
        <v>0</v>
      </c>
      <c r="C34" s="159">
        <v>0</v>
      </c>
      <c r="D34" s="159">
        <v>0</v>
      </c>
      <c r="E34" s="159">
        <v>0</v>
      </c>
      <c r="F34" s="159">
        <v>0</v>
      </c>
      <c r="G34" s="159">
        <v>0</v>
      </c>
      <c r="H34" s="159">
        <v>0</v>
      </c>
      <c r="I34" s="159">
        <v>0</v>
      </c>
      <c r="J34" s="159">
        <v>0</v>
      </c>
      <c r="K34" s="159">
        <v>0</v>
      </c>
      <c r="L34" s="159">
        <v>0</v>
      </c>
      <c r="M34" s="159">
        <v>0</v>
      </c>
      <c r="N34" s="159">
        <v>0</v>
      </c>
      <c r="O34" s="159">
        <v>0</v>
      </c>
      <c r="P34" s="159">
        <v>0</v>
      </c>
      <c r="Q34" s="159">
        <v>0</v>
      </c>
    </row>
    <row r="35" spans="1:17" x14ac:dyDescent="0.25">
      <c r="A35" s="76" t="s">
        <v>80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129" t="s">
        <v>79</v>
      </c>
      <c r="B36" s="158">
        <v>20.00408240173871</v>
      </c>
      <c r="C36" s="158">
        <v>19.881461944634779</v>
      </c>
      <c r="D36" s="158">
        <v>18.218925197741022</v>
      </c>
      <c r="E36" s="158">
        <v>17.213206915667829</v>
      </c>
      <c r="F36" s="158">
        <v>17.725493617907677</v>
      </c>
      <c r="G36" s="158">
        <v>16.694762155391171</v>
      </c>
      <c r="H36" s="158">
        <v>18.390263243792759</v>
      </c>
      <c r="I36" s="158">
        <v>20.071495500387773</v>
      </c>
      <c r="J36" s="158">
        <v>19.026804690608309</v>
      </c>
      <c r="K36" s="158">
        <v>16.347469636643755</v>
      </c>
      <c r="L36" s="158">
        <v>18.759220113632132</v>
      </c>
      <c r="M36" s="158">
        <v>17.909315432197555</v>
      </c>
      <c r="N36" s="158">
        <v>16.902329412363002</v>
      </c>
      <c r="O36" s="158">
        <v>17.249867515034087</v>
      </c>
      <c r="P36" s="158">
        <v>16.674451995182288</v>
      </c>
      <c r="Q36" s="158">
        <v>15.782830334170939</v>
      </c>
    </row>
    <row r="37" spans="1:17" x14ac:dyDescent="0.25">
      <c r="A37" s="92" t="s">
        <v>125</v>
      </c>
      <c r="B37" s="91">
        <v>0.3498176397320335</v>
      </c>
      <c r="C37" s="91">
        <v>0.37692253988374014</v>
      </c>
      <c r="D37" s="91">
        <v>0.29726494767375244</v>
      </c>
      <c r="E37" s="91">
        <v>0.29131924714636898</v>
      </c>
      <c r="F37" s="91">
        <v>0.24784357353423092</v>
      </c>
      <c r="G37" s="91">
        <v>0.24267303136647236</v>
      </c>
      <c r="H37" s="91">
        <v>0.29472611881911887</v>
      </c>
      <c r="I37" s="91">
        <v>0.2698605734968233</v>
      </c>
      <c r="J37" s="91">
        <v>0.19161873872582794</v>
      </c>
      <c r="K37" s="91">
        <v>0.23984825895385947</v>
      </c>
      <c r="L37" s="91">
        <v>0.23988792887632579</v>
      </c>
      <c r="M37" s="91">
        <v>0.14591934979827784</v>
      </c>
      <c r="N37" s="91">
        <v>0.14518712702715431</v>
      </c>
      <c r="O37" s="91">
        <v>0.19180193132618742</v>
      </c>
      <c r="P37" s="91">
        <v>0.1467389949432617</v>
      </c>
      <c r="Q37" s="91">
        <v>0.15504025485543638</v>
      </c>
    </row>
    <row r="38" spans="1:17" x14ac:dyDescent="0.25">
      <c r="A38" s="92" t="s">
        <v>26</v>
      </c>
      <c r="B38" s="91">
        <v>19.654264762006676</v>
      </c>
      <c r="C38" s="91">
        <v>19.504539404751039</v>
      </c>
      <c r="D38" s="91">
        <v>17.921660250067269</v>
      </c>
      <c r="E38" s="91">
        <v>16.92188766852146</v>
      </c>
      <c r="F38" s="91">
        <v>17.477650044373448</v>
      </c>
      <c r="G38" s="91">
        <v>16.452089124024699</v>
      </c>
      <c r="H38" s="91">
        <v>18.095537124973639</v>
      </c>
      <c r="I38" s="91">
        <v>19.801634926890948</v>
      </c>
      <c r="J38" s="91">
        <v>18.83518595188248</v>
      </c>
      <c r="K38" s="91">
        <v>16.107621377689895</v>
      </c>
      <c r="L38" s="91">
        <v>18.519332184755807</v>
      </c>
      <c r="M38" s="91">
        <v>17.763396082399279</v>
      </c>
      <c r="N38" s="91">
        <v>16.757142285335849</v>
      </c>
      <c r="O38" s="91">
        <v>17.058065583707901</v>
      </c>
      <c r="P38" s="91">
        <v>16.527713000239025</v>
      </c>
      <c r="Q38" s="91">
        <v>15.627790079315503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</v>
      </c>
      <c r="C40" s="157">
        <v>0</v>
      </c>
      <c r="D40" s="157">
        <v>0</v>
      </c>
      <c r="E40" s="157">
        <v>0</v>
      </c>
      <c r="F40" s="157">
        <v>0</v>
      </c>
      <c r="G40" s="157">
        <v>0</v>
      </c>
      <c r="H40" s="157">
        <v>0</v>
      </c>
      <c r="I40" s="157">
        <v>0</v>
      </c>
      <c r="J40" s="157">
        <v>0</v>
      </c>
      <c r="K40" s="157">
        <v>0</v>
      </c>
      <c r="L40" s="157">
        <v>0</v>
      </c>
      <c r="M40" s="157">
        <v>0</v>
      </c>
      <c r="N40" s="157">
        <v>0</v>
      </c>
      <c r="O40" s="157">
        <v>0</v>
      </c>
      <c r="P40" s="157">
        <v>0</v>
      </c>
      <c r="Q40" s="157">
        <v>0</v>
      </c>
    </row>
    <row r="41" spans="1:17" x14ac:dyDescent="0.25">
      <c r="A41" s="156" t="s">
        <v>238</v>
      </c>
      <c r="B41" s="204">
        <v>104.29432643049407</v>
      </c>
      <c r="C41" s="204">
        <v>101.20716867299019</v>
      </c>
      <c r="D41" s="204">
        <v>92.819294156446361</v>
      </c>
      <c r="E41" s="204">
        <v>90.793604517343738</v>
      </c>
      <c r="F41" s="204">
        <v>88.317250546190806</v>
      </c>
      <c r="G41" s="204">
        <v>82.602676956475506</v>
      </c>
      <c r="H41" s="204">
        <v>96.318025175177652</v>
      </c>
      <c r="I41" s="204">
        <v>91.965998598152524</v>
      </c>
      <c r="J41" s="204">
        <v>83.883155339394861</v>
      </c>
      <c r="K41" s="204">
        <v>68.426955942051293</v>
      </c>
      <c r="L41" s="204">
        <v>79.814842745174118</v>
      </c>
      <c r="M41" s="204">
        <v>74.039119123568511</v>
      </c>
      <c r="N41" s="204">
        <v>68.678884867897878</v>
      </c>
      <c r="O41" s="204">
        <v>67.188547178031044</v>
      </c>
      <c r="P41" s="204">
        <v>66.6404713262352</v>
      </c>
      <c r="Q41" s="204">
        <v>62.493691618180812</v>
      </c>
    </row>
    <row r="42" spans="1:17" x14ac:dyDescent="0.25">
      <c r="A42" s="152" t="s">
        <v>247</v>
      </c>
      <c r="B42" s="151">
        <v>104.29432643049407</v>
      </c>
      <c r="C42" s="151">
        <v>101.20716867299019</v>
      </c>
      <c r="D42" s="151">
        <v>92.819294156446361</v>
      </c>
      <c r="E42" s="151">
        <v>90.793604517343738</v>
      </c>
      <c r="F42" s="151">
        <v>88.317250546190806</v>
      </c>
      <c r="G42" s="151">
        <v>82.602676956475506</v>
      </c>
      <c r="H42" s="151">
        <v>96.318025175177652</v>
      </c>
      <c r="I42" s="151">
        <v>91.965998598152524</v>
      </c>
      <c r="J42" s="151">
        <v>83.883155339394861</v>
      </c>
      <c r="K42" s="151">
        <v>68.426955942051293</v>
      </c>
      <c r="L42" s="151">
        <v>79.814842745174118</v>
      </c>
      <c r="M42" s="151">
        <v>74.039119123568511</v>
      </c>
      <c r="N42" s="151">
        <v>68.678884867897878</v>
      </c>
      <c r="O42" s="151">
        <v>67.188547178031044</v>
      </c>
      <c r="P42" s="151">
        <v>66.6404713262352</v>
      </c>
      <c r="Q42" s="151">
        <v>62.493691618180812</v>
      </c>
    </row>
    <row r="43" spans="1:17" x14ac:dyDescent="0.25">
      <c r="A43" s="150" t="s">
        <v>33</v>
      </c>
      <c r="B43" s="87">
        <v>39.290591538880498</v>
      </c>
      <c r="C43" s="87">
        <v>35.029732175778776</v>
      </c>
      <c r="D43" s="87">
        <v>31.237273042843825</v>
      </c>
      <c r="E43" s="87">
        <v>29.940919306787485</v>
      </c>
      <c r="F43" s="87">
        <v>24.449366781971474</v>
      </c>
      <c r="G43" s="87">
        <v>23.577892390985703</v>
      </c>
      <c r="H43" s="87">
        <v>32.87593455186574</v>
      </c>
      <c r="I43" s="87">
        <v>33.51846374586156</v>
      </c>
      <c r="J43" s="87">
        <v>30.622332120617724</v>
      </c>
      <c r="K43" s="87">
        <v>25.653360700297039</v>
      </c>
      <c r="L43" s="87">
        <v>30.018193673551046</v>
      </c>
      <c r="M43" s="87">
        <v>26.836532189413042</v>
      </c>
      <c r="N43" s="87">
        <v>24.683977760286076</v>
      </c>
      <c r="O43" s="87">
        <v>22.14827980678761</v>
      </c>
      <c r="P43" s="87">
        <v>23.62251790082896</v>
      </c>
      <c r="Q43" s="87">
        <v>25.309869046908428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2.3663650600215371</v>
      </c>
      <c r="C45" s="87">
        <v>2.4503696261843473</v>
      </c>
      <c r="D45" s="87">
        <v>2.870701991099478</v>
      </c>
      <c r="E45" s="87">
        <v>3.3780943366299137</v>
      </c>
      <c r="F45" s="87">
        <v>3.8073784318789574</v>
      </c>
      <c r="G45" s="87">
        <v>3.8024151198764398</v>
      </c>
      <c r="H45" s="87">
        <v>4.5645554498713041</v>
      </c>
      <c r="I45" s="87">
        <v>4.6468409190553048</v>
      </c>
      <c r="J45" s="87">
        <v>4.3960852633544345</v>
      </c>
      <c r="K45" s="87">
        <v>2.9579396279540875</v>
      </c>
      <c r="L45" s="87">
        <v>3.9706994508618925</v>
      </c>
      <c r="M45" s="87">
        <v>4.1404957685203012</v>
      </c>
      <c r="N45" s="87">
        <v>3.464327456953801</v>
      </c>
      <c r="O45" s="87">
        <v>3.5571902425318611</v>
      </c>
      <c r="P45" s="87">
        <v>3.3871977719724766</v>
      </c>
      <c r="Q45" s="87">
        <v>2.0323866125959729</v>
      </c>
    </row>
    <row r="46" spans="1:17" x14ac:dyDescent="0.25">
      <c r="A46" s="150" t="s">
        <v>125</v>
      </c>
      <c r="B46" s="87">
        <v>0.71392988756922582</v>
      </c>
      <c r="C46" s="87">
        <v>0.80252011646382648</v>
      </c>
      <c r="D46" s="87">
        <v>0.62836159401865033</v>
      </c>
      <c r="E46" s="87">
        <v>0.62841702256941079</v>
      </c>
      <c r="F46" s="87">
        <v>0.53269563347865345</v>
      </c>
      <c r="G46" s="87">
        <v>0.5362275775211971</v>
      </c>
      <c r="H46" s="87">
        <v>0.62859189335232968</v>
      </c>
      <c r="I46" s="87">
        <v>0.53097269302111239</v>
      </c>
      <c r="J46" s="87">
        <v>0.35628972885104043</v>
      </c>
      <c r="K46" s="87">
        <v>0.44398570791764708</v>
      </c>
      <c r="L46" s="87">
        <v>0.44413957174825791</v>
      </c>
      <c r="M46" s="87">
        <v>0.26541980623861067</v>
      </c>
      <c r="N46" s="87">
        <v>0.26521478447288588</v>
      </c>
      <c r="O46" s="87">
        <v>0.35837416339604433</v>
      </c>
      <c r="P46" s="87">
        <v>0.26706676082232267</v>
      </c>
      <c r="Q46" s="87">
        <v>0.26675452055381205</v>
      </c>
    </row>
    <row r="47" spans="1:17" x14ac:dyDescent="0.25">
      <c r="A47" s="150" t="s">
        <v>29</v>
      </c>
      <c r="B47" s="87">
        <v>21.357972045034881</v>
      </c>
      <c r="C47" s="87">
        <v>20.456894378303996</v>
      </c>
      <c r="D47" s="87">
        <v>18.842603962670612</v>
      </c>
      <c r="E47" s="87">
        <v>18.93596281641392</v>
      </c>
      <c r="F47" s="87">
        <v>20.373208430587827</v>
      </c>
      <c r="G47" s="87">
        <v>17.23006221868507</v>
      </c>
      <c r="H47" s="87">
        <v>18.748224090394437</v>
      </c>
      <c r="I47" s="87">
        <v>13.553757080690085</v>
      </c>
      <c r="J47" s="87">
        <v>12.829006753456694</v>
      </c>
      <c r="K47" s="87">
        <v>8.7971529764723506</v>
      </c>
      <c r="L47" s="87">
        <v>10.499738479516331</v>
      </c>
      <c r="M47" s="87">
        <v>10.050239493157942</v>
      </c>
      <c r="N47" s="87">
        <v>8.9751170403607219</v>
      </c>
      <c r="O47" s="87">
        <v>8.2547179879361146</v>
      </c>
      <c r="P47" s="87">
        <v>8.0763667752988457</v>
      </c>
      <c r="Q47" s="87">
        <v>7.0905266886241378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40.111662300802799</v>
      </c>
      <c r="C49" s="87">
        <v>41.527856730197442</v>
      </c>
      <c r="D49" s="87">
        <v>37.882983144558914</v>
      </c>
      <c r="E49" s="87">
        <v>36.5029168826713</v>
      </c>
      <c r="F49" s="87">
        <v>37.565096925217794</v>
      </c>
      <c r="G49" s="87">
        <v>36.353705421909737</v>
      </c>
      <c r="H49" s="87">
        <v>38.594163246167902</v>
      </c>
      <c r="I49" s="87">
        <v>38.961332094982637</v>
      </c>
      <c r="J49" s="87">
        <v>35.021539857106902</v>
      </c>
      <c r="K49" s="87">
        <v>29.816992257670904</v>
      </c>
      <c r="L49" s="87">
        <v>34.2875454556184</v>
      </c>
      <c r="M49" s="87">
        <v>32.310705556513902</v>
      </c>
      <c r="N49" s="87">
        <v>30.610440268272711</v>
      </c>
      <c r="O49" s="87">
        <v>31.87230670957025</v>
      </c>
      <c r="P49" s="87">
        <v>30.080639277116163</v>
      </c>
      <c r="Q49" s="87">
        <v>26.888395235227847</v>
      </c>
    </row>
    <row r="50" spans="1:17" x14ac:dyDescent="0.25">
      <c r="A50" s="150" t="s">
        <v>25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0.45380559818511529</v>
      </c>
      <c r="C51" s="87">
        <v>0.93979564606180654</v>
      </c>
      <c r="D51" s="87">
        <v>1.3573704212548803</v>
      </c>
      <c r="E51" s="87">
        <v>1.4072941522717011</v>
      </c>
      <c r="F51" s="87">
        <v>1.5895043430561115</v>
      </c>
      <c r="G51" s="87">
        <v>1.1023742274973656</v>
      </c>
      <c r="H51" s="87">
        <v>0.90655594352592461</v>
      </c>
      <c r="I51" s="87">
        <v>0.75463206454182141</v>
      </c>
      <c r="J51" s="87">
        <v>0.65790161600806474</v>
      </c>
      <c r="K51" s="87">
        <v>0.7575246717392653</v>
      </c>
      <c r="L51" s="87">
        <v>0.59452611387818965</v>
      </c>
      <c r="M51" s="87">
        <v>0.43572630972470427</v>
      </c>
      <c r="N51" s="87">
        <v>0.67980755755168931</v>
      </c>
      <c r="O51" s="87">
        <v>0.99767826780916491</v>
      </c>
      <c r="P51" s="87">
        <v>1.2066828401964402</v>
      </c>
      <c r="Q51" s="87">
        <v>0.90575951427061341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0</v>
      </c>
      <c r="C53" s="151">
        <v>0</v>
      </c>
      <c r="D53" s="151">
        <v>0</v>
      </c>
      <c r="E53" s="151">
        <v>0</v>
      </c>
      <c r="F53" s="151">
        <v>0</v>
      </c>
      <c r="G53" s="151">
        <v>0</v>
      </c>
      <c r="H53" s="151">
        <v>0</v>
      </c>
      <c r="I53" s="151">
        <v>0</v>
      </c>
      <c r="J53" s="151">
        <v>0</v>
      </c>
      <c r="K53" s="151">
        <v>0</v>
      </c>
      <c r="L53" s="151">
        <v>0</v>
      </c>
      <c r="M53" s="151">
        <v>0</v>
      </c>
      <c r="N53" s="151">
        <v>0</v>
      </c>
      <c r="O53" s="151">
        <v>0</v>
      </c>
      <c r="P53" s="151">
        <v>0</v>
      </c>
      <c r="Q53" s="151">
        <v>0</v>
      </c>
    </row>
    <row r="54" spans="1:17" x14ac:dyDescent="0.25">
      <c r="A54" s="156" t="s">
        <v>237</v>
      </c>
      <c r="B54" s="204">
        <v>3128.8297929148216</v>
      </c>
      <c r="C54" s="204">
        <v>3036.2150601897065</v>
      </c>
      <c r="D54" s="204">
        <v>2784.5788246933912</v>
      </c>
      <c r="E54" s="204">
        <v>2723.8081355203112</v>
      </c>
      <c r="F54" s="204">
        <v>2649.5175163857248</v>
      </c>
      <c r="G54" s="204">
        <v>2478.0803086942656</v>
      </c>
      <c r="H54" s="204">
        <v>2889.5407552553297</v>
      </c>
      <c r="I54" s="204">
        <v>2758.9799579445762</v>
      </c>
      <c r="J54" s="204">
        <v>2516.494660181846</v>
      </c>
      <c r="K54" s="204">
        <v>2052.8086782615392</v>
      </c>
      <c r="L54" s="204">
        <v>2394.4452823552238</v>
      </c>
      <c r="M54" s="204">
        <v>2221.1735737070549</v>
      </c>
      <c r="N54" s="204">
        <v>2060.3665460369366</v>
      </c>
      <c r="O54" s="204">
        <v>2015.6564153409315</v>
      </c>
      <c r="P54" s="204">
        <v>1999.214139787056</v>
      </c>
      <c r="Q54" s="204">
        <v>1874.8107485454248</v>
      </c>
    </row>
    <row r="55" spans="1:17" x14ac:dyDescent="0.25">
      <c r="A55" s="152" t="s">
        <v>245</v>
      </c>
      <c r="B55" s="151">
        <v>3128.8297929148216</v>
      </c>
      <c r="C55" s="151">
        <v>3036.2150601897065</v>
      </c>
      <c r="D55" s="151">
        <v>2784.5788246933912</v>
      </c>
      <c r="E55" s="151">
        <v>2723.8081355203112</v>
      </c>
      <c r="F55" s="151">
        <v>2649.5175163857248</v>
      </c>
      <c r="G55" s="151">
        <v>2478.0803086942656</v>
      </c>
      <c r="H55" s="151">
        <v>2889.5407552553297</v>
      </c>
      <c r="I55" s="151">
        <v>2758.9799579445762</v>
      </c>
      <c r="J55" s="151">
        <v>2516.494660181846</v>
      </c>
      <c r="K55" s="151">
        <v>2052.8086782615392</v>
      </c>
      <c r="L55" s="151">
        <v>2394.4452823552238</v>
      </c>
      <c r="M55" s="151">
        <v>2221.1735737070549</v>
      </c>
      <c r="N55" s="151">
        <v>2060.3665460369366</v>
      </c>
      <c r="O55" s="151">
        <v>2015.6564153409315</v>
      </c>
      <c r="P55" s="151">
        <v>1999.214139787056</v>
      </c>
      <c r="Q55" s="151">
        <v>1874.8107485454248</v>
      </c>
    </row>
    <row r="56" spans="1:17" x14ac:dyDescent="0.25">
      <c r="A56" s="150" t="s">
        <v>33</v>
      </c>
      <c r="B56" s="87">
        <v>1178.7177461664148</v>
      </c>
      <c r="C56" s="87">
        <v>1050.8919652733634</v>
      </c>
      <c r="D56" s="87">
        <v>937.11819128531477</v>
      </c>
      <c r="E56" s="87">
        <v>898.22757920362437</v>
      </c>
      <c r="F56" s="87">
        <v>733.48100345914429</v>
      </c>
      <c r="G56" s="87">
        <v>707.33677172957118</v>
      </c>
      <c r="H56" s="87">
        <v>986.27803655597234</v>
      </c>
      <c r="I56" s="87">
        <v>1005.5539123758469</v>
      </c>
      <c r="J56" s="87">
        <v>918.66996361853182</v>
      </c>
      <c r="K56" s="87">
        <v>769.60082100891134</v>
      </c>
      <c r="L56" s="87">
        <v>900.54581020653143</v>
      </c>
      <c r="M56" s="87">
        <v>805.09596568239124</v>
      </c>
      <c r="N56" s="87">
        <v>740.51933280858236</v>
      </c>
      <c r="O56" s="87">
        <v>664.44839420362825</v>
      </c>
      <c r="P56" s="87">
        <v>708.67553702486862</v>
      </c>
      <c r="Q56" s="87">
        <v>759.29607140725295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70.990951800646116</v>
      </c>
      <c r="C58" s="87">
        <v>73.511088785530433</v>
      </c>
      <c r="D58" s="87">
        <v>86.121059732984349</v>
      </c>
      <c r="E58" s="87">
        <v>101.34283009889739</v>
      </c>
      <c r="F58" s="87">
        <v>114.22135295636872</v>
      </c>
      <c r="G58" s="87">
        <v>114.0724535962932</v>
      </c>
      <c r="H58" s="87">
        <v>136.93666349613915</v>
      </c>
      <c r="I58" s="87">
        <v>139.40522757165914</v>
      </c>
      <c r="J58" s="87">
        <v>131.88255790063306</v>
      </c>
      <c r="K58" s="87">
        <v>88.738188838622619</v>
      </c>
      <c r="L58" s="87">
        <v>119.12098352585679</v>
      </c>
      <c r="M58" s="87">
        <v>124.21487305560905</v>
      </c>
      <c r="N58" s="87">
        <v>103.92982370861404</v>
      </c>
      <c r="O58" s="87">
        <v>106.71570727595584</v>
      </c>
      <c r="P58" s="87">
        <v>101.61593315917426</v>
      </c>
      <c r="Q58" s="87">
        <v>60.971598377879197</v>
      </c>
    </row>
    <row r="59" spans="1:17" x14ac:dyDescent="0.25">
      <c r="A59" s="150" t="s">
        <v>125</v>
      </c>
      <c r="B59" s="87">
        <v>21.417896627076779</v>
      </c>
      <c r="C59" s="87">
        <v>24.075603493914798</v>
      </c>
      <c r="D59" s="87">
        <v>18.850847820559512</v>
      </c>
      <c r="E59" s="87">
        <v>18.852510677082321</v>
      </c>
      <c r="F59" s="87">
        <v>15.980869004359604</v>
      </c>
      <c r="G59" s="87">
        <v>16.086827325635912</v>
      </c>
      <c r="H59" s="87">
        <v>18.857756800569895</v>
      </c>
      <c r="I59" s="87">
        <v>15.929180790633369</v>
      </c>
      <c r="J59" s="87">
        <v>10.688691865531217</v>
      </c>
      <c r="K59" s="87">
        <v>13.319571237529411</v>
      </c>
      <c r="L59" s="87">
        <v>13.324187152447736</v>
      </c>
      <c r="M59" s="87">
        <v>7.962594187158321</v>
      </c>
      <c r="N59" s="87">
        <v>7.9564435341865778</v>
      </c>
      <c r="O59" s="87">
        <v>10.751224901881331</v>
      </c>
      <c r="P59" s="87">
        <v>8.0120028246696791</v>
      </c>
      <c r="Q59" s="87">
        <v>8.0026356166143628</v>
      </c>
    </row>
    <row r="60" spans="1:17" x14ac:dyDescent="0.25">
      <c r="A60" s="150" t="s">
        <v>29</v>
      </c>
      <c r="B60" s="87">
        <v>640.73916135104639</v>
      </c>
      <c r="C60" s="87">
        <v>613.70683134912008</v>
      </c>
      <c r="D60" s="87">
        <v>565.27811888011831</v>
      </c>
      <c r="E60" s="87">
        <v>568.0788844924175</v>
      </c>
      <c r="F60" s="87">
        <v>611.19625291763487</v>
      </c>
      <c r="G60" s="87">
        <v>516.90186656055209</v>
      </c>
      <c r="H60" s="87">
        <v>562.4467227118331</v>
      </c>
      <c r="I60" s="87">
        <v>406.61271242070262</v>
      </c>
      <c r="J60" s="87">
        <v>384.87020260370087</v>
      </c>
      <c r="K60" s="87">
        <v>263.91458929417047</v>
      </c>
      <c r="L60" s="87">
        <v>314.99215438548993</v>
      </c>
      <c r="M60" s="87">
        <v>301.50718479473829</v>
      </c>
      <c r="N60" s="87">
        <v>269.25351121082167</v>
      </c>
      <c r="O60" s="87">
        <v>247.64153963808349</v>
      </c>
      <c r="P60" s="87">
        <v>242.29100325896533</v>
      </c>
      <c r="Q60" s="87">
        <v>212.71580065872422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1203.3498690240838</v>
      </c>
      <c r="C62" s="87">
        <v>1245.8357019059235</v>
      </c>
      <c r="D62" s="87">
        <v>1136.4894943367674</v>
      </c>
      <c r="E62" s="87">
        <v>1095.0875064801387</v>
      </c>
      <c r="F62" s="87">
        <v>1126.9529077565339</v>
      </c>
      <c r="G62" s="87">
        <v>1090.6111626572924</v>
      </c>
      <c r="H62" s="87">
        <v>1157.8248973850373</v>
      </c>
      <c r="I62" s="87">
        <v>1168.8399628494792</v>
      </c>
      <c r="J62" s="87">
        <v>1050.6461957132071</v>
      </c>
      <c r="K62" s="87">
        <v>894.50976773012724</v>
      </c>
      <c r="L62" s="87">
        <v>1028.6263636685521</v>
      </c>
      <c r="M62" s="87">
        <v>969.32116669541711</v>
      </c>
      <c r="N62" s="87">
        <v>918.31320804818154</v>
      </c>
      <c r="O62" s="87">
        <v>956.16920128710751</v>
      </c>
      <c r="P62" s="87">
        <v>902.41917831348474</v>
      </c>
      <c r="Q62" s="87">
        <v>806.65185705683564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13.614167945553461</v>
      </c>
      <c r="C64" s="87">
        <v>28.193869381854203</v>
      </c>
      <c r="D64" s="87">
        <v>40.721112637646414</v>
      </c>
      <c r="E64" s="87">
        <v>42.218824568151035</v>
      </c>
      <c r="F64" s="87">
        <v>47.685130291683357</v>
      </c>
      <c r="G64" s="87">
        <v>33.07122682492097</v>
      </c>
      <c r="H64" s="87">
        <v>27.196678305777745</v>
      </c>
      <c r="I64" s="87">
        <v>22.638961936254645</v>
      </c>
      <c r="J64" s="87">
        <v>19.737048480241945</v>
      </c>
      <c r="K64" s="87">
        <v>22.725740152177956</v>
      </c>
      <c r="L64" s="87">
        <v>17.835783416345688</v>
      </c>
      <c r="M64" s="87">
        <v>13.07178929174113</v>
      </c>
      <c r="N64" s="87">
        <v>20.394226726550681</v>
      </c>
      <c r="O64" s="87">
        <v>29.930348034274946</v>
      </c>
      <c r="P64" s="87">
        <v>36.200485205893209</v>
      </c>
      <c r="Q64" s="87">
        <v>27.172785428118402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236</v>
      </c>
      <c r="B67" s="204">
        <v>365.03014250672919</v>
      </c>
      <c r="C67" s="204">
        <v>354.22509035546568</v>
      </c>
      <c r="D67" s="204">
        <v>324.86752954756224</v>
      </c>
      <c r="E67" s="204">
        <v>317.77761581070303</v>
      </c>
      <c r="F67" s="204">
        <v>309.1103769116678</v>
      </c>
      <c r="G67" s="204">
        <v>289.10936934766437</v>
      </c>
      <c r="H67" s="204">
        <v>337.11308811312176</v>
      </c>
      <c r="I67" s="204">
        <v>321.88099509353384</v>
      </c>
      <c r="J67" s="204">
        <v>293.59104368788201</v>
      </c>
      <c r="K67" s="204">
        <v>239.49434579717956</v>
      </c>
      <c r="L67" s="204">
        <v>279.35194960810946</v>
      </c>
      <c r="M67" s="204">
        <v>259.13691693248973</v>
      </c>
      <c r="N67" s="204">
        <v>240.37609703764261</v>
      </c>
      <c r="O67" s="204">
        <v>235.15991512310868</v>
      </c>
      <c r="P67" s="204">
        <v>233.24164964182322</v>
      </c>
      <c r="Q67" s="204">
        <v>218.72792066363286</v>
      </c>
    </row>
    <row r="68" spans="1:17" x14ac:dyDescent="0.25">
      <c r="A68" s="152" t="s">
        <v>243</v>
      </c>
      <c r="B68" s="151">
        <v>365.03014250672919</v>
      </c>
      <c r="C68" s="151">
        <v>354.22509035546568</v>
      </c>
      <c r="D68" s="151">
        <v>324.86752954756224</v>
      </c>
      <c r="E68" s="151">
        <v>317.77761581070303</v>
      </c>
      <c r="F68" s="151">
        <v>309.1103769116678</v>
      </c>
      <c r="G68" s="151">
        <v>289.10936934766437</v>
      </c>
      <c r="H68" s="151">
        <v>337.11308811312176</v>
      </c>
      <c r="I68" s="151">
        <v>321.88099509353384</v>
      </c>
      <c r="J68" s="151">
        <v>293.59104368788201</v>
      </c>
      <c r="K68" s="151">
        <v>239.49434579717956</v>
      </c>
      <c r="L68" s="151">
        <v>279.35194960810946</v>
      </c>
      <c r="M68" s="151">
        <v>259.13691693248973</v>
      </c>
      <c r="N68" s="151">
        <v>240.37609703764261</v>
      </c>
      <c r="O68" s="151">
        <v>235.15991512310868</v>
      </c>
      <c r="P68" s="151">
        <v>233.24164964182322</v>
      </c>
      <c r="Q68" s="151">
        <v>218.72792066363286</v>
      </c>
    </row>
    <row r="69" spans="1:17" x14ac:dyDescent="0.25">
      <c r="A69" s="150" t="s">
        <v>33</v>
      </c>
      <c r="B69" s="87">
        <v>137.51707038608174</v>
      </c>
      <c r="C69" s="87">
        <v>122.60406261522573</v>
      </c>
      <c r="D69" s="87">
        <v>109.33045564995338</v>
      </c>
      <c r="E69" s="87">
        <v>104.79321757375619</v>
      </c>
      <c r="F69" s="87">
        <v>85.572783736900149</v>
      </c>
      <c r="G69" s="87">
        <v>82.52262336844997</v>
      </c>
      <c r="H69" s="87">
        <v>115.0657709315301</v>
      </c>
      <c r="I69" s="87">
        <v>117.31462311051546</v>
      </c>
      <c r="J69" s="87">
        <v>107.17816242216203</v>
      </c>
      <c r="K69" s="87">
        <v>89.78676245103965</v>
      </c>
      <c r="L69" s="87">
        <v>105.06367785742867</v>
      </c>
      <c r="M69" s="87">
        <v>93.927862662945628</v>
      </c>
      <c r="N69" s="87">
        <v>86.393922161001271</v>
      </c>
      <c r="O69" s="87">
        <v>77.518979323756639</v>
      </c>
      <c r="P69" s="87">
        <v>82.678812652901343</v>
      </c>
      <c r="Q69" s="87">
        <v>88.584541664179511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8.2822777100753786</v>
      </c>
      <c r="C71" s="87">
        <v>8.5762936916452155</v>
      </c>
      <c r="D71" s="87">
        <v>10.047456968848174</v>
      </c>
      <c r="E71" s="87">
        <v>11.823330178204698</v>
      </c>
      <c r="F71" s="87">
        <v>13.325824511576348</v>
      </c>
      <c r="G71" s="87">
        <v>13.308452919567538</v>
      </c>
      <c r="H71" s="87">
        <v>15.975944074549567</v>
      </c>
      <c r="I71" s="87">
        <v>16.263943216693566</v>
      </c>
      <c r="J71" s="87">
        <v>15.38629842174052</v>
      </c>
      <c r="K71" s="87">
        <v>10.352788697839305</v>
      </c>
      <c r="L71" s="87">
        <v>13.897448078016625</v>
      </c>
      <c r="M71" s="87">
        <v>14.491735189821055</v>
      </c>
      <c r="N71" s="87">
        <v>12.125146099338302</v>
      </c>
      <c r="O71" s="87">
        <v>12.450165848861515</v>
      </c>
      <c r="P71" s="87">
        <v>11.855192201903666</v>
      </c>
      <c r="Q71" s="87">
        <v>7.1133531440859059</v>
      </c>
    </row>
    <row r="72" spans="1:17" x14ac:dyDescent="0.25">
      <c r="A72" s="150" t="s">
        <v>125</v>
      </c>
      <c r="B72" s="87">
        <v>2.4987546064922905</v>
      </c>
      <c r="C72" s="87">
        <v>2.8088204076233927</v>
      </c>
      <c r="D72" s="87">
        <v>2.1992655790652762</v>
      </c>
      <c r="E72" s="87">
        <v>2.1994595789929376</v>
      </c>
      <c r="F72" s="87">
        <v>1.8644347171752866</v>
      </c>
      <c r="G72" s="87">
        <v>1.8767965213241899</v>
      </c>
      <c r="H72" s="87">
        <v>2.2000716267331542</v>
      </c>
      <c r="I72" s="87">
        <v>1.8584044255738927</v>
      </c>
      <c r="J72" s="87">
        <v>1.2470140509786416</v>
      </c>
      <c r="K72" s="87">
        <v>1.5539499777117649</v>
      </c>
      <c r="L72" s="87">
        <v>1.5544885011189027</v>
      </c>
      <c r="M72" s="87">
        <v>0.92896932183513736</v>
      </c>
      <c r="N72" s="87">
        <v>0.9282517456551006</v>
      </c>
      <c r="O72" s="87">
        <v>1.2543095718861554</v>
      </c>
      <c r="P72" s="87">
        <v>0.9347336628781292</v>
      </c>
      <c r="Q72" s="87">
        <v>0.93364082193834219</v>
      </c>
    </row>
    <row r="73" spans="1:17" x14ac:dyDescent="0.25">
      <c r="A73" s="150" t="s">
        <v>29</v>
      </c>
      <c r="B73" s="87">
        <v>74.752902157622074</v>
      </c>
      <c r="C73" s="87">
        <v>71.599130324063992</v>
      </c>
      <c r="D73" s="87">
        <v>65.94911386934713</v>
      </c>
      <c r="E73" s="87">
        <v>66.275869857448711</v>
      </c>
      <c r="F73" s="87">
        <v>71.306229507057395</v>
      </c>
      <c r="G73" s="87">
        <v>60.305217765397757</v>
      </c>
      <c r="H73" s="87">
        <v>65.618784316380527</v>
      </c>
      <c r="I73" s="87">
        <v>47.438149782415294</v>
      </c>
      <c r="J73" s="87">
        <v>44.901523637098428</v>
      </c>
      <c r="K73" s="87">
        <v>30.790035417653229</v>
      </c>
      <c r="L73" s="87">
        <v>36.749084678307163</v>
      </c>
      <c r="M73" s="87">
        <v>35.175838226052797</v>
      </c>
      <c r="N73" s="87">
        <v>31.412909641262523</v>
      </c>
      <c r="O73" s="87">
        <v>28.891512957776406</v>
      </c>
      <c r="P73" s="87">
        <v>28.267283713545954</v>
      </c>
      <c r="Q73" s="87">
        <v>24.816843410184493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140.39081805280978</v>
      </c>
      <c r="C75" s="87">
        <v>145.34749855569106</v>
      </c>
      <c r="D75" s="87">
        <v>132.59044100595619</v>
      </c>
      <c r="E75" s="87">
        <v>127.76020908934953</v>
      </c>
      <c r="F75" s="87">
        <v>131.47783923826228</v>
      </c>
      <c r="G75" s="87">
        <v>127.23796897668409</v>
      </c>
      <c r="H75" s="87">
        <v>135.07957136158768</v>
      </c>
      <c r="I75" s="87">
        <v>136.36466233243922</v>
      </c>
      <c r="J75" s="87">
        <v>122.57538949987416</v>
      </c>
      <c r="K75" s="87">
        <v>104.35947290184818</v>
      </c>
      <c r="L75" s="87">
        <v>120.00640909466442</v>
      </c>
      <c r="M75" s="87">
        <v>113.08746944779865</v>
      </c>
      <c r="N75" s="87">
        <v>107.13654093895451</v>
      </c>
      <c r="O75" s="87">
        <v>111.55307348349588</v>
      </c>
      <c r="P75" s="87">
        <v>105.28223746990656</v>
      </c>
      <c r="Q75" s="87">
        <v>94.109383323297479</v>
      </c>
    </row>
    <row r="76" spans="1:17" x14ac:dyDescent="0.25">
      <c r="A76" s="150" t="s">
        <v>25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1.5883195936479038</v>
      </c>
      <c r="C77" s="87">
        <v>3.2892847612163232</v>
      </c>
      <c r="D77" s="87">
        <v>4.7507964743920805</v>
      </c>
      <c r="E77" s="87">
        <v>4.9255295329509536</v>
      </c>
      <c r="F77" s="87">
        <v>5.5632652006963896</v>
      </c>
      <c r="G77" s="87">
        <v>3.8583097962407793</v>
      </c>
      <c r="H77" s="87">
        <v>3.1729458023407364</v>
      </c>
      <c r="I77" s="87">
        <v>2.6412122258963748</v>
      </c>
      <c r="J77" s="87">
        <v>2.3026556560282265</v>
      </c>
      <c r="K77" s="87">
        <v>2.6513363510874282</v>
      </c>
      <c r="L77" s="87">
        <v>2.0808413985736638</v>
      </c>
      <c r="M77" s="87">
        <v>1.5250420840364651</v>
      </c>
      <c r="N77" s="87">
        <v>2.3793264514309125</v>
      </c>
      <c r="O77" s="87">
        <v>3.4918739373320777</v>
      </c>
      <c r="P77" s="87">
        <v>4.2233899406875404</v>
      </c>
      <c r="Q77" s="87">
        <v>3.1701582999471469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0</v>
      </c>
      <c r="C79" s="148">
        <v>0</v>
      </c>
      <c r="D79" s="148">
        <v>0</v>
      </c>
      <c r="E79" s="148">
        <v>0</v>
      </c>
      <c r="F79" s="148">
        <v>0</v>
      </c>
      <c r="G79" s="148">
        <v>0</v>
      </c>
      <c r="H79" s="148">
        <v>0</v>
      </c>
      <c r="I79" s="148">
        <v>0</v>
      </c>
      <c r="J79" s="148">
        <v>0</v>
      </c>
      <c r="K79" s="148">
        <v>0</v>
      </c>
      <c r="L79" s="148">
        <v>0</v>
      </c>
      <c r="M79" s="148">
        <v>0</v>
      </c>
      <c r="N79" s="148">
        <v>0</v>
      </c>
      <c r="O79" s="148">
        <v>0</v>
      </c>
      <c r="P79" s="148">
        <v>0</v>
      </c>
      <c r="Q79" s="148">
        <v>0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3.4159398763923519</v>
      </c>
      <c r="C81" s="96">
        <v>3.7024948869461216</v>
      </c>
      <c r="D81" s="96">
        <v>3.0135581316575135</v>
      </c>
      <c r="E81" s="96">
        <v>2.4294127837017285</v>
      </c>
      <c r="F81" s="96">
        <v>2.1966497565679886</v>
      </c>
      <c r="G81" s="96">
        <v>2.3889630624834761</v>
      </c>
      <c r="H81" s="96">
        <v>2.2204710791912525</v>
      </c>
      <c r="I81" s="96">
        <v>2.5167818796408952</v>
      </c>
      <c r="J81" s="96">
        <v>2.4669102278972406</v>
      </c>
      <c r="K81" s="96">
        <v>2.3773156595938425</v>
      </c>
      <c r="L81" s="96">
        <v>2.3482674959134937</v>
      </c>
      <c r="M81" s="96">
        <v>2.1109984306761502</v>
      </c>
      <c r="N81" s="96">
        <v>2.0513002348394975</v>
      </c>
      <c r="O81" s="96">
        <v>2.1311315592251483</v>
      </c>
      <c r="P81" s="96">
        <v>1.9124353884793157</v>
      </c>
      <c r="Q81" s="96">
        <v>1.8163399028501794</v>
      </c>
    </row>
    <row r="82" spans="1:17" x14ac:dyDescent="0.25">
      <c r="A82" s="132" t="s">
        <v>83</v>
      </c>
      <c r="B82" s="160">
        <v>0</v>
      </c>
      <c r="C82" s="160">
        <v>0</v>
      </c>
      <c r="D82" s="160">
        <v>0</v>
      </c>
      <c r="E82" s="160">
        <v>0</v>
      </c>
      <c r="F82" s="160">
        <v>0</v>
      </c>
      <c r="G82" s="160">
        <v>0</v>
      </c>
      <c r="H82" s="160">
        <v>0</v>
      </c>
      <c r="I82" s="160">
        <v>0</v>
      </c>
      <c r="J82" s="160">
        <v>0</v>
      </c>
      <c r="K82" s="160">
        <v>0</v>
      </c>
      <c r="L82" s="160">
        <v>0</v>
      </c>
      <c r="M82" s="160">
        <v>0</v>
      </c>
      <c r="N82" s="160">
        <v>0</v>
      </c>
      <c r="O82" s="160">
        <v>0</v>
      </c>
      <c r="P82" s="160">
        <v>0</v>
      </c>
      <c r="Q82" s="160">
        <v>0</v>
      </c>
    </row>
    <row r="83" spans="1:17" x14ac:dyDescent="0.25">
      <c r="A83" s="76" t="s">
        <v>82</v>
      </c>
      <c r="B83" s="159">
        <v>0</v>
      </c>
      <c r="C83" s="159">
        <v>0</v>
      </c>
      <c r="D83" s="159">
        <v>0</v>
      </c>
      <c r="E83" s="159">
        <v>0</v>
      </c>
      <c r="F83" s="159">
        <v>0</v>
      </c>
      <c r="G83" s="159">
        <v>0</v>
      </c>
      <c r="H83" s="159">
        <v>0</v>
      </c>
      <c r="I83" s="159">
        <v>0</v>
      </c>
      <c r="J83" s="159">
        <v>0</v>
      </c>
      <c r="K83" s="159">
        <v>0</v>
      </c>
      <c r="L83" s="159">
        <v>0</v>
      </c>
      <c r="M83" s="159">
        <v>0</v>
      </c>
      <c r="N83" s="159">
        <v>0</v>
      </c>
      <c r="O83" s="159">
        <v>0</v>
      </c>
      <c r="P83" s="159">
        <v>0</v>
      </c>
      <c r="Q83" s="159">
        <v>0</v>
      </c>
    </row>
    <row r="84" spans="1:17" x14ac:dyDescent="0.25">
      <c r="A84" s="76" t="s">
        <v>81</v>
      </c>
      <c r="B84" s="159">
        <v>0</v>
      </c>
      <c r="C84" s="159">
        <v>0</v>
      </c>
      <c r="D84" s="159">
        <v>0</v>
      </c>
      <c r="E84" s="159">
        <v>0</v>
      </c>
      <c r="F84" s="159">
        <v>0</v>
      </c>
      <c r="G84" s="159">
        <v>0</v>
      </c>
      <c r="H84" s="159">
        <v>0</v>
      </c>
      <c r="I84" s="159">
        <v>0</v>
      </c>
      <c r="J84" s="159">
        <v>0</v>
      </c>
      <c r="K84" s="159">
        <v>0</v>
      </c>
      <c r="L84" s="159">
        <v>0</v>
      </c>
      <c r="M84" s="159">
        <v>0</v>
      </c>
      <c r="N84" s="159">
        <v>0</v>
      </c>
      <c r="O84" s="159">
        <v>0</v>
      </c>
      <c r="P84" s="159">
        <v>0</v>
      </c>
      <c r="Q84" s="159">
        <v>0</v>
      </c>
    </row>
    <row r="85" spans="1:17" x14ac:dyDescent="0.25">
      <c r="A85" s="76" t="s">
        <v>80</v>
      </c>
      <c r="B85" s="159">
        <v>0</v>
      </c>
      <c r="C85" s="159">
        <v>0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I85" s="159">
        <v>0</v>
      </c>
      <c r="J85" s="159">
        <v>0</v>
      </c>
      <c r="K85" s="159">
        <v>0</v>
      </c>
      <c r="L85" s="159">
        <v>0</v>
      </c>
      <c r="M85" s="159">
        <v>0</v>
      </c>
      <c r="N85" s="159">
        <v>0</v>
      </c>
      <c r="O85" s="159">
        <v>0</v>
      </c>
      <c r="P85" s="159">
        <v>0</v>
      </c>
      <c r="Q85" s="159">
        <v>0</v>
      </c>
    </row>
    <row r="86" spans="1:17" x14ac:dyDescent="0.25">
      <c r="A86" s="129" t="s">
        <v>79</v>
      </c>
      <c r="B86" s="158">
        <v>3.4159398763923519</v>
      </c>
      <c r="C86" s="158">
        <v>3.7024948869461216</v>
      </c>
      <c r="D86" s="158">
        <v>3.0135581316575135</v>
      </c>
      <c r="E86" s="158">
        <v>2.4294127837017285</v>
      </c>
      <c r="F86" s="158">
        <v>2.1966497565679886</v>
      </c>
      <c r="G86" s="158">
        <v>2.3889630624834761</v>
      </c>
      <c r="H86" s="158">
        <v>2.2204710791912525</v>
      </c>
      <c r="I86" s="158">
        <v>2.5167818796408952</v>
      </c>
      <c r="J86" s="158">
        <v>2.4669102278972406</v>
      </c>
      <c r="K86" s="158">
        <v>2.3773156595938425</v>
      </c>
      <c r="L86" s="158">
        <v>2.3482674959134937</v>
      </c>
      <c r="M86" s="158">
        <v>2.1109984306761502</v>
      </c>
      <c r="N86" s="158">
        <v>2.0513002348394975</v>
      </c>
      <c r="O86" s="158">
        <v>2.1311315592251483</v>
      </c>
      <c r="P86" s="158">
        <v>1.9124353884793157</v>
      </c>
      <c r="Q86" s="158">
        <v>1.8163399028501794</v>
      </c>
    </row>
    <row r="87" spans="1:17" x14ac:dyDescent="0.25">
      <c r="A87" s="92" t="s">
        <v>125</v>
      </c>
      <c r="B87" s="91">
        <v>5.9735608013804418E-2</v>
      </c>
      <c r="C87" s="91">
        <v>7.0193720189218697E-2</v>
      </c>
      <c r="D87" s="91">
        <v>4.9170035586405286E-2</v>
      </c>
      <c r="E87" s="91">
        <v>4.1115795948026217E-2</v>
      </c>
      <c r="F87" s="91">
        <v>3.0714265972310494E-2</v>
      </c>
      <c r="G87" s="91">
        <v>3.4725676400737725E-2</v>
      </c>
      <c r="H87" s="91">
        <v>3.5585723512741307E-2</v>
      </c>
      <c r="I87" s="91">
        <v>3.3838046666387338E-2</v>
      </c>
      <c r="J87" s="91">
        <v>2.484422550744126E-2</v>
      </c>
      <c r="K87" s="91">
        <v>3.4879711332156602E-2</v>
      </c>
      <c r="L87" s="91">
        <v>3.0029021602711724E-2</v>
      </c>
      <c r="M87" s="91">
        <v>1.7199737175640967E-2</v>
      </c>
      <c r="N87" s="91">
        <v>1.7620197814192107E-2</v>
      </c>
      <c r="O87" s="91">
        <v>2.3696132658023197E-2</v>
      </c>
      <c r="P87" s="91">
        <v>1.6829869244306347E-2</v>
      </c>
      <c r="Q87" s="91">
        <v>1.7842541260314631E-2</v>
      </c>
    </row>
    <row r="88" spans="1:17" x14ac:dyDescent="0.25">
      <c r="A88" s="92" t="s">
        <v>26</v>
      </c>
      <c r="B88" s="91">
        <v>3.3562042683785474</v>
      </c>
      <c r="C88" s="91">
        <v>3.632301166756903</v>
      </c>
      <c r="D88" s="91">
        <v>2.9643880960711084</v>
      </c>
      <c r="E88" s="91">
        <v>2.3882969877537024</v>
      </c>
      <c r="F88" s="91">
        <v>2.165935490595678</v>
      </c>
      <c r="G88" s="91">
        <v>2.3542373860827386</v>
      </c>
      <c r="H88" s="91">
        <v>2.1848853556785111</v>
      </c>
      <c r="I88" s="91">
        <v>2.4829438329745077</v>
      </c>
      <c r="J88" s="91">
        <v>2.4420660023897991</v>
      </c>
      <c r="K88" s="91">
        <v>2.3424359482616861</v>
      </c>
      <c r="L88" s="91">
        <v>2.3182384743107818</v>
      </c>
      <c r="M88" s="91">
        <v>2.0937986935005091</v>
      </c>
      <c r="N88" s="91">
        <v>2.0336800370253054</v>
      </c>
      <c r="O88" s="91">
        <v>2.1074354265671249</v>
      </c>
      <c r="P88" s="91">
        <v>1.8956055192350094</v>
      </c>
      <c r="Q88" s="91">
        <v>1.7984973615898647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</v>
      </c>
      <c r="C90" s="157">
        <v>0</v>
      </c>
      <c r="D90" s="157">
        <v>0</v>
      </c>
      <c r="E90" s="157">
        <v>0</v>
      </c>
      <c r="F90" s="157">
        <v>0</v>
      </c>
      <c r="G90" s="157">
        <v>0</v>
      </c>
      <c r="H90" s="157">
        <v>0</v>
      </c>
      <c r="I90" s="157">
        <v>0</v>
      </c>
      <c r="J90" s="157">
        <v>0</v>
      </c>
      <c r="K90" s="157">
        <v>0</v>
      </c>
      <c r="L90" s="157">
        <v>0</v>
      </c>
      <c r="M90" s="157">
        <v>0</v>
      </c>
      <c r="N90" s="157">
        <v>0</v>
      </c>
      <c r="O90" s="157">
        <v>0</v>
      </c>
      <c r="P90" s="157">
        <v>0</v>
      </c>
      <c r="Q90" s="157">
        <v>0</v>
      </c>
    </row>
    <row r="91" spans="1:17" x14ac:dyDescent="0.25">
      <c r="A91" s="243" t="s">
        <v>235</v>
      </c>
      <c r="B91" s="242">
        <v>0</v>
      </c>
      <c r="C91" s="242">
        <v>0</v>
      </c>
      <c r="D91" s="242">
        <v>0</v>
      </c>
      <c r="E91" s="242">
        <v>0</v>
      </c>
      <c r="F91" s="242">
        <v>0</v>
      </c>
      <c r="G91" s="242">
        <v>0</v>
      </c>
      <c r="H91" s="242">
        <v>0</v>
      </c>
      <c r="I91" s="242">
        <v>0</v>
      </c>
      <c r="J91" s="242">
        <v>0</v>
      </c>
      <c r="K91" s="242">
        <v>0</v>
      </c>
      <c r="L91" s="242">
        <v>0</v>
      </c>
      <c r="M91" s="242">
        <v>0</v>
      </c>
      <c r="N91" s="242">
        <v>0</v>
      </c>
      <c r="O91" s="242">
        <v>0</v>
      </c>
      <c r="P91" s="242">
        <v>0</v>
      </c>
      <c r="Q91" s="242">
        <v>0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134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1</v>
      </c>
      <c r="C95" s="77">
        <f t="shared" si="0"/>
        <v>1</v>
      </c>
      <c r="D95" s="77">
        <f t="shared" si="0"/>
        <v>1</v>
      </c>
      <c r="E95" s="77">
        <f t="shared" si="0"/>
        <v>1</v>
      </c>
      <c r="F95" s="77">
        <f t="shared" si="0"/>
        <v>1</v>
      </c>
      <c r="G95" s="77">
        <f t="shared" si="0"/>
        <v>1</v>
      </c>
      <c r="H95" s="77">
        <f t="shared" si="0"/>
        <v>1</v>
      </c>
      <c r="I95" s="77">
        <f t="shared" si="0"/>
        <v>1</v>
      </c>
      <c r="J95" s="77">
        <f t="shared" si="0"/>
        <v>1</v>
      </c>
      <c r="K95" s="77">
        <f t="shared" si="0"/>
        <v>1</v>
      </c>
      <c r="L95" s="77">
        <f t="shared" si="0"/>
        <v>1</v>
      </c>
      <c r="M95" s="77">
        <f t="shared" si="0"/>
        <v>1</v>
      </c>
      <c r="N95" s="77">
        <f t="shared" si="0"/>
        <v>1</v>
      </c>
      <c r="O95" s="77">
        <f t="shared" si="0"/>
        <v>1</v>
      </c>
      <c r="P95" s="77">
        <f t="shared" si="0"/>
        <v>1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0</v>
      </c>
      <c r="K96" s="240">
        <f t="shared" si="1"/>
        <v>0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0</v>
      </c>
      <c r="K97" s="239">
        <f t="shared" si="2"/>
        <v>0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0</v>
      </c>
      <c r="K98" s="239">
        <f t="shared" si="3"/>
        <v>0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0</v>
      </c>
      <c r="K99" s="239">
        <f t="shared" si="4"/>
        <v>0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0.43685451835020783</v>
      </c>
      <c r="C100" s="238">
        <f t="shared" si="5"/>
        <v>0.26055144710149952</v>
      </c>
      <c r="D100" s="238">
        <f t="shared" si="5"/>
        <v>0.19650688679886499</v>
      </c>
      <c r="E100" s="238">
        <f t="shared" si="5"/>
        <v>0.18112204921778824</v>
      </c>
      <c r="F100" s="238">
        <f t="shared" si="5"/>
        <v>0.17378488347649076</v>
      </c>
      <c r="G100" s="238">
        <f t="shared" si="5"/>
        <v>0.21206567697580486</v>
      </c>
      <c r="H100" s="238">
        <f t="shared" si="5"/>
        <v>0.26973302853096082</v>
      </c>
      <c r="I100" s="238">
        <f t="shared" si="5"/>
        <v>0.245837504917611</v>
      </c>
      <c r="J100" s="238">
        <f t="shared" si="5"/>
        <v>0.26661880081042644</v>
      </c>
      <c r="K100" s="238">
        <f t="shared" si="5"/>
        <v>0.22776209807197467</v>
      </c>
      <c r="L100" s="238">
        <f t="shared" si="5"/>
        <v>0.26934918499190785</v>
      </c>
      <c r="M100" s="238">
        <f t="shared" si="5"/>
        <v>0.3403634593196177</v>
      </c>
      <c r="N100" s="238">
        <f t="shared" si="5"/>
        <v>0.25160069230895693</v>
      </c>
      <c r="O100" s="238">
        <f t="shared" si="5"/>
        <v>0.19671191814318692</v>
      </c>
      <c r="P100" s="238">
        <f t="shared" si="5"/>
        <v>0.18975389567315329</v>
      </c>
      <c r="Q100" s="238">
        <f t="shared" si="5"/>
        <v>0.2390750819354184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0</v>
      </c>
      <c r="K101" s="236">
        <f t="shared" si="6"/>
        <v>0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0.56314548164979217</v>
      </c>
      <c r="C102" s="237">
        <f t="shared" si="7"/>
        <v>0.73944855289850042</v>
      </c>
      <c r="D102" s="237">
        <f t="shared" si="7"/>
        <v>0.80349311320113503</v>
      </c>
      <c r="E102" s="237">
        <f t="shared" si="7"/>
        <v>0.81887795078221182</v>
      </c>
      <c r="F102" s="237">
        <f t="shared" si="7"/>
        <v>0.82621511652350921</v>
      </c>
      <c r="G102" s="237">
        <f t="shared" si="7"/>
        <v>0.78793432302419519</v>
      </c>
      <c r="H102" s="237">
        <f t="shared" si="7"/>
        <v>0.73026697146903918</v>
      </c>
      <c r="I102" s="237">
        <f t="shared" si="7"/>
        <v>0.75416249508238897</v>
      </c>
      <c r="J102" s="237">
        <f t="shared" si="7"/>
        <v>0.73338119918957356</v>
      </c>
      <c r="K102" s="237">
        <f t="shared" si="7"/>
        <v>0.77223790192802533</v>
      </c>
      <c r="L102" s="237">
        <f t="shared" si="7"/>
        <v>0.73065081500809215</v>
      </c>
      <c r="M102" s="237">
        <f t="shared" si="7"/>
        <v>0.65963654068038224</v>
      </c>
      <c r="N102" s="237">
        <f t="shared" si="7"/>
        <v>0.74839930769104313</v>
      </c>
      <c r="O102" s="237">
        <f t="shared" si="7"/>
        <v>0.80328808185681311</v>
      </c>
      <c r="P102" s="237">
        <f t="shared" si="7"/>
        <v>0.81024610432684674</v>
      </c>
      <c r="Q102" s="237">
        <f t="shared" si="7"/>
        <v>0.76092491806458162</v>
      </c>
    </row>
    <row r="103" spans="1:17" x14ac:dyDescent="0.25">
      <c r="A103" s="142" t="s">
        <v>249</v>
      </c>
      <c r="B103" s="235">
        <f t="shared" ref="B103:Q103" si="8">IF(B$17=0,0,B$17/B$5)</f>
        <v>0.56314548164979217</v>
      </c>
      <c r="C103" s="235">
        <f t="shared" si="8"/>
        <v>0.73944855289850042</v>
      </c>
      <c r="D103" s="235">
        <f t="shared" si="8"/>
        <v>0.80349311320113503</v>
      </c>
      <c r="E103" s="235">
        <f t="shared" si="8"/>
        <v>0.81887795078221182</v>
      </c>
      <c r="F103" s="235">
        <f t="shared" si="8"/>
        <v>0.82621511652350921</v>
      </c>
      <c r="G103" s="235">
        <f t="shared" si="8"/>
        <v>0.78793432302419519</v>
      </c>
      <c r="H103" s="235">
        <f t="shared" si="8"/>
        <v>0.73026697146903918</v>
      </c>
      <c r="I103" s="235">
        <f t="shared" si="8"/>
        <v>0.75416249508238897</v>
      </c>
      <c r="J103" s="235">
        <f t="shared" si="8"/>
        <v>0.73338119918957356</v>
      </c>
      <c r="K103" s="235">
        <f t="shared" si="8"/>
        <v>0.77223790192802533</v>
      </c>
      <c r="L103" s="235">
        <f t="shared" si="8"/>
        <v>0.73065081500809215</v>
      </c>
      <c r="M103" s="235">
        <f t="shared" si="8"/>
        <v>0.65963654068038224</v>
      </c>
      <c r="N103" s="235">
        <f t="shared" si="8"/>
        <v>0.74839930769104313</v>
      </c>
      <c r="O103" s="235">
        <f t="shared" si="8"/>
        <v>0.80328808185681311</v>
      </c>
      <c r="P103" s="235">
        <f t="shared" si="8"/>
        <v>0.81024610432684674</v>
      </c>
      <c r="Q103" s="235">
        <f t="shared" si="8"/>
        <v>0.76092491806458162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</v>
      </c>
      <c r="K104" s="235">
        <f t="shared" si="9"/>
        <v>0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0</v>
      </c>
      <c r="K105" s="277">
        <f t="shared" si="10"/>
        <v>0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</v>
      </c>
      <c r="C107" s="77">
        <f t="shared" si="11"/>
        <v>0.99999999999999989</v>
      </c>
      <c r="D107" s="77">
        <f t="shared" si="11"/>
        <v>1</v>
      </c>
      <c r="E107" s="77">
        <f t="shared" si="11"/>
        <v>1</v>
      </c>
      <c r="F107" s="77">
        <f t="shared" si="11"/>
        <v>1</v>
      </c>
      <c r="G107" s="77">
        <f t="shared" si="11"/>
        <v>1.0000000000000002</v>
      </c>
      <c r="H107" s="77">
        <f t="shared" si="11"/>
        <v>1</v>
      </c>
      <c r="I107" s="77">
        <f t="shared" si="11"/>
        <v>1</v>
      </c>
      <c r="J107" s="77">
        <f t="shared" si="11"/>
        <v>1.0000000000000002</v>
      </c>
      <c r="K107" s="77">
        <f t="shared" si="11"/>
        <v>1</v>
      </c>
      <c r="L107" s="77">
        <f t="shared" si="11"/>
        <v>0.99999999999999989</v>
      </c>
      <c r="M107" s="77">
        <f t="shared" si="11"/>
        <v>0.99999999999999967</v>
      </c>
      <c r="N107" s="77">
        <f t="shared" si="11"/>
        <v>0.99999999999999978</v>
      </c>
      <c r="O107" s="77">
        <f t="shared" si="11"/>
        <v>0.99999999999999978</v>
      </c>
      <c r="P107" s="77">
        <f t="shared" si="11"/>
        <v>1.0000000000000002</v>
      </c>
      <c r="Q107" s="77">
        <f t="shared" si="11"/>
        <v>0.99999999999999989</v>
      </c>
    </row>
    <row r="108" spans="1:17" x14ac:dyDescent="0.25">
      <c r="A108" s="132" t="s">
        <v>83</v>
      </c>
      <c r="B108" s="203">
        <f t="shared" ref="B108:Q108" si="12">IF(B$32=0,0,B$32/B$31)</f>
        <v>0</v>
      </c>
      <c r="C108" s="203">
        <f t="shared" si="12"/>
        <v>0</v>
      </c>
      <c r="D108" s="203">
        <f t="shared" si="12"/>
        <v>0</v>
      </c>
      <c r="E108" s="203">
        <f t="shared" si="12"/>
        <v>0</v>
      </c>
      <c r="F108" s="203">
        <f t="shared" si="12"/>
        <v>0</v>
      </c>
      <c r="G108" s="203">
        <f t="shared" si="12"/>
        <v>0</v>
      </c>
      <c r="H108" s="203">
        <f t="shared" si="12"/>
        <v>0</v>
      </c>
      <c r="I108" s="203">
        <f t="shared" si="12"/>
        <v>0</v>
      </c>
      <c r="J108" s="203">
        <f t="shared" si="12"/>
        <v>0</v>
      </c>
      <c r="K108" s="203">
        <f t="shared" si="12"/>
        <v>0</v>
      </c>
      <c r="L108" s="203">
        <f t="shared" si="12"/>
        <v>0</v>
      </c>
      <c r="M108" s="203">
        <f t="shared" si="12"/>
        <v>0</v>
      </c>
      <c r="N108" s="203">
        <f t="shared" si="12"/>
        <v>0</v>
      </c>
      <c r="O108" s="203">
        <f t="shared" si="12"/>
        <v>0</v>
      </c>
      <c r="P108" s="203">
        <f t="shared" si="12"/>
        <v>0</v>
      </c>
      <c r="Q108" s="203">
        <f t="shared" si="12"/>
        <v>0</v>
      </c>
    </row>
    <row r="109" spans="1:17" x14ac:dyDescent="0.25">
      <c r="A109" s="76" t="s">
        <v>82</v>
      </c>
      <c r="B109" s="202">
        <f t="shared" ref="B109:Q109" si="13">IF(B$33=0,0,B$33/B$31)</f>
        <v>0</v>
      </c>
      <c r="C109" s="202">
        <f t="shared" si="13"/>
        <v>0</v>
      </c>
      <c r="D109" s="202">
        <f t="shared" si="13"/>
        <v>0</v>
      </c>
      <c r="E109" s="202">
        <f t="shared" si="13"/>
        <v>0</v>
      </c>
      <c r="F109" s="202">
        <f t="shared" si="13"/>
        <v>0</v>
      </c>
      <c r="G109" s="202">
        <f t="shared" si="13"/>
        <v>0</v>
      </c>
      <c r="H109" s="202">
        <f t="shared" si="13"/>
        <v>0</v>
      </c>
      <c r="I109" s="202">
        <f t="shared" si="13"/>
        <v>0</v>
      </c>
      <c r="J109" s="202">
        <f t="shared" si="13"/>
        <v>0</v>
      </c>
      <c r="K109" s="202">
        <f t="shared" si="13"/>
        <v>0</v>
      </c>
      <c r="L109" s="202">
        <f t="shared" si="13"/>
        <v>0</v>
      </c>
      <c r="M109" s="202">
        <f t="shared" si="13"/>
        <v>0</v>
      </c>
      <c r="N109" s="202">
        <f t="shared" si="13"/>
        <v>0</v>
      </c>
      <c r="O109" s="202">
        <f t="shared" si="13"/>
        <v>0</v>
      </c>
      <c r="P109" s="202">
        <f t="shared" si="13"/>
        <v>0</v>
      </c>
      <c r="Q109" s="202">
        <f t="shared" si="13"/>
        <v>0</v>
      </c>
    </row>
    <row r="110" spans="1:17" x14ac:dyDescent="0.25">
      <c r="A110" s="76" t="s">
        <v>81</v>
      </c>
      <c r="B110" s="202">
        <f t="shared" ref="B110:Q110" si="14">IF(B$34=0,0,B$34/B$31)</f>
        <v>0</v>
      </c>
      <c r="C110" s="202">
        <f t="shared" si="14"/>
        <v>0</v>
      </c>
      <c r="D110" s="202">
        <f t="shared" si="14"/>
        <v>0</v>
      </c>
      <c r="E110" s="202">
        <f t="shared" si="14"/>
        <v>0</v>
      </c>
      <c r="F110" s="202">
        <f t="shared" si="14"/>
        <v>0</v>
      </c>
      <c r="G110" s="202">
        <f t="shared" si="14"/>
        <v>0</v>
      </c>
      <c r="H110" s="202">
        <f t="shared" si="14"/>
        <v>0</v>
      </c>
      <c r="I110" s="202">
        <f t="shared" si="14"/>
        <v>0</v>
      </c>
      <c r="J110" s="202">
        <f t="shared" si="14"/>
        <v>0</v>
      </c>
      <c r="K110" s="202">
        <f t="shared" si="14"/>
        <v>0</v>
      </c>
      <c r="L110" s="202">
        <f t="shared" si="14"/>
        <v>0</v>
      </c>
      <c r="M110" s="202">
        <f t="shared" si="14"/>
        <v>0</v>
      </c>
      <c r="N110" s="202">
        <f t="shared" si="14"/>
        <v>0</v>
      </c>
      <c r="O110" s="202">
        <f t="shared" si="14"/>
        <v>0</v>
      </c>
      <c r="P110" s="202">
        <f t="shared" si="14"/>
        <v>0</v>
      </c>
      <c r="Q110" s="202">
        <f t="shared" si="14"/>
        <v>0</v>
      </c>
    </row>
    <row r="111" spans="1:17" x14ac:dyDescent="0.25">
      <c r="A111" s="76" t="s">
        <v>80</v>
      </c>
      <c r="B111" s="202">
        <f t="shared" ref="B111:Q111" si="15">IF(B$35=0,0,B$35/B$31)</f>
        <v>0</v>
      </c>
      <c r="C111" s="202">
        <f t="shared" si="15"/>
        <v>0</v>
      </c>
      <c r="D111" s="202">
        <f t="shared" si="15"/>
        <v>0</v>
      </c>
      <c r="E111" s="202">
        <f t="shared" si="15"/>
        <v>0</v>
      </c>
      <c r="F111" s="202">
        <f t="shared" si="15"/>
        <v>0</v>
      </c>
      <c r="G111" s="202">
        <f t="shared" si="15"/>
        <v>0</v>
      </c>
      <c r="H111" s="202">
        <f t="shared" si="15"/>
        <v>0</v>
      </c>
      <c r="I111" s="202">
        <f t="shared" si="15"/>
        <v>0</v>
      </c>
      <c r="J111" s="202">
        <f t="shared" si="15"/>
        <v>0</v>
      </c>
      <c r="K111" s="202">
        <f t="shared" si="15"/>
        <v>0</v>
      </c>
      <c r="L111" s="202">
        <f t="shared" si="15"/>
        <v>0</v>
      </c>
      <c r="M111" s="202">
        <f t="shared" si="15"/>
        <v>0</v>
      </c>
      <c r="N111" s="202">
        <f t="shared" si="15"/>
        <v>0</v>
      </c>
      <c r="O111" s="202">
        <f t="shared" si="15"/>
        <v>0</v>
      </c>
      <c r="P111" s="202">
        <f t="shared" si="15"/>
        <v>0</v>
      </c>
      <c r="Q111" s="202">
        <f t="shared" si="15"/>
        <v>0</v>
      </c>
    </row>
    <row r="112" spans="1:17" x14ac:dyDescent="0.25">
      <c r="A112" s="129" t="s">
        <v>79</v>
      </c>
      <c r="B112" s="201">
        <f t="shared" ref="B112:Q112" si="16">IF(B$36=0,0,B$36/B$31)</f>
        <v>5.5288023625357377E-3</v>
      </c>
      <c r="C112" s="201">
        <f t="shared" si="16"/>
        <v>5.6617681880571941E-3</v>
      </c>
      <c r="D112" s="201">
        <f t="shared" si="16"/>
        <v>5.6571999590119418E-3</v>
      </c>
      <c r="E112" s="201">
        <f t="shared" si="16"/>
        <v>5.4652170312981139E-3</v>
      </c>
      <c r="F112" s="201">
        <f t="shared" si="16"/>
        <v>5.7838168321376121E-3</v>
      </c>
      <c r="G112" s="201">
        <f t="shared" si="16"/>
        <v>5.8241190255087566E-3</v>
      </c>
      <c r="H112" s="201">
        <f t="shared" si="16"/>
        <v>5.5038222492678783E-3</v>
      </c>
      <c r="I112" s="201">
        <f t="shared" si="16"/>
        <v>6.286293107251071E-3</v>
      </c>
      <c r="J112" s="201">
        <f t="shared" si="16"/>
        <v>6.5316968804328569E-3</v>
      </c>
      <c r="K112" s="201">
        <f t="shared" si="16"/>
        <v>6.8771295773881105E-3</v>
      </c>
      <c r="L112" s="201">
        <f t="shared" si="16"/>
        <v>6.766489087759662E-3</v>
      </c>
      <c r="M112" s="201">
        <f t="shared" si="16"/>
        <v>6.9624854857244607E-3</v>
      </c>
      <c r="N112" s="201">
        <f t="shared" si="16"/>
        <v>7.0829989652362877E-3</v>
      </c>
      <c r="O112" s="201">
        <f t="shared" si="16"/>
        <v>7.3867176807186361E-3</v>
      </c>
      <c r="P112" s="201">
        <f t="shared" si="16"/>
        <v>7.2003898759817556E-3</v>
      </c>
      <c r="Q112" s="201">
        <f t="shared" si="16"/>
        <v>7.2671148071907733E-3</v>
      </c>
    </row>
    <row r="113" spans="1:17" x14ac:dyDescent="0.25">
      <c r="A113" s="127" t="s">
        <v>238</v>
      </c>
      <c r="B113" s="200">
        <f t="shared" ref="B113:Q113" si="17">IF(B$41=0,0,B$41/B$31)</f>
        <v>2.8825252105433751E-2</v>
      </c>
      <c r="C113" s="200">
        <f t="shared" si="17"/>
        <v>2.8821398023534568E-2</v>
      </c>
      <c r="D113" s="200">
        <f t="shared" si="17"/>
        <v>2.8821530435970667E-2</v>
      </c>
      <c r="E113" s="200">
        <f t="shared" si="17"/>
        <v>2.8827095158513106E-2</v>
      </c>
      <c r="F113" s="200">
        <f t="shared" si="17"/>
        <v>2.8817860381677166E-2</v>
      </c>
      <c r="G113" s="200">
        <f t="shared" si="17"/>
        <v>2.8816692202159166E-2</v>
      </c>
      <c r="H113" s="200">
        <f t="shared" si="17"/>
        <v>2.8825976166687889E-2</v>
      </c>
      <c r="I113" s="200">
        <f t="shared" si="17"/>
        <v>2.8803295851963732E-2</v>
      </c>
      <c r="J113" s="200">
        <f t="shared" si="17"/>
        <v>2.8796182699117892E-2</v>
      </c>
      <c r="K113" s="200">
        <f t="shared" si="17"/>
        <v>2.878617015717715E-2</v>
      </c>
      <c r="L113" s="200">
        <f t="shared" si="17"/>
        <v>2.8789377127891022E-2</v>
      </c>
      <c r="M113" s="200">
        <f t="shared" si="17"/>
        <v>2.8783696072877549E-2</v>
      </c>
      <c r="N113" s="200">
        <f t="shared" si="17"/>
        <v>2.8780202928543865E-2</v>
      </c>
      <c r="O113" s="200">
        <f t="shared" si="17"/>
        <v>2.8771399487515392E-2</v>
      </c>
      <c r="P113" s="200">
        <f t="shared" si="17"/>
        <v>2.8776800293449808E-2</v>
      </c>
      <c r="Q113" s="200">
        <f t="shared" si="17"/>
        <v>2.8774866237472722E-2</v>
      </c>
    </row>
    <row r="114" spans="1:17" x14ac:dyDescent="0.25">
      <c r="A114" s="142" t="s">
        <v>247</v>
      </c>
      <c r="B114" s="199">
        <f t="shared" ref="B114:Q114" si="18">IF(B$42=0,0,B$42/B$31)</f>
        <v>2.8825252105433751E-2</v>
      </c>
      <c r="C114" s="199">
        <f t="shared" si="18"/>
        <v>2.8821398023534568E-2</v>
      </c>
      <c r="D114" s="199">
        <f t="shared" si="18"/>
        <v>2.8821530435970667E-2</v>
      </c>
      <c r="E114" s="199">
        <f t="shared" si="18"/>
        <v>2.8827095158513106E-2</v>
      </c>
      <c r="F114" s="199">
        <f t="shared" si="18"/>
        <v>2.8817860381677166E-2</v>
      </c>
      <c r="G114" s="199">
        <f t="shared" si="18"/>
        <v>2.8816692202159166E-2</v>
      </c>
      <c r="H114" s="199">
        <f t="shared" si="18"/>
        <v>2.8825976166687889E-2</v>
      </c>
      <c r="I114" s="199">
        <f t="shared" si="18"/>
        <v>2.8803295851963732E-2</v>
      </c>
      <c r="J114" s="199">
        <f t="shared" si="18"/>
        <v>2.8796182699117892E-2</v>
      </c>
      <c r="K114" s="199">
        <f t="shared" si="18"/>
        <v>2.878617015717715E-2</v>
      </c>
      <c r="L114" s="199">
        <f t="shared" si="18"/>
        <v>2.8789377127891022E-2</v>
      </c>
      <c r="M114" s="199">
        <f t="shared" si="18"/>
        <v>2.8783696072877549E-2</v>
      </c>
      <c r="N114" s="199">
        <f t="shared" si="18"/>
        <v>2.8780202928543865E-2</v>
      </c>
      <c r="O114" s="199">
        <f t="shared" si="18"/>
        <v>2.8771399487515392E-2</v>
      </c>
      <c r="P114" s="199">
        <f t="shared" si="18"/>
        <v>2.8776800293449808E-2</v>
      </c>
      <c r="Q114" s="199">
        <f t="shared" si="18"/>
        <v>2.8774866237472722E-2</v>
      </c>
    </row>
    <row r="115" spans="1:17" x14ac:dyDescent="0.25">
      <c r="A115" s="142" t="s">
        <v>246</v>
      </c>
      <c r="B115" s="199">
        <f t="shared" ref="B115:Q115" si="19">IF(B$53=0,0,B$53/B$31)</f>
        <v>0</v>
      </c>
      <c r="C115" s="199">
        <f t="shared" si="19"/>
        <v>0</v>
      </c>
      <c r="D115" s="199">
        <f t="shared" si="19"/>
        <v>0</v>
      </c>
      <c r="E115" s="199">
        <f t="shared" si="19"/>
        <v>0</v>
      </c>
      <c r="F115" s="199">
        <f t="shared" si="19"/>
        <v>0</v>
      </c>
      <c r="G115" s="199">
        <f t="shared" si="19"/>
        <v>0</v>
      </c>
      <c r="H115" s="199">
        <f t="shared" si="19"/>
        <v>0</v>
      </c>
      <c r="I115" s="199">
        <f t="shared" si="19"/>
        <v>0</v>
      </c>
      <c r="J115" s="199">
        <f t="shared" si="19"/>
        <v>0</v>
      </c>
      <c r="K115" s="199">
        <f t="shared" si="19"/>
        <v>0</v>
      </c>
      <c r="L115" s="199">
        <f t="shared" si="19"/>
        <v>0</v>
      </c>
      <c r="M115" s="199">
        <f t="shared" si="19"/>
        <v>0</v>
      </c>
      <c r="N115" s="199">
        <f t="shared" si="19"/>
        <v>0</v>
      </c>
      <c r="O115" s="199">
        <f t="shared" si="19"/>
        <v>0</v>
      </c>
      <c r="P115" s="199">
        <f t="shared" si="19"/>
        <v>0</v>
      </c>
      <c r="Q115" s="199">
        <f t="shared" si="19"/>
        <v>0</v>
      </c>
    </row>
    <row r="116" spans="1:17" x14ac:dyDescent="0.25">
      <c r="A116" s="127" t="s">
        <v>237</v>
      </c>
      <c r="B116" s="200">
        <f t="shared" ref="B116:Q116" si="20">IF(B$54=0,0,B$54/B$31)</f>
        <v>0.86475756316301244</v>
      </c>
      <c r="C116" s="200">
        <f t="shared" si="20"/>
        <v>0.86464194070603717</v>
      </c>
      <c r="D116" s="200">
        <f t="shared" si="20"/>
        <v>0.86464591307912009</v>
      </c>
      <c r="E116" s="200">
        <f t="shared" si="20"/>
        <v>0.86481285475539293</v>
      </c>
      <c r="F116" s="200">
        <f t="shared" si="20"/>
        <v>0.86453581145031522</v>
      </c>
      <c r="G116" s="200">
        <f t="shared" si="20"/>
        <v>0.86450076606477511</v>
      </c>
      <c r="H116" s="200">
        <f t="shared" si="20"/>
        <v>0.86477928500063672</v>
      </c>
      <c r="I116" s="200">
        <f t="shared" si="20"/>
        <v>0.86409887555891218</v>
      </c>
      <c r="J116" s="200">
        <f t="shared" si="20"/>
        <v>0.8638854809735369</v>
      </c>
      <c r="K116" s="200">
        <f t="shared" si="20"/>
        <v>0.86358510471531469</v>
      </c>
      <c r="L116" s="200">
        <f t="shared" si="20"/>
        <v>0.86368131383673064</v>
      </c>
      <c r="M116" s="200">
        <f t="shared" si="20"/>
        <v>0.86351088218632632</v>
      </c>
      <c r="N116" s="200">
        <f t="shared" si="20"/>
        <v>0.86340608785631612</v>
      </c>
      <c r="O116" s="200">
        <f t="shared" si="20"/>
        <v>0.86314198462546188</v>
      </c>
      <c r="P116" s="200">
        <f t="shared" si="20"/>
        <v>0.86330400880349423</v>
      </c>
      <c r="Q116" s="200">
        <f t="shared" si="20"/>
        <v>0.86324598712418188</v>
      </c>
    </row>
    <row r="117" spans="1:17" x14ac:dyDescent="0.25">
      <c r="A117" s="142" t="s">
        <v>245</v>
      </c>
      <c r="B117" s="199">
        <f t="shared" ref="B117:Q117" si="21">IF(B$55=0,0,B$55/B$31)</f>
        <v>0.86475756316301244</v>
      </c>
      <c r="C117" s="199">
        <f t="shared" si="21"/>
        <v>0.86464194070603717</v>
      </c>
      <c r="D117" s="199">
        <f t="shared" si="21"/>
        <v>0.86464591307912009</v>
      </c>
      <c r="E117" s="199">
        <f t="shared" si="21"/>
        <v>0.86481285475539293</v>
      </c>
      <c r="F117" s="199">
        <f t="shared" si="21"/>
        <v>0.86453581145031522</v>
      </c>
      <c r="G117" s="199">
        <f t="shared" si="21"/>
        <v>0.86450076606477511</v>
      </c>
      <c r="H117" s="199">
        <f t="shared" si="21"/>
        <v>0.86477928500063672</v>
      </c>
      <c r="I117" s="199">
        <f t="shared" si="21"/>
        <v>0.86409887555891218</v>
      </c>
      <c r="J117" s="199">
        <f t="shared" si="21"/>
        <v>0.8638854809735369</v>
      </c>
      <c r="K117" s="199">
        <f t="shared" si="21"/>
        <v>0.86358510471531469</v>
      </c>
      <c r="L117" s="199">
        <f t="shared" si="21"/>
        <v>0.86368131383673064</v>
      </c>
      <c r="M117" s="199">
        <f t="shared" si="21"/>
        <v>0.86351088218632632</v>
      </c>
      <c r="N117" s="199">
        <f t="shared" si="21"/>
        <v>0.86340608785631612</v>
      </c>
      <c r="O117" s="199">
        <f t="shared" si="21"/>
        <v>0.86314198462546188</v>
      </c>
      <c r="P117" s="199">
        <f t="shared" si="21"/>
        <v>0.86330400880349423</v>
      </c>
      <c r="Q117" s="199">
        <f t="shared" si="21"/>
        <v>0.86324598712418188</v>
      </c>
    </row>
    <row r="118" spans="1:17" x14ac:dyDescent="0.25">
      <c r="A118" s="142" t="s">
        <v>244</v>
      </c>
      <c r="B118" s="199">
        <f t="shared" ref="B118:Q118" si="22">IF(B$66=0,0,B$66/B$31)</f>
        <v>0</v>
      </c>
      <c r="C118" s="199">
        <f t="shared" si="22"/>
        <v>0</v>
      </c>
      <c r="D118" s="199">
        <f t="shared" si="22"/>
        <v>0</v>
      </c>
      <c r="E118" s="199">
        <f t="shared" si="22"/>
        <v>0</v>
      </c>
      <c r="F118" s="199">
        <f t="shared" si="22"/>
        <v>0</v>
      </c>
      <c r="G118" s="199">
        <f t="shared" si="22"/>
        <v>0</v>
      </c>
      <c r="H118" s="199">
        <f t="shared" si="22"/>
        <v>0</v>
      </c>
      <c r="I118" s="199">
        <f t="shared" si="22"/>
        <v>0</v>
      </c>
      <c r="J118" s="199">
        <f t="shared" si="22"/>
        <v>0</v>
      </c>
      <c r="K118" s="199">
        <f t="shared" si="22"/>
        <v>0</v>
      </c>
      <c r="L118" s="199">
        <f t="shared" si="22"/>
        <v>0</v>
      </c>
      <c r="M118" s="199">
        <f t="shared" si="22"/>
        <v>0</v>
      </c>
      <c r="N118" s="199">
        <f t="shared" si="22"/>
        <v>0</v>
      </c>
      <c r="O118" s="199">
        <f t="shared" si="22"/>
        <v>0</v>
      </c>
      <c r="P118" s="199">
        <f t="shared" si="22"/>
        <v>0</v>
      </c>
      <c r="Q118" s="199">
        <f t="shared" si="22"/>
        <v>0</v>
      </c>
    </row>
    <row r="119" spans="1:17" x14ac:dyDescent="0.25">
      <c r="A119" s="127" t="s">
        <v>236</v>
      </c>
      <c r="B119" s="200">
        <f t="shared" ref="B119:Q119" si="23">IF(B$67=0,0,B$67/B$31)</f>
        <v>0.10088838236901812</v>
      </c>
      <c r="C119" s="200">
        <f t="shared" si="23"/>
        <v>0.10087489308237099</v>
      </c>
      <c r="D119" s="200">
        <f t="shared" si="23"/>
        <v>0.10087535652589733</v>
      </c>
      <c r="E119" s="200">
        <f t="shared" si="23"/>
        <v>0.10089483305479585</v>
      </c>
      <c r="F119" s="200">
        <f t="shared" si="23"/>
        <v>0.10086251133587007</v>
      </c>
      <c r="G119" s="200">
        <f t="shared" si="23"/>
        <v>0.10085842270755711</v>
      </c>
      <c r="H119" s="200">
        <f t="shared" si="23"/>
        <v>0.1008909165834076</v>
      </c>
      <c r="I119" s="200">
        <f t="shared" si="23"/>
        <v>0.10081153548187306</v>
      </c>
      <c r="J119" s="200">
        <f t="shared" si="23"/>
        <v>0.10078663944691263</v>
      </c>
      <c r="K119" s="200">
        <f t="shared" si="23"/>
        <v>0.10075159555012005</v>
      </c>
      <c r="L119" s="200">
        <f t="shared" si="23"/>
        <v>0.10076281994761858</v>
      </c>
      <c r="M119" s="200">
        <f t="shared" si="23"/>
        <v>0.1007429362550714</v>
      </c>
      <c r="N119" s="200">
        <f t="shared" si="23"/>
        <v>0.10073071024990354</v>
      </c>
      <c r="O119" s="200">
        <f t="shared" si="23"/>
        <v>0.10069989820630389</v>
      </c>
      <c r="P119" s="200">
        <f t="shared" si="23"/>
        <v>0.10071880102707434</v>
      </c>
      <c r="Q119" s="200">
        <f t="shared" si="23"/>
        <v>0.10071203183115454</v>
      </c>
    </row>
    <row r="120" spans="1:17" x14ac:dyDescent="0.25">
      <c r="A120" s="142" t="s">
        <v>243</v>
      </c>
      <c r="B120" s="199">
        <f t="shared" ref="B120:Q120" si="24">IF(B$68=0,0,B$68/B$31)</f>
        <v>0.10088838236901812</v>
      </c>
      <c r="C120" s="199">
        <f t="shared" si="24"/>
        <v>0.10087489308237099</v>
      </c>
      <c r="D120" s="199">
        <f t="shared" si="24"/>
        <v>0.10087535652589733</v>
      </c>
      <c r="E120" s="199">
        <f t="shared" si="24"/>
        <v>0.10089483305479585</v>
      </c>
      <c r="F120" s="199">
        <f t="shared" si="24"/>
        <v>0.10086251133587007</v>
      </c>
      <c r="G120" s="199">
        <f t="shared" si="24"/>
        <v>0.10085842270755711</v>
      </c>
      <c r="H120" s="199">
        <f t="shared" si="24"/>
        <v>0.1008909165834076</v>
      </c>
      <c r="I120" s="199">
        <f t="shared" si="24"/>
        <v>0.10081153548187306</v>
      </c>
      <c r="J120" s="199">
        <f t="shared" si="24"/>
        <v>0.10078663944691263</v>
      </c>
      <c r="K120" s="199">
        <f t="shared" si="24"/>
        <v>0.10075159555012005</v>
      </c>
      <c r="L120" s="199">
        <f t="shared" si="24"/>
        <v>0.10076281994761858</v>
      </c>
      <c r="M120" s="199">
        <f t="shared" si="24"/>
        <v>0.1007429362550714</v>
      </c>
      <c r="N120" s="199">
        <f t="shared" si="24"/>
        <v>0.10073071024990354</v>
      </c>
      <c r="O120" s="199">
        <f t="shared" si="24"/>
        <v>0.10069989820630389</v>
      </c>
      <c r="P120" s="199">
        <f t="shared" si="24"/>
        <v>0.10071880102707434</v>
      </c>
      <c r="Q120" s="199">
        <f t="shared" si="24"/>
        <v>0.10071203183115454</v>
      </c>
    </row>
    <row r="121" spans="1:17" x14ac:dyDescent="0.25">
      <c r="A121" s="140" t="s">
        <v>242</v>
      </c>
      <c r="B121" s="198">
        <f t="shared" ref="B121:Q121" si="25">IF(B$79=0,0,B$79/B$31)</f>
        <v>0</v>
      </c>
      <c r="C121" s="198">
        <f t="shared" si="25"/>
        <v>0</v>
      </c>
      <c r="D121" s="198">
        <f t="shared" si="25"/>
        <v>0</v>
      </c>
      <c r="E121" s="198">
        <f t="shared" si="25"/>
        <v>0</v>
      </c>
      <c r="F121" s="198">
        <f t="shared" si="25"/>
        <v>0</v>
      </c>
      <c r="G121" s="198">
        <f t="shared" si="25"/>
        <v>0</v>
      </c>
      <c r="H121" s="198">
        <f t="shared" si="25"/>
        <v>0</v>
      </c>
      <c r="I121" s="198">
        <f t="shared" si="25"/>
        <v>0</v>
      </c>
      <c r="J121" s="198">
        <f t="shared" si="25"/>
        <v>0</v>
      </c>
      <c r="K121" s="198">
        <f t="shared" si="25"/>
        <v>0</v>
      </c>
      <c r="L121" s="198">
        <f t="shared" si="25"/>
        <v>0</v>
      </c>
      <c r="M121" s="198">
        <f t="shared" si="25"/>
        <v>0</v>
      </c>
      <c r="N121" s="198">
        <f t="shared" si="25"/>
        <v>0</v>
      </c>
      <c r="O121" s="198">
        <f t="shared" si="25"/>
        <v>0</v>
      </c>
      <c r="P121" s="198">
        <f t="shared" si="25"/>
        <v>0</v>
      </c>
      <c r="Q121" s="198">
        <f t="shared" si="25"/>
        <v>0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0</v>
      </c>
      <c r="C124" s="203">
        <f t="shared" si="27"/>
        <v>0</v>
      </c>
      <c r="D124" s="203">
        <f t="shared" si="27"/>
        <v>0</v>
      </c>
      <c r="E124" s="203">
        <f t="shared" si="27"/>
        <v>0</v>
      </c>
      <c r="F124" s="203">
        <f t="shared" si="27"/>
        <v>0</v>
      </c>
      <c r="G124" s="203">
        <f t="shared" si="27"/>
        <v>0</v>
      </c>
      <c r="H124" s="203">
        <f t="shared" si="27"/>
        <v>0</v>
      </c>
      <c r="I124" s="203">
        <f t="shared" si="27"/>
        <v>0</v>
      </c>
      <c r="J124" s="203">
        <f t="shared" si="27"/>
        <v>0</v>
      </c>
      <c r="K124" s="203">
        <f t="shared" si="27"/>
        <v>0</v>
      </c>
      <c r="L124" s="203">
        <f t="shared" si="27"/>
        <v>0</v>
      </c>
      <c r="M124" s="203">
        <f t="shared" si="27"/>
        <v>0</v>
      </c>
      <c r="N124" s="203">
        <f t="shared" si="27"/>
        <v>0</v>
      </c>
      <c r="O124" s="203">
        <f t="shared" si="27"/>
        <v>0</v>
      </c>
      <c r="P124" s="203">
        <f t="shared" si="27"/>
        <v>0</v>
      </c>
      <c r="Q124" s="203">
        <f t="shared" si="27"/>
        <v>0</v>
      </c>
    </row>
    <row r="125" spans="1:17" x14ac:dyDescent="0.25">
      <c r="A125" s="76" t="s">
        <v>82</v>
      </c>
      <c r="B125" s="202">
        <f t="shared" ref="B125:Q125" si="28">IF(B$83=0,0,B$83/B$81)</f>
        <v>0</v>
      </c>
      <c r="C125" s="202">
        <f t="shared" si="28"/>
        <v>0</v>
      </c>
      <c r="D125" s="202">
        <f t="shared" si="28"/>
        <v>0</v>
      </c>
      <c r="E125" s="202">
        <f t="shared" si="28"/>
        <v>0</v>
      </c>
      <c r="F125" s="202">
        <f t="shared" si="28"/>
        <v>0</v>
      </c>
      <c r="G125" s="202">
        <f t="shared" si="28"/>
        <v>0</v>
      </c>
      <c r="H125" s="202">
        <f t="shared" si="28"/>
        <v>0</v>
      </c>
      <c r="I125" s="202">
        <f t="shared" si="28"/>
        <v>0</v>
      </c>
      <c r="J125" s="202">
        <f t="shared" si="28"/>
        <v>0</v>
      </c>
      <c r="K125" s="202">
        <f t="shared" si="28"/>
        <v>0</v>
      </c>
      <c r="L125" s="202">
        <f t="shared" si="28"/>
        <v>0</v>
      </c>
      <c r="M125" s="202">
        <f t="shared" si="28"/>
        <v>0</v>
      </c>
      <c r="N125" s="202">
        <f t="shared" si="28"/>
        <v>0</v>
      </c>
      <c r="O125" s="202">
        <f t="shared" si="28"/>
        <v>0</v>
      </c>
      <c r="P125" s="202">
        <f t="shared" si="28"/>
        <v>0</v>
      </c>
      <c r="Q125" s="202">
        <f t="shared" si="28"/>
        <v>0</v>
      </c>
    </row>
    <row r="126" spans="1:17" x14ac:dyDescent="0.25">
      <c r="A126" s="76" t="s">
        <v>81</v>
      </c>
      <c r="B126" s="202">
        <f t="shared" ref="B126:Q126" si="29">IF(B$84=0,0,B$84/B$81)</f>
        <v>0</v>
      </c>
      <c r="C126" s="202">
        <f t="shared" si="29"/>
        <v>0</v>
      </c>
      <c r="D126" s="202">
        <f t="shared" si="29"/>
        <v>0</v>
      </c>
      <c r="E126" s="202">
        <f t="shared" si="29"/>
        <v>0</v>
      </c>
      <c r="F126" s="202">
        <f t="shared" si="29"/>
        <v>0</v>
      </c>
      <c r="G126" s="202">
        <f t="shared" si="29"/>
        <v>0</v>
      </c>
      <c r="H126" s="202">
        <f t="shared" si="29"/>
        <v>0</v>
      </c>
      <c r="I126" s="202">
        <f t="shared" si="29"/>
        <v>0</v>
      </c>
      <c r="J126" s="202">
        <f t="shared" si="29"/>
        <v>0</v>
      </c>
      <c r="K126" s="202">
        <f t="shared" si="29"/>
        <v>0</v>
      </c>
      <c r="L126" s="202">
        <f t="shared" si="29"/>
        <v>0</v>
      </c>
      <c r="M126" s="202">
        <f t="shared" si="29"/>
        <v>0</v>
      </c>
      <c r="N126" s="202">
        <f t="shared" si="29"/>
        <v>0</v>
      </c>
      <c r="O126" s="202">
        <f t="shared" si="29"/>
        <v>0</v>
      </c>
      <c r="P126" s="202">
        <f t="shared" si="29"/>
        <v>0</v>
      </c>
      <c r="Q126" s="202">
        <f t="shared" si="29"/>
        <v>0</v>
      </c>
    </row>
    <row r="127" spans="1:17" x14ac:dyDescent="0.25">
      <c r="A127" s="76" t="s">
        <v>80</v>
      </c>
      <c r="B127" s="202">
        <f t="shared" ref="B127:Q127" si="30">IF(B$85=0,0,B$85/B$81)</f>
        <v>0</v>
      </c>
      <c r="C127" s="202">
        <f t="shared" si="30"/>
        <v>0</v>
      </c>
      <c r="D127" s="202">
        <f t="shared" si="30"/>
        <v>0</v>
      </c>
      <c r="E127" s="202">
        <f t="shared" si="30"/>
        <v>0</v>
      </c>
      <c r="F127" s="202">
        <f t="shared" si="30"/>
        <v>0</v>
      </c>
      <c r="G127" s="202">
        <f t="shared" si="30"/>
        <v>0</v>
      </c>
      <c r="H127" s="202">
        <f t="shared" si="30"/>
        <v>0</v>
      </c>
      <c r="I127" s="202">
        <f t="shared" si="30"/>
        <v>0</v>
      </c>
      <c r="J127" s="202">
        <f t="shared" si="30"/>
        <v>0</v>
      </c>
      <c r="K127" s="202">
        <f t="shared" si="30"/>
        <v>0</v>
      </c>
      <c r="L127" s="202">
        <f t="shared" si="30"/>
        <v>0</v>
      </c>
      <c r="M127" s="202">
        <f t="shared" si="30"/>
        <v>0</v>
      </c>
      <c r="N127" s="202">
        <f t="shared" si="30"/>
        <v>0</v>
      </c>
      <c r="O127" s="202">
        <f t="shared" si="30"/>
        <v>0</v>
      </c>
      <c r="P127" s="202">
        <f t="shared" si="30"/>
        <v>0</v>
      </c>
      <c r="Q127" s="202">
        <f t="shared" si="30"/>
        <v>0</v>
      </c>
    </row>
    <row r="128" spans="1:17" x14ac:dyDescent="0.25">
      <c r="A128" s="129" t="s">
        <v>79</v>
      </c>
      <c r="B128" s="201">
        <f t="shared" ref="B128:Q128" si="31">IF(B$86=0,0,B$86/B$81)</f>
        <v>1</v>
      </c>
      <c r="C128" s="201">
        <f t="shared" si="31"/>
        <v>1</v>
      </c>
      <c r="D128" s="201">
        <f t="shared" si="31"/>
        <v>1</v>
      </c>
      <c r="E128" s="201">
        <f t="shared" si="31"/>
        <v>1</v>
      </c>
      <c r="F128" s="201">
        <f t="shared" si="31"/>
        <v>1</v>
      </c>
      <c r="G128" s="201">
        <f t="shared" si="31"/>
        <v>1</v>
      </c>
      <c r="H128" s="201">
        <f t="shared" si="31"/>
        <v>1</v>
      </c>
      <c r="I128" s="201">
        <f t="shared" si="31"/>
        <v>1</v>
      </c>
      <c r="J128" s="201">
        <f t="shared" si="31"/>
        <v>1</v>
      </c>
      <c r="K128" s="201">
        <f t="shared" si="31"/>
        <v>1</v>
      </c>
      <c r="L128" s="201">
        <f t="shared" si="31"/>
        <v>1</v>
      </c>
      <c r="M128" s="201">
        <f t="shared" si="31"/>
        <v>1</v>
      </c>
      <c r="N128" s="201">
        <f t="shared" si="31"/>
        <v>1</v>
      </c>
      <c r="O128" s="201">
        <f t="shared" si="31"/>
        <v>1</v>
      </c>
      <c r="P128" s="201">
        <f t="shared" si="31"/>
        <v>1</v>
      </c>
      <c r="Q128" s="201">
        <f t="shared" si="31"/>
        <v>1</v>
      </c>
    </row>
    <row r="129" spans="1:17" x14ac:dyDescent="0.25">
      <c r="A129" s="72" t="s">
        <v>235</v>
      </c>
      <c r="B129" s="276">
        <f t="shared" ref="B129:Q129" si="32">IF(B$91=0,0,B$91/B$81)</f>
        <v>0</v>
      </c>
      <c r="C129" s="276">
        <f t="shared" si="32"/>
        <v>0</v>
      </c>
      <c r="D129" s="276">
        <f t="shared" si="32"/>
        <v>0</v>
      </c>
      <c r="E129" s="276">
        <f t="shared" si="32"/>
        <v>0</v>
      </c>
      <c r="F129" s="276">
        <f t="shared" si="32"/>
        <v>0</v>
      </c>
      <c r="G129" s="276">
        <f t="shared" si="32"/>
        <v>0</v>
      </c>
      <c r="H129" s="276">
        <f t="shared" si="32"/>
        <v>0</v>
      </c>
      <c r="I129" s="276">
        <f t="shared" si="32"/>
        <v>0</v>
      </c>
      <c r="J129" s="276">
        <f t="shared" si="32"/>
        <v>0</v>
      </c>
      <c r="K129" s="276">
        <f t="shared" si="32"/>
        <v>0</v>
      </c>
      <c r="L129" s="276">
        <f t="shared" si="32"/>
        <v>0</v>
      </c>
      <c r="M129" s="276">
        <f t="shared" si="32"/>
        <v>0</v>
      </c>
      <c r="N129" s="276">
        <f t="shared" si="32"/>
        <v>0</v>
      </c>
      <c r="O129" s="276">
        <f t="shared" si="32"/>
        <v>0</v>
      </c>
      <c r="P129" s="276">
        <f t="shared" si="32"/>
        <v>0</v>
      </c>
      <c r="Q129" s="276">
        <f t="shared" si="32"/>
        <v>0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266" t="s">
        <v>133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>IF(B$5=0,0,B$5/PPA_fec!B$5)</f>
        <v>1.4206320160892084E-2</v>
      </c>
      <c r="C133" s="230">
        <f>IF(C$5=0,0,C$5/PPA_fec!C$5)</f>
        <v>2.5196638776152608E-2</v>
      </c>
      <c r="D133" s="230">
        <f>IF(D$5=0,0,D$5/PPA_fec!D$5)</f>
        <v>3.0362981126820121E-2</v>
      </c>
      <c r="E133" s="230">
        <f>IF(E$5=0,0,E$5/PPA_fec!E$5)</f>
        <v>3.1820062672319613E-2</v>
      </c>
      <c r="F133" s="230">
        <f>IF(F$5=0,0,F$5/PPA_fec!F$5)</f>
        <v>3.264961481280701E-2</v>
      </c>
      <c r="G133" s="230">
        <f>IF(G$5=0,0,G$5/PPA_fec!G$5)</f>
        <v>2.8342858516434598E-2</v>
      </c>
      <c r="H133" s="230">
        <f>IF(H$5=0,0,H$5/PPA_fec!H$5)</f>
        <v>2.1185242192818685E-2</v>
      </c>
      <c r="I133" s="230">
        <f>IF(I$5=0,0,I$5/PPA_fec!I$5)</f>
        <v>2.3634328983069136E-2</v>
      </c>
      <c r="J133" s="230">
        <f>IF(J$5=0,0,J$5/PPA_fec!J$5)</f>
        <v>2.1961440253366576E-2</v>
      </c>
      <c r="K133" s="230">
        <f>IF(K$5=0,0,K$5/PPA_fec!K$5)</f>
        <v>2.6943659440106009E-2</v>
      </c>
      <c r="L133" s="230">
        <f>IF(L$5=0,0,L$5/PPA_fec!L$5)</f>
        <v>2.3630547211304743E-2</v>
      </c>
      <c r="M133" s="230">
        <f>IF(M$5=0,0,M$5/PPA_fec!M$5)</f>
        <v>1.823035412184032E-2</v>
      </c>
      <c r="N133" s="230">
        <f>IF(N$5=0,0,N$5/PPA_fec!N$5)</f>
        <v>2.4614020452792814E-2</v>
      </c>
      <c r="O133" s="230">
        <f>IF(O$5=0,0,O$5/PPA_fec!O$5)</f>
        <v>3.2745329179461984E-2</v>
      </c>
      <c r="P133" s="230">
        <f>IF(P$5=0,0,P$5/PPA_fec!P$5)</f>
        <v>3.3059306144052565E-2</v>
      </c>
      <c r="Q133" s="230">
        <f>IF(Q$5=0,0,Q$5/PPA_fec!Q$5)</f>
        <v>2.4277797317823653E-2</v>
      </c>
    </row>
    <row r="134" spans="1:17" x14ac:dyDescent="0.25">
      <c r="A134" s="132" t="s">
        <v>83</v>
      </c>
      <c r="B134" s="229">
        <f>IF(B$6=0,0,B$6/PPA_fec!B$6)</f>
        <v>0</v>
      </c>
      <c r="C134" s="229">
        <f>IF(C$6=0,0,C$6/PPA_fec!C$6)</f>
        <v>0</v>
      </c>
      <c r="D134" s="229">
        <f>IF(D$6=0,0,D$6/PPA_fec!D$6)</f>
        <v>0</v>
      </c>
      <c r="E134" s="229">
        <f>IF(E$6=0,0,E$6/PPA_fec!E$6)</f>
        <v>0</v>
      </c>
      <c r="F134" s="229">
        <f>IF(F$6=0,0,F$6/PPA_fec!F$6)</f>
        <v>0</v>
      </c>
      <c r="G134" s="229">
        <f>IF(G$6=0,0,G$6/PPA_fec!G$6)</f>
        <v>0</v>
      </c>
      <c r="H134" s="229">
        <f>IF(H$6=0,0,H$6/PPA_fec!H$6)</f>
        <v>0</v>
      </c>
      <c r="I134" s="229">
        <f>IF(I$6=0,0,I$6/PPA_fec!I$6)</f>
        <v>0</v>
      </c>
      <c r="J134" s="229">
        <f>IF(J$6=0,0,J$6/PPA_fec!J$6)</f>
        <v>0</v>
      </c>
      <c r="K134" s="229">
        <f>IF(K$6=0,0,K$6/PPA_fec!K$6)</f>
        <v>0</v>
      </c>
      <c r="L134" s="229">
        <f>IF(L$6=0,0,L$6/PPA_fec!L$6)</f>
        <v>0</v>
      </c>
      <c r="M134" s="229">
        <f>IF(M$6=0,0,M$6/PPA_fec!M$6)</f>
        <v>0</v>
      </c>
      <c r="N134" s="229">
        <f>IF(N$6=0,0,N$6/PPA_fec!N$6)</f>
        <v>0</v>
      </c>
      <c r="O134" s="229">
        <f>IF(O$6=0,0,O$6/PPA_fec!O$6)</f>
        <v>0</v>
      </c>
      <c r="P134" s="229">
        <f>IF(P$6=0,0,P$6/PPA_fec!P$6)</f>
        <v>0</v>
      </c>
      <c r="Q134" s="229">
        <f>IF(Q$6=0,0,Q$6/PPA_fec!Q$6)</f>
        <v>0</v>
      </c>
    </row>
    <row r="135" spans="1:17" x14ac:dyDescent="0.25">
      <c r="A135" s="76" t="s">
        <v>82</v>
      </c>
      <c r="B135" s="228">
        <f>IF(B$7=0,0,B$7/PPA_fec!B$7)</f>
        <v>0</v>
      </c>
      <c r="C135" s="228">
        <f>IF(C$7=0,0,C$7/PPA_fec!C$7)</f>
        <v>0</v>
      </c>
      <c r="D135" s="228">
        <f>IF(D$7=0,0,D$7/PPA_fec!D$7)</f>
        <v>0</v>
      </c>
      <c r="E135" s="228">
        <f>IF(E$7=0,0,E$7/PPA_fec!E$7)</f>
        <v>0</v>
      </c>
      <c r="F135" s="228">
        <f>IF(F$7=0,0,F$7/PPA_fec!F$7)</f>
        <v>0</v>
      </c>
      <c r="G135" s="228">
        <f>IF(G$7=0,0,G$7/PPA_fec!G$7)</f>
        <v>0</v>
      </c>
      <c r="H135" s="228">
        <f>IF(H$7=0,0,H$7/PPA_fec!H$7)</f>
        <v>0</v>
      </c>
      <c r="I135" s="228">
        <f>IF(I$7=0,0,I$7/PPA_fec!I$7)</f>
        <v>0</v>
      </c>
      <c r="J135" s="228">
        <f>IF(J$7=0,0,J$7/PPA_fec!J$7)</f>
        <v>0</v>
      </c>
      <c r="K135" s="228">
        <f>IF(K$7=0,0,K$7/PPA_fec!K$7)</f>
        <v>0</v>
      </c>
      <c r="L135" s="228">
        <f>IF(L$7=0,0,L$7/PPA_fec!L$7)</f>
        <v>0</v>
      </c>
      <c r="M135" s="228">
        <f>IF(M$7=0,0,M$7/PPA_fec!M$7)</f>
        <v>0</v>
      </c>
      <c r="N135" s="228">
        <f>IF(N$7=0,0,N$7/PPA_fec!N$7)</f>
        <v>0</v>
      </c>
      <c r="O135" s="228">
        <f>IF(O$7=0,0,O$7/PPA_fec!O$7)</f>
        <v>0</v>
      </c>
      <c r="P135" s="228">
        <f>IF(P$7=0,0,P$7/PPA_fec!P$7)</f>
        <v>0</v>
      </c>
      <c r="Q135" s="228">
        <f>IF(Q$7=0,0,Q$7/PPA_fec!Q$7)</f>
        <v>0</v>
      </c>
    </row>
    <row r="136" spans="1:17" x14ac:dyDescent="0.25">
      <c r="A136" s="76" t="s">
        <v>81</v>
      </c>
      <c r="B136" s="228">
        <f>IF(B$8=0,0,B$8/PPA_fec!B$8)</f>
        <v>0</v>
      </c>
      <c r="C136" s="228">
        <f>IF(C$8=0,0,C$8/PPA_fec!C$8)</f>
        <v>0</v>
      </c>
      <c r="D136" s="228">
        <f>IF(D$8=0,0,D$8/PPA_fec!D$8)</f>
        <v>0</v>
      </c>
      <c r="E136" s="228">
        <f>IF(E$8=0,0,E$8/PPA_fec!E$8)</f>
        <v>0</v>
      </c>
      <c r="F136" s="228">
        <f>IF(F$8=0,0,F$8/PPA_fec!F$8)</f>
        <v>0</v>
      </c>
      <c r="G136" s="228">
        <f>IF(G$8=0,0,G$8/PPA_fec!G$8)</f>
        <v>0</v>
      </c>
      <c r="H136" s="228">
        <f>IF(H$8=0,0,H$8/PPA_fec!H$8)</f>
        <v>0</v>
      </c>
      <c r="I136" s="228">
        <f>IF(I$8=0,0,I$8/PPA_fec!I$8)</f>
        <v>0</v>
      </c>
      <c r="J136" s="228">
        <f>IF(J$8=0,0,J$8/PPA_fec!J$8)</f>
        <v>0</v>
      </c>
      <c r="K136" s="228">
        <f>IF(K$8=0,0,K$8/PPA_fec!K$8)</f>
        <v>0</v>
      </c>
      <c r="L136" s="228">
        <f>IF(L$8=0,0,L$8/PPA_fec!L$8)</f>
        <v>0</v>
      </c>
      <c r="M136" s="228">
        <f>IF(M$8=0,0,M$8/PPA_fec!M$8)</f>
        <v>0</v>
      </c>
      <c r="N136" s="228">
        <f>IF(N$8=0,0,N$8/PPA_fec!N$8)</f>
        <v>0</v>
      </c>
      <c r="O136" s="228">
        <f>IF(O$8=0,0,O$8/PPA_fec!O$8)</f>
        <v>0</v>
      </c>
      <c r="P136" s="228">
        <f>IF(P$8=0,0,P$8/PPA_fec!P$8)</f>
        <v>0</v>
      </c>
      <c r="Q136" s="228">
        <f>IF(Q$8=0,0,Q$8/PPA_fec!Q$8)</f>
        <v>0</v>
      </c>
    </row>
    <row r="137" spans="1:17" x14ac:dyDescent="0.25">
      <c r="A137" s="76" t="s">
        <v>80</v>
      </c>
      <c r="B137" s="228">
        <f>IF(B$9=0,0,B$9/PPA_fec!B$9)</f>
        <v>0</v>
      </c>
      <c r="C137" s="228">
        <f>IF(C$9=0,0,C$9/PPA_fec!C$9)</f>
        <v>0</v>
      </c>
      <c r="D137" s="228">
        <f>IF(D$9=0,0,D$9/PPA_fec!D$9)</f>
        <v>0</v>
      </c>
      <c r="E137" s="228">
        <f>IF(E$9=0,0,E$9/PPA_fec!E$9)</f>
        <v>0</v>
      </c>
      <c r="F137" s="228">
        <f>IF(F$9=0,0,F$9/PPA_fec!F$9)</f>
        <v>0</v>
      </c>
      <c r="G137" s="228">
        <f>IF(G$9=0,0,G$9/PPA_fec!G$9)</f>
        <v>0</v>
      </c>
      <c r="H137" s="228">
        <f>IF(H$9=0,0,H$9/PPA_fec!H$9)</f>
        <v>0</v>
      </c>
      <c r="I137" s="228">
        <f>IF(I$9=0,0,I$9/PPA_fec!I$9)</f>
        <v>0</v>
      </c>
      <c r="J137" s="228">
        <f>IF(J$9=0,0,J$9/PPA_fec!J$9)</f>
        <v>0</v>
      </c>
      <c r="K137" s="228">
        <f>IF(K$9=0,0,K$9/PPA_fec!K$9)</f>
        <v>0</v>
      </c>
      <c r="L137" s="228">
        <f>IF(L$9=0,0,L$9/PPA_fec!L$9)</f>
        <v>0</v>
      </c>
      <c r="M137" s="228">
        <f>IF(M$9=0,0,M$9/PPA_fec!M$9)</f>
        <v>0</v>
      </c>
      <c r="N137" s="228">
        <f>IF(N$9=0,0,N$9/PPA_fec!N$9)</f>
        <v>0</v>
      </c>
      <c r="O137" s="228">
        <f>IF(O$9=0,0,O$9/PPA_fec!O$9)</f>
        <v>0</v>
      </c>
      <c r="P137" s="228">
        <f>IF(P$9=0,0,P$9/PPA_fec!P$9)</f>
        <v>0</v>
      </c>
      <c r="Q137" s="228">
        <f>IF(Q$9=0,0,Q$9/PPA_fec!Q$9)</f>
        <v>0</v>
      </c>
    </row>
    <row r="138" spans="1:17" x14ac:dyDescent="0.25">
      <c r="A138" s="129" t="s">
        <v>79</v>
      </c>
      <c r="B138" s="227">
        <f>IF(B$10=0,0,B$10/PPA_fec!B$10)</f>
        <v>0.52258996960104709</v>
      </c>
      <c r="C138" s="227">
        <f>IF(C$10=0,0,C$10/PPA_fec!C$10)</f>
        <v>0.55281362625627817</v>
      </c>
      <c r="D138" s="227">
        <f>IF(D$10=0,0,D$10/PPA_fec!D$10)</f>
        <v>0.50241757714209412</v>
      </c>
      <c r="E138" s="227">
        <f>IF(E$10=0,0,E$10/PPA_fec!E$10)</f>
        <v>0.48530525474261238</v>
      </c>
      <c r="F138" s="227">
        <f>IF(F$10=0,0,F$10/PPA_fec!F$10)</f>
        <v>0.47778520676946634</v>
      </c>
      <c r="G138" s="227">
        <f>IF(G$10=0,0,G$10/PPA_fec!G$10)</f>
        <v>0.50612369735776674</v>
      </c>
      <c r="H138" s="227">
        <f>IF(H$10=0,0,H$10/PPA_fec!H$10)</f>
        <v>0.48118291837031468</v>
      </c>
      <c r="I138" s="227">
        <f>IF(I$10=0,0,I$10/PPA_fec!I$10)</f>
        <v>0.48925362921745141</v>
      </c>
      <c r="J138" s="227">
        <f>IF(J$10=0,0,J$10/PPA_fec!J$10)</f>
        <v>0.49305370751924077</v>
      </c>
      <c r="K138" s="227">
        <f>IF(K$10=0,0,K$10/PPA_fec!K$10)</f>
        <v>0.51675022589814024</v>
      </c>
      <c r="L138" s="227">
        <f>IF(L$10=0,0,L$10/PPA_fec!L$10)</f>
        <v>0.53595963708324768</v>
      </c>
      <c r="M138" s="227">
        <f>IF(M$10=0,0,M$10/PPA_fec!M$10)</f>
        <v>0.52249323738326714</v>
      </c>
      <c r="N138" s="227">
        <f>IF(N$10=0,0,N$10/PPA_fec!N$10)</f>
        <v>0.52147924590332706</v>
      </c>
      <c r="O138" s="227">
        <f>IF(O$10=0,0,O$10/PPA_fec!O$10)</f>
        <v>0.54240373791449836</v>
      </c>
      <c r="P138" s="227">
        <f>IF(P$10=0,0,P$10/PPA_fec!P$10)</f>
        <v>0.52823488017170384</v>
      </c>
      <c r="Q138" s="227">
        <f>IF(Q$10=0,0,Q$10/PPA_fec!Q$10)</f>
        <v>0.48874939702504017</v>
      </c>
    </row>
    <row r="139" spans="1:17" x14ac:dyDescent="0.25">
      <c r="A139" s="127" t="s">
        <v>241</v>
      </c>
      <c r="B139" s="225">
        <f>IF(B$15=0,0,B$15/PPA_fec!B$15)</f>
        <v>0</v>
      </c>
      <c r="C139" s="225">
        <f>IF(C$15=0,0,C$15/PPA_fec!C$15)</f>
        <v>0</v>
      </c>
      <c r="D139" s="225">
        <f>IF(D$15=0,0,D$15/PPA_fec!D$15)</f>
        <v>0</v>
      </c>
      <c r="E139" s="225">
        <f>IF(E$15=0,0,E$15/PPA_fec!E$15)</f>
        <v>0</v>
      </c>
      <c r="F139" s="225">
        <f>IF(F$15=0,0,F$15/PPA_fec!F$15)</f>
        <v>0</v>
      </c>
      <c r="G139" s="225">
        <f>IF(G$15=0,0,G$15/PPA_fec!G$15)</f>
        <v>0</v>
      </c>
      <c r="H139" s="225">
        <f>IF(H$15=0,0,H$15/PPA_fec!H$15)</f>
        <v>0</v>
      </c>
      <c r="I139" s="225">
        <f>IF(I$15=0,0,I$15/PPA_fec!I$15)</f>
        <v>0</v>
      </c>
      <c r="J139" s="225">
        <f>IF(J$15=0,0,J$15/PPA_fec!J$15)</f>
        <v>0</v>
      </c>
      <c r="K139" s="225">
        <f>IF(K$15=0,0,K$15/PPA_fec!K$15)</f>
        <v>0</v>
      </c>
      <c r="L139" s="225">
        <f>IF(L$15=0,0,L$15/PPA_fec!L$15)</f>
        <v>0</v>
      </c>
      <c r="M139" s="225">
        <f>IF(M$15=0,0,M$15/PPA_fec!M$15)</f>
        <v>0</v>
      </c>
      <c r="N139" s="225">
        <f>IF(N$15=0,0,N$15/PPA_fec!N$15)</f>
        <v>0</v>
      </c>
      <c r="O139" s="225">
        <f>IF(O$15=0,0,O$15/PPA_fec!O$15)</f>
        <v>0</v>
      </c>
      <c r="P139" s="225">
        <f>IF(P$15=0,0,P$15/PPA_fec!P$15)</f>
        <v>0</v>
      </c>
      <c r="Q139" s="225">
        <f>IF(Q$15=0,0,Q$15/PPA_fec!Q$15)</f>
        <v>0</v>
      </c>
    </row>
    <row r="140" spans="1:17" x14ac:dyDescent="0.25">
      <c r="A140" s="127" t="s">
        <v>240</v>
      </c>
      <c r="B140" s="226">
        <f>IF(B$16=0,0,B$16/PPA_fec!B$16)</f>
        <v>9.8888436329321802E-3</v>
      </c>
      <c r="C140" s="226">
        <f>IF(C$16=0,0,C$16/PPA_fec!C$16)</f>
        <v>2.3089496569124762E-2</v>
      </c>
      <c r="D140" s="226">
        <f>IF(D$16=0,0,D$16/PPA_fec!D$16)</f>
        <v>3.029921299248586E-2</v>
      </c>
      <c r="E140" s="226">
        <f>IF(E$16=0,0,E$16/PPA_fec!E$16)</f>
        <v>3.242664462510008E-2</v>
      </c>
      <c r="F140" s="226">
        <f>IF(F$16=0,0,F$16/PPA_fec!F$16)</f>
        <v>3.3613363637558034E-2</v>
      </c>
      <c r="G140" s="226">
        <f>IF(G$16=0,0,G$16/PPA_fec!G$16)</f>
        <v>2.7867612171087328E-2</v>
      </c>
      <c r="H140" s="226">
        <f>IF(H$16=0,0,H$16/PPA_fec!H$16)</f>
        <v>1.927022472317038E-2</v>
      </c>
      <c r="I140" s="226">
        <f>IF(I$16=0,0,I$16/PPA_fec!I$16)</f>
        <v>2.193676065094791E-2</v>
      </c>
      <c r="J140" s="226">
        <f>IF(J$16=0,0,J$16/PPA_fec!J$16)</f>
        <v>1.9711349352741592E-2</v>
      </c>
      <c r="K140" s="226">
        <f>IF(K$16=0,0,K$16/PPA_fec!K$16)</f>
        <v>2.552835818783223E-2</v>
      </c>
      <c r="L140" s="226">
        <f>IF(L$16=0,0,L$16/PPA_fec!L$16)</f>
        <v>2.1056700903656876E-2</v>
      </c>
      <c r="M140" s="226">
        <f>IF(M$16=0,0,M$16/PPA_fec!M$16)</f>
        <v>1.462707694723149E-2</v>
      </c>
      <c r="N140" s="226">
        <f>IF(N$16=0,0,N$16/PPA_fec!N$16)</f>
        <v>2.2322977826239439E-2</v>
      </c>
      <c r="O140" s="226">
        <f>IF(O$16=0,0,O$16/PPA_fec!O$16)</f>
        <v>3.183019872079091E-2</v>
      </c>
      <c r="P140" s="226">
        <f>IF(P$16=0,0,P$16/PPA_fec!P$16)</f>
        <v>3.2360287545732933E-2</v>
      </c>
      <c r="Q140" s="226">
        <f>IF(Q$16=0,0,Q$16/PPA_fec!Q$16)</f>
        <v>2.2298764862443973E-2</v>
      </c>
    </row>
    <row r="141" spans="1:17" x14ac:dyDescent="0.25">
      <c r="A141" s="72" t="s">
        <v>239</v>
      </c>
      <c r="B141" s="258">
        <f>IF(B$29=0,0,B$29/PPA_fec!B$29)</f>
        <v>0</v>
      </c>
      <c r="C141" s="258">
        <f>IF(C$29=0,0,C$29/PPA_fec!C$29)</f>
        <v>0</v>
      </c>
      <c r="D141" s="258">
        <f>IF(D$29=0,0,D$29/PPA_fec!D$29)</f>
        <v>0</v>
      </c>
      <c r="E141" s="258">
        <f>IF(E$29=0,0,E$29/PPA_fec!E$29)</f>
        <v>0</v>
      </c>
      <c r="F141" s="258">
        <f>IF(F$29=0,0,F$29/PPA_fec!F$29)</f>
        <v>0</v>
      </c>
      <c r="G141" s="258">
        <f>IF(G$29=0,0,G$29/PPA_fec!G$29)</f>
        <v>0</v>
      </c>
      <c r="H141" s="258">
        <f>IF(H$29=0,0,H$29/PPA_fec!H$29)</f>
        <v>0</v>
      </c>
      <c r="I141" s="258">
        <f>IF(I$29=0,0,I$29/PPA_fec!I$29)</f>
        <v>0</v>
      </c>
      <c r="J141" s="258">
        <f>IF(J$29=0,0,J$29/PPA_fec!J$29)</f>
        <v>0</v>
      </c>
      <c r="K141" s="258">
        <f>IF(K$29=0,0,K$29/PPA_fec!K$29)</f>
        <v>0</v>
      </c>
      <c r="L141" s="258">
        <f>IF(L$29=0,0,L$29/PPA_fec!L$29)</f>
        <v>0</v>
      </c>
      <c r="M141" s="258">
        <f>IF(M$29=0,0,M$29/PPA_fec!M$29)</f>
        <v>0</v>
      </c>
      <c r="N141" s="258">
        <f>IF(N$29=0,0,N$29/PPA_fec!N$29)</f>
        <v>0</v>
      </c>
      <c r="O141" s="258">
        <f>IF(O$29=0,0,O$29/PPA_fec!O$29)</f>
        <v>0</v>
      </c>
      <c r="P141" s="258">
        <f>IF(P$29=0,0,P$29/PPA_fec!P$29)</f>
        <v>0</v>
      </c>
      <c r="Q141" s="258">
        <f>IF(Q$29=0,0,Q$29/PPA_fec!Q$29)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>IF(B$31=0,0,B$31/PPA_fec!B$31)</f>
        <v>1.1716003134124704</v>
      </c>
      <c r="C143" s="230">
        <f>IF(C$31=0,0,C$31/PPA_fec!C$31)</f>
        <v>1.210252895694711</v>
      </c>
      <c r="D143" s="230">
        <f>IF(D$31=0,0,D$31/PPA_fec!D$31)</f>
        <v>1.1008110242642397</v>
      </c>
      <c r="E143" s="230">
        <f>IF(E$31=0,0,E$31/PPA_fec!E$31)</f>
        <v>1.1006698129269532</v>
      </c>
      <c r="F143" s="230">
        <f>IF(F$31=0,0,F$31/PPA_fec!F$31)</f>
        <v>1.0239238124006347</v>
      </c>
      <c r="G143" s="230">
        <f>IF(G$31=0,0,G$31/PPA_fec!G$31)</f>
        <v>1.077149303667893</v>
      </c>
      <c r="H143" s="230">
        <f>IF(H$31=0,0,H$31/PPA_fec!H$31)</f>
        <v>1.0836655748735085</v>
      </c>
      <c r="I143" s="230">
        <f>IF(I$31=0,0,I$31/PPA_fec!I$31)</f>
        <v>0.96469250436374454</v>
      </c>
      <c r="J143" s="230">
        <f>IF(J$31=0,0,J$31/PPA_fec!J$31)</f>
        <v>0.93565917746988359</v>
      </c>
      <c r="K143" s="230">
        <f>IF(K$31=0,0,K$31/PPA_fec!K$31)</f>
        <v>0.93137149661321161</v>
      </c>
      <c r="L143" s="230">
        <f>IF(L$31=0,0,L$31/PPA_fec!L$31)</f>
        <v>0.98178902623358644</v>
      </c>
      <c r="M143" s="230">
        <f>IF(M$31=0,0,M$31/PPA_fec!M$31)</f>
        <v>0.9301775335912047</v>
      </c>
      <c r="N143" s="230">
        <f>IF(N$31=0,0,N$31/PPA_fec!N$31)</f>
        <v>0.91257659346158082</v>
      </c>
      <c r="O143" s="230">
        <f>IF(O$31=0,0,O$31/PPA_fec!O$31)</f>
        <v>0.9101660838171568</v>
      </c>
      <c r="P143" s="230">
        <f>IF(P$31=0,0,P$31/PPA_fec!P$31)</f>
        <v>0.90932794394738514</v>
      </c>
      <c r="Q143" s="230">
        <f>IF(Q$31=0,0,Q$31/PPA_fec!Q$31)</f>
        <v>0.83363067753024378</v>
      </c>
    </row>
    <row r="144" spans="1:17" x14ac:dyDescent="0.25">
      <c r="A144" s="132" t="s">
        <v>83</v>
      </c>
      <c r="B144" s="229">
        <f>IF(B$32=0,0,B$32/PPA_fec!B$32)</f>
        <v>0</v>
      </c>
      <c r="C144" s="229">
        <f>IF(C$32=0,0,C$32/PPA_fec!C$32)</f>
        <v>0</v>
      </c>
      <c r="D144" s="229">
        <f>IF(D$32=0,0,D$32/PPA_fec!D$32)</f>
        <v>0</v>
      </c>
      <c r="E144" s="229">
        <f>IF(E$32=0,0,E$32/PPA_fec!E$32)</f>
        <v>0</v>
      </c>
      <c r="F144" s="229">
        <f>IF(F$32=0,0,F$32/PPA_fec!F$32)</f>
        <v>0</v>
      </c>
      <c r="G144" s="229">
        <f>IF(G$32=0,0,G$32/PPA_fec!G$32)</f>
        <v>0</v>
      </c>
      <c r="H144" s="229">
        <f>IF(H$32=0,0,H$32/PPA_fec!H$32)</f>
        <v>0</v>
      </c>
      <c r="I144" s="229">
        <f>IF(I$32=0,0,I$32/PPA_fec!I$32)</f>
        <v>0</v>
      </c>
      <c r="J144" s="229">
        <f>IF(J$32=0,0,J$32/PPA_fec!J$32)</f>
        <v>0</v>
      </c>
      <c r="K144" s="229">
        <f>IF(K$32=0,0,K$32/PPA_fec!K$32)</f>
        <v>0</v>
      </c>
      <c r="L144" s="229">
        <f>IF(L$32=0,0,L$32/PPA_fec!L$32)</f>
        <v>0</v>
      </c>
      <c r="M144" s="229">
        <f>IF(M$32=0,0,M$32/PPA_fec!M$32)</f>
        <v>0</v>
      </c>
      <c r="N144" s="229">
        <f>IF(N$32=0,0,N$32/PPA_fec!N$32)</f>
        <v>0</v>
      </c>
      <c r="O144" s="229">
        <f>IF(O$32=0,0,O$32/PPA_fec!O$32)</f>
        <v>0</v>
      </c>
      <c r="P144" s="229">
        <f>IF(P$32=0,0,P$32/PPA_fec!P$32)</f>
        <v>0</v>
      </c>
      <c r="Q144" s="229">
        <f>IF(Q$32=0,0,Q$32/PPA_fec!Q$32)</f>
        <v>0</v>
      </c>
    </row>
    <row r="145" spans="1:17" x14ac:dyDescent="0.25">
      <c r="A145" s="76" t="s">
        <v>82</v>
      </c>
      <c r="B145" s="228">
        <f>IF(B$33=0,0,B$33/PPA_fec!B$33)</f>
        <v>0</v>
      </c>
      <c r="C145" s="228">
        <f>IF(C$33=0,0,C$33/PPA_fec!C$33)</f>
        <v>0</v>
      </c>
      <c r="D145" s="228">
        <f>IF(D$33=0,0,D$33/PPA_fec!D$33)</f>
        <v>0</v>
      </c>
      <c r="E145" s="228">
        <f>IF(E$33=0,0,E$33/PPA_fec!E$33)</f>
        <v>0</v>
      </c>
      <c r="F145" s="228">
        <f>IF(F$33=0,0,F$33/PPA_fec!F$33)</f>
        <v>0</v>
      </c>
      <c r="G145" s="228">
        <f>IF(G$33=0,0,G$33/PPA_fec!G$33)</f>
        <v>0</v>
      </c>
      <c r="H145" s="228">
        <f>IF(H$33=0,0,H$33/PPA_fec!H$33)</f>
        <v>0</v>
      </c>
      <c r="I145" s="228">
        <f>IF(I$33=0,0,I$33/PPA_fec!I$33)</f>
        <v>0</v>
      </c>
      <c r="J145" s="228">
        <f>IF(J$33=0,0,J$33/PPA_fec!J$33)</f>
        <v>0</v>
      </c>
      <c r="K145" s="228">
        <f>IF(K$33=0,0,K$33/PPA_fec!K$33)</f>
        <v>0</v>
      </c>
      <c r="L145" s="228">
        <f>IF(L$33=0,0,L$33/PPA_fec!L$33)</f>
        <v>0</v>
      </c>
      <c r="M145" s="228">
        <f>IF(M$33=0,0,M$33/PPA_fec!M$33)</f>
        <v>0</v>
      </c>
      <c r="N145" s="228">
        <f>IF(N$33=0,0,N$33/PPA_fec!N$33)</f>
        <v>0</v>
      </c>
      <c r="O145" s="228">
        <f>IF(O$33=0,0,O$33/PPA_fec!O$33)</f>
        <v>0</v>
      </c>
      <c r="P145" s="228">
        <f>IF(P$33=0,0,P$33/PPA_fec!P$33)</f>
        <v>0</v>
      </c>
      <c r="Q145" s="228">
        <f>IF(Q$33=0,0,Q$33/PPA_fec!Q$33)</f>
        <v>0</v>
      </c>
    </row>
    <row r="146" spans="1:17" x14ac:dyDescent="0.25">
      <c r="A146" s="76" t="s">
        <v>81</v>
      </c>
      <c r="B146" s="228">
        <f>IF(B$34=0,0,B$34/PPA_fec!B$34)</f>
        <v>0</v>
      </c>
      <c r="C146" s="228">
        <f>IF(C$34=0,0,C$34/PPA_fec!C$34)</f>
        <v>0</v>
      </c>
      <c r="D146" s="228">
        <f>IF(D$34=0,0,D$34/PPA_fec!D$34)</f>
        <v>0</v>
      </c>
      <c r="E146" s="228">
        <f>IF(E$34=0,0,E$34/PPA_fec!E$34)</f>
        <v>0</v>
      </c>
      <c r="F146" s="228">
        <f>IF(F$34=0,0,F$34/PPA_fec!F$34)</f>
        <v>0</v>
      </c>
      <c r="G146" s="228">
        <f>IF(G$34=0,0,G$34/PPA_fec!G$34)</f>
        <v>0</v>
      </c>
      <c r="H146" s="228">
        <f>IF(H$34=0,0,H$34/PPA_fec!H$34)</f>
        <v>0</v>
      </c>
      <c r="I146" s="228">
        <f>IF(I$34=0,0,I$34/PPA_fec!I$34)</f>
        <v>0</v>
      </c>
      <c r="J146" s="228">
        <f>IF(J$34=0,0,J$34/PPA_fec!J$34)</f>
        <v>0</v>
      </c>
      <c r="K146" s="228">
        <f>IF(K$34=0,0,K$34/PPA_fec!K$34)</f>
        <v>0</v>
      </c>
      <c r="L146" s="228">
        <f>IF(L$34=0,0,L$34/PPA_fec!L$34)</f>
        <v>0</v>
      </c>
      <c r="M146" s="228">
        <f>IF(M$34=0,0,M$34/PPA_fec!M$34)</f>
        <v>0</v>
      </c>
      <c r="N146" s="228">
        <f>IF(N$34=0,0,N$34/PPA_fec!N$34)</f>
        <v>0</v>
      </c>
      <c r="O146" s="228">
        <f>IF(O$34=0,0,O$34/PPA_fec!O$34)</f>
        <v>0</v>
      </c>
      <c r="P146" s="228">
        <f>IF(P$34=0,0,P$34/PPA_fec!P$34)</f>
        <v>0</v>
      </c>
      <c r="Q146" s="228">
        <f>IF(Q$34=0,0,Q$34/PPA_fec!Q$34)</f>
        <v>0</v>
      </c>
    </row>
    <row r="147" spans="1:17" x14ac:dyDescent="0.25">
      <c r="A147" s="76" t="s">
        <v>80</v>
      </c>
      <c r="B147" s="228">
        <f>IF(B$35=0,0,B$35/PPA_fec!B$35)</f>
        <v>0</v>
      </c>
      <c r="C147" s="228">
        <f>IF(C$35=0,0,C$35/PPA_fec!C$35)</f>
        <v>0</v>
      </c>
      <c r="D147" s="228">
        <f>IF(D$35=0,0,D$35/PPA_fec!D$35)</f>
        <v>0</v>
      </c>
      <c r="E147" s="228">
        <f>IF(E$35=0,0,E$35/PPA_fec!E$35)</f>
        <v>0</v>
      </c>
      <c r="F147" s="228">
        <f>IF(F$35=0,0,F$35/PPA_fec!F$35)</f>
        <v>0</v>
      </c>
      <c r="G147" s="228">
        <f>IF(G$35=0,0,G$35/PPA_fec!G$35)</f>
        <v>0</v>
      </c>
      <c r="H147" s="228">
        <f>IF(H$35=0,0,H$35/PPA_fec!H$35)</f>
        <v>0</v>
      </c>
      <c r="I147" s="228">
        <f>IF(I$35=0,0,I$35/PPA_fec!I$35)</f>
        <v>0</v>
      </c>
      <c r="J147" s="228">
        <f>IF(J$35=0,0,J$35/PPA_fec!J$35)</f>
        <v>0</v>
      </c>
      <c r="K147" s="228">
        <f>IF(K$35=0,0,K$35/PPA_fec!K$35)</f>
        <v>0</v>
      </c>
      <c r="L147" s="228">
        <f>IF(L$35=0,0,L$35/PPA_fec!L$35)</f>
        <v>0</v>
      </c>
      <c r="M147" s="228">
        <f>IF(M$35=0,0,M$35/PPA_fec!M$35)</f>
        <v>0</v>
      </c>
      <c r="N147" s="228">
        <f>IF(N$35=0,0,N$35/PPA_fec!N$35)</f>
        <v>0</v>
      </c>
      <c r="O147" s="228">
        <f>IF(O$35=0,0,O$35/PPA_fec!O$35)</f>
        <v>0</v>
      </c>
      <c r="P147" s="228">
        <f>IF(P$35=0,0,P$35/PPA_fec!P$35)</f>
        <v>0</v>
      </c>
      <c r="Q147" s="228">
        <f>IF(Q$35=0,0,Q$35/PPA_fec!Q$35)</f>
        <v>0</v>
      </c>
    </row>
    <row r="148" spans="1:17" x14ac:dyDescent="0.25">
      <c r="A148" s="129" t="s">
        <v>79</v>
      </c>
      <c r="B148" s="227">
        <f>IF(B$36=0,0,B$36/PPA_fec!B$36)</f>
        <v>0.52258996960104709</v>
      </c>
      <c r="C148" s="227">
        <f>IF(C$36=0,0,C$36/PPA_fec!C$36)</f>
        <v>0.55281362625627828</v>
      </c>
      <c r="D148" s="227">
        <f>IF(D$36=0,0,D$36/PPA_fec!D$36)</f>
        <v>0.50241757714209423</v>
      </c>
      <c r="E148" s="227">
        <f>IF(E$36=0,0,E$36/PPA_fec!E$36)</f>
        <v>0.48530525474261249</v>
      </c>
      <c r="F148" s="227">
        <f>IF(F$36=0,0,F$36/PPA_fec!F$36)</f>
        <v>0.47778520676946629</v>
      </c>
      <c r="G148" s="227">
        <f>IF(G$36=0,0,G$36/PPA_fec!G$36)</f>
        <v>0.50612369735776674</v>
      </c>
      <c r="H148" s="227">
        <f>IF(H$36=0,0,H$36/PPA_fec!H$36)</f>
        <v>0.48118291837031474</v>
      </c>
      <c r="I148" s="227">
        <f>IF(I$36=0,0,I$36/PPA_fec!I$36)</f>
        <v>0.48925362921745147</v>
      </c>
      <c r="J148" s="227">
        <f>IF(J$36=0,0,J$36/PPA_fec!J$36)</f>
        <v>0.49305370751924077</v>
      </c>
      <c r="K148" s="227">
        <f>IF(K$36=0,0,K$36/PPA_fec!K$36)</f>
        <v>0.51675022589814013</v>
      </c>
      <c r="L148" s="227">
        <f>IF(L$36=0,0,L$36/PPA_fec!L$36)</f>
        <v>0.53595963708324756</v>
      </c>
      <c r="M148" s="227">
        <f>IF(M$36=0,0,M$36/PPA_fec!M$36)</f>
        <v>0.52249323738326714</v>
      </c>
      <c r="N148" s="227">
        <f>IF(N$36=0,0,N$36/PPA_fec!N$36)</f>
        <v>0.52147924590332706</v>
      </c>
      <c r="O148" s="227">
        <f>IF(O$36=0,0,O$36/PPA_fec!O$36)</f>
        <v>0.54240373791449836</v>
      </c>
      <c r="P148" s="227">
        <f>IF(P$36=0,0,P$36/PPA_fec!P$36)</f>
        <v>0.52823488017170384</v>
      </c>
      <c r="Q148" s="227">
        <f>IF(Q$36=0,0,Q$36/PPA_fec!Q$36)</f>
        <v>0.48874939702504011</v>
      </c>
    </row>
    <row r="149" spans="1:17" x14ac:dyDescent="0.25">
      <c r="A149" s="127" t="s">
        <v>238</v>
      </c>
      <c r="B149" s="225">
        <f>IF(B$41=0,0,B$41/PPA_fec!B$41)</f>
        <v>0.46263414435739719</v>
      </c>
      <c r="C149" s="225">
        <f>IF(C$41=0,0,C$41/PPA_fec!C$41)</f>
        <v>0.4644951973258622</v>
      </c>
      <c r="D149" s="225">
        <f>IF(D$41=0,0,D$41/PPA_fec!D$41)</f>
        <v>0.41284042446415181</v>
      </c>
      <c r="E149" s="225">
        <f>IF(E$41=0,0,E$41/PPA_fec!E$41)</f>
        <v>0.40427544627430062</v>
      </c>
      <c r="F149" s="225">
        <f>IF(F$41=0,0,F$41/PPA_fec!F$41)</f>
        <v>0.37105298901361222</v>
      </c>
      <c r="G149" s="225">
        <f>IF(G$41=0,0,G$41/PPA_fec!G$41)</f>
        <v>0.38470870061618634</v>
      </c>
      <c r="H149" s="225">
        <f>IF(H$41=0,0,H$41/PPA_fec!H$41)</f>
        <v>0.39437130333022868</v>
      </c>
      <c r="I149" s="225">
        <f>IF(I$41=0,0,I$41/PPA_fec!I$41)</f>
        <v>0.39996647679957725</v>
      </c>
      <c r="J149" s="225">
        <f>IF(J$41=0,0,J$41/PPA_fec!J$41)</f>
        <v>0.41533474236045625</v>
      </c>
      <c r="K149" s="225">
        <f>IF(K$41=0,0,K$41/PPA_fec!K$41)</f>
        <v>0.40057781504502288</v>
      </c>
      <c r="L149" s="225">
        <f>IF(L$41=0,0,L$41/PPA_fec!L$41)</f>
        <v>0.45594124886648235</v>
      </c>
      <c r="M149" s="225">
        <f>IF(M$41=0,0,M$41/PPA_fec!M$41)</f>
        <v>0.44765847596394248</v>
      </c>
      <c r="N149" s="225">
        <f>IF(N$41=0,0,N$41/PPA_fec!N$41)</f>
        <v>0.46307595213845321</v>
      </c>
      <c r="O149" s="225">
        <f>IF(O$41=0,0,O$41/PPA_fec!O$41)</f>
        <v>0.47152685996554278</v>
      </c>
      <c r="P149" s="225">
        <f>IF(P$41=0,0,P$41/PPA_fec!P$41)</f>
        <v>0.48312404156838684</v>
      </c>
      <c r="Q149" s="225">
        <f>IF(Q$41=0,0,Q$41/PPA_fec!Q$41)</f>
        <v>0.44878533070038507</v>
      </c>
    </row>
    <row r="150" spans="1:17" x14ac:dyDescent="0.25">
      <c r="A150" s="127" t="s">
        <v>237</v>
      </c>
      <c r="B150" s="226">
        <f>IF(B$54=0,0,B$54/PPA_fec!B$54)</f>
        <v>1.3386781683886404</v>
      </c>
      <c r="C150" s="226">
        <f>IF(C$54=0,0,C$54/PPA_fec!C$54)</f>
        <v>1.3868627163967078</v>
      </c>
      <c r="D150" s="226">
        <f>IF(D$54=0,0,D$54/PPA_fec!D$54)</f>
        <v>1.2646775822632654</v>
      </c>
      <c r="E150" s="226">
        <f>IF(E$54=0,0,E$54/PPA_fec!E$54)</f>
        <v>1.2677711272726846</v>
      </c>
      <c r="F150" s="226">
        <f>IF(F$54=0,0,F$54/PPA_fec!F$54)</f>
        <v>1.1807849596049513</v>
      </c>
      <c r="G150" s="226">
        <f>IF(G$54=0,0,G$54/PPA_fec!G$54)</f>
        <v>1.2442232832464677</v>
      </c>
      <c r="H150" s="226">
        <f>IF(H$54=0,0,H$54/PPA_fec!H$54)</f>
        <v>1.2494575930594485</v>
      </c>
      <c r="I150" s="226">
        <f>IF(I$54=0,0,I$54/PPA_fec!I$54)</f>
        <v>1.0958340157567545</v>
      </c>
      <c r="J150" s="226">
        <f>IF(J$54=0,0,J$54/PPA_fec!J$54)</f>
        <v>1.0556035961597083</v>
      </c>
      <c r="K150" s="226">
        <f>IF(K$54=0,0,K$54/PPA_fec!K$54)</f>
        <v>1.0535008502733525</v>
      </c>
      <c r="L150" s="226">
        <f>IF(L$54=0,0,L$54/PPA_fec!L$54)</f>
        <v>1.1028465562933749</v>
      </c>
      <c r="M150" s="226">
        <f>IF(M$54=0,0,M$54/PPA_fec!M$54)</f>
        <v>1.0414268423523196</v>
      </c>
      <c r="N150" s="226">
        <f>IF(N$54=0,0,N$54/PPA_fec!N$54)</f>
        <v>1.0171328972369134</v>
      </c>
      <c r="O150" s="226">
        <f>IF(O$54=0,0,O$54/PPA_fec!O$54)</f>
        <v>1.0124467935658399</v>
      </c>
      <c r="P150" s="226">
        <f>IF(P$54=0,0,P$54/PPA_fec!P$54)</f>
        <v>1.0097486840806309</v>
      </c>
      <c r="Q150" s="226">
        <f>IF(Q$54=0,0,Q$54/PPA_fec!Q$54)</f>
        <v>0.92470115068647807</v>
      </c>
    </row>
    <row r="151" spans="1:17" x14ac:dyDescent="0.25">
      <c r="A151" s="72" t="s">
        <v>236</v>
      </c>
      <c r="B151" s="258">
        <f>IF(B$67=0,0,B$67/PPA_fec!B$67)</f>
        <v>1.199449553341025</v>
      </c>
      <c r="C151" s="258">
        <f>IF(C$67=0,0,C$67/PPA_fec!C$67)</f>
        <v>1.2363656697142311</v>
      </c>
      <c r="D151" s="258">
        <f>IF(D$67=0,0,D$67/PPA_fec!D$67)</f>
        <v>1.1226777744583318</v>
      </c>
      <c r="E151" s="258">
        <f>IF(E$67=0,0,E$67/PPA_fec!E$67)</f>
        <v>1.1209981908132562</v>
      </c>
      <c r="F151" s="258">
        <f>IF(F$67=0,0,F$67/PPA_fec!F$67)</f>
        <v>1.0414664263232427</v>
      </c>
      <c r="G151" s="258">
        <f>IF(G$67=0,0,G$67/PPA_fec!G$67)</f>
        <v>1.0943465006736823</v>
      </c>
      <c r="H151" s="258">
        <f>IF(H$67=0,0,H$67/PPA_fec!H$67)</f>
        <v>1.1028729751583921</v>
      </c>
      <c r="I151" s="258">
        <f>IF(I$67=0,0,I$67/PPA_fec!I$67)</f>
        <v>0.99022628679136993</v>
      </c>
      <c r="J151" s="258">
        <f>IF(J$67=0,0,J$67/PPA_fec!J$67)</f>
        <v>0.96446375003988638</v>
      </c>
      <c r="K151" s="258">
        <f>IF(K$67=0,0,K$67/PPA_fec!K$67)</f>
        <v>0.95780152241734939</v>
      </c>
      <c r="L151" s="258">
        <f>IF(L$67=0,0,L$67/PPA_fec!L$67)</f>
        <v>1.0146023949657295</v>
      </c>
      <c r="M151" s="258">
        <f>IF(M$67=0,0,M$67/PPA_fec!M$67)</f>
        <v>0.96311846568130399</v>
      </c>
      <c r="N151" s="258">
        <f>IF(N$67=0,0,N$67/PPA_fec!N$67)</f>
        <v>0.94763054655338907</v>
      </c>
      <c r="O151" s="258">
        <f>IF(O$67=0,0,O$67/PPA_fec!O$67)</f>
        <v>0.94592820988680371</v>
      </c>
      <c r="P151" s="258">
        <f>IF(P$67=0,0,P$67/PPA_fec!P$67)</f>
        <v>0.94650410636880611</v>
      </c>
      <c r="Q151" s="258">
        <f>IF(Q$67=0,0,Q$67/PPA_fec!Q$67)</f>
        <v>0.86825954968146712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>IF(B$81=0,0,B$81/PPA_fec!B$81)</f>
        <v>9.7448858309695199E-2</v>
      </c>
      <c r="C153" s="230">
        <f>IF(C$81=0,0,C$81/PPA_fec!C$81)</f>
        <v>0.1030847507039655</v>
      </c>
      <c r="D153" s="230">
        <f>IF(D$81=0,0,D$81/PPA_fec!D$81)</f>
        <v>9.3687254128886316E-2</v>
      </c>
      <c r="E153" s="230">
        <f>IF(E$81=0,0,E$81/PPA_fec!E$81)</f>
        <v>9.0496270034549478E-2</v>
      </c>
      <c r="F153" s="230">
        <f>IF(F$81=0,0,F$81/PPA_fec!F$81)</f>
        <v>8.9093985007960369E-2</v>
      </c>
      <c r="G153" s="230">
        <f>IF(G$81=0,0,G$81/PPA_fec!G$81)</f>
        <v>9.4378345050611212E-2</v>
      </c>
      <c r="H153" s="230">
        <f>IF(H$81=0,0,H$81/PPA_fec!H$81)</f>
        <v>8.972756608610663E-2</v>
      </c>
      <c r="I153" s="230">
        <f>IF(I$81=0,0,I$81/PPA_fec!I$81)</f>
        <v>9.1232534806423973E-2</v>
      </c>
      <c r="J153" s="230">
        <f>IF(J$81=0,0,J$81/PPA_fec!J$81)</f>
        <v>9.1941146363357443E-2</v>
      </c>
      <c r="K153" s="230">
        <f>IF(K$81=0,0,K$81/PPA_fec!K$81)</f>
        <v>9.6359904464859716E-2</v>
      </c>
      <c r="L153" s="230">
        <f>IF(L$81=0,0,L$81/PPA_fec!L$81)</f>
        <v>9.9941938751165083E-2</v>
      </c>
      <c r="M153" s="230">
        <f>IF(M$81=0,0,M$81/PPA_fec!M$81)</f>
        <v>9.7430820374157276E-2</v>
      </c>
      <c r="N153" s="230">
        <f>IF(N$81=0,0,N$81/PPA_fec!N$81)</f>
        <v>9.7241738459455898E-2</v>
      </c>
      <c r="O153" s="230">
        <f>IF(O$81=0,0,O$81/PPA_fec!O$81)</f>
        <v>0.10114358881214373</v>
      </c>
      <c r="P153" s="230">
        <f>IF(P$81=0,0,P$81/PPA_fec!P$81)</f>
        <v>9.850148105863693E-2</v>
      </c>
      <c r="Q153" s="230">
        <f>IF(Q$81=0,0,Q$81/PPA_fec!Q$81)</f>
        <v>9.1138509175754112E-2</v>
      </c>
    </row>
    <row r="154" spans="1:17" x14ac:dyDescent="0.25">
      <c r="A154" s="132" t="s">
        <v>83</v>
      </c>
      <c r="B154" s="275">
        <f>IF(B$82=0,0,B$82/PPA_fec!B$82)</f>
        <v>0</v>
      </c>
      <c r="C154" s="275">
        <f>IF(C$82=0,0,C$82/PPA_fec!C$82)</f>
        <v>0</v>
      </c>
      <c r="D154" s="275">
        <f>IF(D$82=0,0,D$82/PPA_fec!D$82)</f>
        <v>0</v>
      </c>
      <c r="E154" s="275">
        <f>IF(E$82=0,0,E$82/PPA_fec!E$82)</f>
        <v>0</v>
      </c>
      <c r="F154" s="275">
        <f>IF(F$82=0,0,F$82/PPA_fec!F$82)</f>
        <v>0</v>
      </c>
      <c r="G154" s="275">
        <f>IF(G$82=0,0,G$82/PPA_fec!G$82)</f>
        <v>0</v>
      </c>
      <c r="H154" s="275">
        <f>IF(H$82=0,0,H$82/PPA_fec!H$82)</f>
        <v>0</v>
      </c>
      <c r="I154" s="275">
        <f>IF(I$82=0,0,I$82/PPA_fec!I$82)</f>
        <v>0</v>
      </c>
      <c r="J154" s="275">
        <f>IF(J$82=0,0,J$82/PPA_fec!J$82)</f>
        <v>0</v>
      </c>
      <c r="K154" s="275">
        <f>IF(K$82=0,0,K$82/PPA_fec!K$82)</f>
        <v>0</v>
      </c>
      <c r="L154" s="275">
        <f>IF(L$82=0,0,L$82/PPA_fec!L$82)</f>
        <v>0</v>
      </c>
      <c r="M154" s="275">
        <f>IF(M$82=0,0,M$82/PPA_fec!M$82)</f>
        <v>0</v>
      </c>
      <c r="N154" s="275">
        <f>IF(N$82=0,0,N$82/PPA_fec!N$82)</f>
        <v>0</v>
      </c>
      <c r="O154" s="275">
        <f>IF(O$82=0,0,O$82/PPA_fec!O$82)</f>
        <v>0</v>
      </c>
      <c r="P154" s="275">
        <f>IF(P$82=0,0,P$82/PPA_fec!P$82)</f>
        <v>0</v>
      </c>
      <c r="Q154" s="275">
        <f>IF(Q$82=0,0,Q$82/PPA_fec!Q$82)</f>
        <v>0</v>
      </c>
    </row>
    <row r="155" spans="1:17" x14ac:dyDescent="0.25">
      <c r="A155" s="76" t="s">
        <v>82</v>
      </c>
      <c r="B155" s="274">
        <f>IF(B$83=0,0,B$83/PPA_fec!B$83)</f>
        <v>0</v>
      </c>
      <c r="C155" s="274">
        <f>IF(C$83=0,0,C$83/PPA_fec!C$83)</f>
        <v>0</v>
      </c>
      <c r="D155" s="274">
        <f>IF(D$83=0,0,D$83/PPA_fec!D$83)</f>
        <v>0</v>
      </c>
      <c r="E155" s="274">
        <f>IF(E$83=0,0,E$83/PPA_fec!E$83)</f>
        <v>0</v>
      </c>
      <c r="F155" s="274">
        <f>IF(F$83=0,0,F$83/PPA_fec!F$83)</f>
        <v>0</v>
      </c>
      <c r="G155" s="274">
        <f>IF(G$83=0,0,G$83/PPA_fec!G$83)</f>
        <v>0</v>
      </c>
      <c r="H155" s="274">
        <f>IF(H$83=0,0,H$83/PPA_fec!H$83)</f>
        <v>0</v>
      </c>
      <c r="I155" s="274">
        <f>IF(I$83=0,0,I$83/PPA_fec!I$83)</f>
        <v>0</v>
      </c>
      <c r="J155" s="274">
        <f>IF(J$83=0,0,J$83/PPA_fec!J$83)</f>
        <v>0</v>
      </c>
      <c r="K155" s="274">
        <f>IF(K$83=0,0,K$83/PPA_fec!K$83)</f>
        <v>0</v>
      </c>
      <c r="L155" s="274">
        <f>IF(L$83=0,0,L$83/PPA_fec!L$83)</f>
        <v>0</v>
      </c>
      <c r="M155" s="274">
        <f>IF(M$83=0,0,M$83/PPA_fec!M$83)</f>
        <v>0</v>
      </c>
      <c r="N155" s="274">
        <f>IF(N$83=0,0,N$83/PPA_fec!N$83)</f>
        <v>0</v>
      </c>
      <c r="O155" s="274">
        <f>IF(O$83=0,0,O$83/PPA_fec!O$83)</f>
        <v>0</v>
      </c>
      <c r="P155" s="274">
        <f>IF(P$83=0,0,P$83/PPA_fec!P$83)</f>
        <v>0</v>
      </c>
      <c r="Q155" s="274">
        <f>IF(Q$83=0,0,Q$83/PPA_fec!Q$83)</f>
        <v>0</v>
      </c>
    </row>
    <row r="156" spans="1:17" x14ac:dyDescent="0.25">
      <c r="A156" s="76" t="s">
        <v>81</v>
      </c>
      <c r="B156" s="274">
        <f>IF(B$84=0,0,B$84/PPA_fec!B$84)</f>
        <v>0</v>
      </c>
      <c r="C156" s="274">
        <f>IF(C$84=0,0,C$84/PPA_fec!C$84)</f>
        <v>0</v>
      </c>
      <c r="D156" s="274">
        <f>IF(D$84=0,0,D$84/PPA_fec!D$84)</f>
        <v>0</v>
      </c>
      <c r="E156" s="274">
        <f>IF(E$84=0,0,E$84/PPA_fec!E$84)</f>
        <v>0</v>
      </c>
      <c r="F156" s="274">
        <f>IF(F$84=0,0,F$84/PPA_fec!F$84)</f>
        <v>0</v>
      </c>
      <c r="G156" s="274">
        <f>IF(G$84=0,0,G$84/PPA_fec!G$84)</f>
        <v>0</v>
      </c>
      <c r="H156" s="274">
        <f>IF(H$84=0,0,H$84/PPA_fec!H$84)</f>
        <v>0</v>
      </c>
      <c r="I156" s="274">
        <f>IF(I$84=0,0,I$84/PPA_fec!I$84)</f>
        <v>0</v>
      </c>
      <c r="J156" s="274">
        <f>IF(J$84=0,0,J$84/PPA_fec!J$84)</f>
        <v>0</v>
      </c>
      <c r="K156" s="274">
        <f>IF(K$84=0,0,K$84/PPA_fec!K$84)</f>
        <v>0</v>
      </c>
      <c r="L156" s="274">
        <f>IF(L$84=0,0,L$84/PPA_fec!L$84)</f>
        <v>0</v>
      </c>
      <c r="M156" s="274">
        <f>IF(M$84=0,0,M$84/PPA_fec!M$84)</f>
        <v>0</v>
      </c>
      <c r="N156" s="274">
        <f>IF(N$84=0,0,N$84/PPA_fec!N$84)</f>
        <v>0</v>
      </c>
      <c r="O156" s="274">
        <f>IF(O$84=0,0,O$84/PPA_fec!O$84)</f>
        <v>0</v>
      </c>
      <c r="P156" s="274">
        <f>IF(P$84=0,0,P$84/PPA_fec!P$84)</f>
        <v>0</v>
      </c>
      <c r="Q156" s="274">
        <f>IF(Q$84=0,0,Q$84/PPA_fec!Q$84)</f>
        <v>0</v>
      </c>
    </row>
    <row r="157" spans="1:17" x14ac:dyDescent="0.25">
      <c r="A157" s="76" t="s">
        <v>80</v>
      </c>
      <c r="B157" s="274">
        <f>IF(B$85=0,0,B$85/PPA_fec!B$85)</f>
        <v>0</v>
      </c>
      <c r="C157" s="274">
        <f>IF(C$85=0,0,C$85/PPA_fec!C$85)</f>
        <v>0</v>
      </c>
      <c r="D157" s="274">
        <f>IF(D$85=0,0,D$85/PPA_fec!D$85)</f>
        <v>0</v>
      </c>
      <c r="E157" s="274">
        <f>IF(E$85=0,0,E$85/PPA_fec!E$85)</f>
        <v>0</v>
      </c>
      <c r="F157" s="274">
        <f>IF(F$85=0,0,F$85/PPA_fec!F$85)</f>
        <v>0</v>
      </c>
      <c r="G157" s="274">
        <f>IF(G$85=0,0,G$85/PPA_fec!G$85)</f>
        <v>0</v>
      </c>
      <c r="H157" s="274">
        <f>IF(H$85=0,0,H$85/PPA_fec!H$85)</f>
        <v>0</v>
      </c>
      <c r="I157" s="274">
        <f>IF(I$85=0,0,I$85/PPA_fec!I$85)</f>
        <v>0</v>
      </c>
      <c r="J157" s="274">
        <f>IF(J$85=0,0,J$85/PPA_fec!J$85)</f>
        <v>0</v>
      </c>
      <c r="K157" s="274">
        <f>IF(K$85=0,0,K$85/PPA_fec!K$85)</f>
        <v>0</v>
      </c>
      <c r="L157" s="274">
        <f>IF(L$85=0,0,L$85/PPA_fec!L$85)</f>
        <v>0</v>
      </c>
      <c r="M157" s="274">
        <f>IF(M$85=0,0,M$85/PPA_fec!M$85)</f>
        <v>0</v>
      </c>
      <c r="N157" s="274">
        <f>IF(N$85=0,0,N$85/PPA_fec!N$85)</f>
        <v>0</v>
      </c>
      <c r="O157" s="274">
        <f>IF(O$85=0,0,O$85/PPA_fec!O$85)</f>
        <v>0</v>
      </c>
      <c r="P157" s="274">
        <f>IF(P$85=0,0,P$85/PPA_fec!P$85)</f>
        <v>0</v>
      </c>
      <c r="Q157" s="274">
        <f>IF(Q$85=0,0,Q$85/PPA_fec!Q$85)</f>
        <v>0</v>
      </c>
    </row>
    <row r="158" spans="1:17" x14ac:dyDescent="0.25">
      <c r="A158" s="129" t="s">
        <v>79</v>
      </c>
      <c r="B158" s="273">
        <f>IF(B$86=0,0,B$86/PPA_fec!B$86)</f>
        <v>0.52258996960104709</v>
      </c>
      <c r="C158" s="273">
        <f>IF(C$86=0,0,C$86/PPA_fec!C$86)</f>
        <v>0.55281362625627817</v>
      </c>
      <c r="D158" s="273">
        <f>IF(D$86=0,0,D$86/PPA_fec!D$86)</f>
        <v>0.50241757714209423</v>
      </c>
      <c r="E158" s="273">
        <f>IF(E$86=0,0,E$86/PPA_fec!E$86)</f>
        <v>0.48530525474261238</v>
      </c>
      <c r="F158" s="273">
        <f>IF(F$86=0,0,F$86/PPA_fec!F$86)</f>
        <v>0.4777852067694664</v>
      </c>
      <c r="G158" s="273">
        <f>IF(G$86=0,0,G$86/PPA_fec!G$86)</f>
        <v>0.50612369735776674</v>
      </c>
      <c r="H158" s="273">
        <f>IF(H$86=0,0,H$86/PPA_fec!H$86)</f>
        <v>0.48118291837031457</v>
      </c>
      <c r="I158" s="273">
        <f>IF(I$86=0,0,I$86/PPA_fec!I$86)</f>
        <v>0.48925362921745158</v>
      </c>
      <c r="J158" s="273">
        <f>IF(J$86=0,0,J$86/PPA_fec!J$86)</f>
        <v>0.49305370751924088</v>
      </c>
      <c r="K158" s="273">
        <f>IF(K$86=0,0,K$86/PPA_fec!K$86)</f>
        <v>0.51675022589814013</v>
      </c>
      <c r="L158" s="273">
        <f>IF(L$86=0,0,L$86/PPA_fec!L$86)</f>
        <v>0.53595963708324779</v>
      </c>
      <c r="M158" s="273">
        <f>IF(M$86=0,0,M$86/PPA_fec!M$86)</f>
        <v>0.52249323738326703</v>
      </c>
      <c r="N158" s="273">
        <f>IF(N$86=0,0,N$86/PPA_fec!N$86)</f>
        <v>0.52147924590332728</v>
      </c>
      <c r="O158" s="273">
        <f>IF(O$86=0,0,O$86/PPA_fec!O$86)</f>
        <v>0.54240373791449836</v>
      </c>
      <c r="P158" s="273">
        <f>IF(P$86=0,0,P$86/PPA_fec!P$86)</f>
        <v>0.52823488017170395</v>
      </c>
      <c r="Q158" s="273">
        <f>IF(Q$86=0,0,Q$86/PPA_fec!Q$86)</f>
        <v>0.48874939702504017</v>
      </c>
    </row>
    <row r="159" spans="1:17" x14ac:dyDescent="0.25">
      <c r="A159" s="72" t="s">
        <v>235</v>
      </c>
      <c r="B159" s="272">
        <f>IF(B$91=0,0,B$91/PPA_fec!B$91)</f>
        <v>0</v>
      </c>
      <c r="C159" s="272">
        <f>IF(C$91=0,0,C$91/PPA_fec!C$91)</f>
        <v>0</v>
      </c>
      <c r="D159" s="272">
        <f>IF(D$91=0,0,D$91/PPA_fec!D$91)</f>
        <v>0</v>
      </c>
      <c r="E159" s="272">
        <f>IF(E$91=0,0,E$91/PPA_fec!E$91)</f>
        <v>0</v>
      </c>
      <c r="F159" s="272">
        <f>IF(F$91=0,0,F$91/PPA_fec!F$91)</f>
        <v>0</v>
      </c>
      <c r="G159" s="272">
        <f>IF(G$91=0,0,G$91/PPA_fec!G$91)</f>
        <v>0</v>
      </c>
      <c r="H159" s="272">
        <f>IF(H$91=0,0,H$91/PPA_fec!H$91)</f>
        <v>0</v>
      </c>
      <c r="I159" s="272">
        <f>IF(I$91=0,0,I$91/PPA_fec!I$91)</f>
        <v>0</v>
      </c>
      <c r="J159" s="272">
        <f>IF(J$91=0,0,J$91/PPA_fec!J$91)</f>
        <v>0</v>
      </c>
      <c r="K159" s="272">
        <f>IF(K$91=0,0,K$91/PPA_fec!K$91)</f>
        <v>0</v>
      </c>
      <c r="L159" s="272">
        <f>IF(L$91=0,0,L$91/PPA_fec!L$91)</f>
        <v>0</v>
      </c>
      <c r="M159" s="272">
        <f>IF(M$91=0,0,M$91/PPA_fec!M$91)</f>
        <v>0</v>
      </c>
      <c r="N159" s="272">
        <f>IF(N$91=0,0,N$91/PPA_fec!N$91)</f>
        <v>0</v>
      </c>
      <c r="O159" s="272">
        <f>IF(O$91=0,0,O$91/PPA_fec!O$91)</f>
        <v>0</v>
      </c>
      <c r="P159" s="272">
        <f>IF(P$91=0,0,P$91/PPA_fec!P$91)</f>
        <v>0</v>
      </c>
      <c r="Q159" s="272">
        <f>IF(Q$91=0,0,Q$91/PPA_fec!Q$91)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2229.7106894608301</v>
      </c>
      <c r="C3" s="46">
        <v>2593.686020337756</v>
      </c>
      <c r="D3" s="46">
        <v>2745.1287969613109</v>
      </c>
      <c r="E3" s="46">
        <v>2730.8699771498632</v>
      </c>
      <c r="F3" s="46">
        <v>2621.4213242754422</v>
      </c>
      <c r="G3" s="46">
        <v>2638.9723968297349</v>
      </c>
      <c r="H3" s="46">
        <v>2535.6233407379314</v>
      </c>
      <c r="I3" s="46">
        <v>2636.632200886263</v>
      </c>
      <c r="J3" s="46">
        <v>2605.4869572328075</v>
      </c>
      <c r="K3" s="46">
        <v>2822.8475160947437</v>
      </c>
      <c r="L3" s="46">
        <v>2617</v>
      </c>
      <c r="M3" s="46">
        <v>2533.8135410753785</v>
      </c>
      <c r="N3" s="46">
        <v>2545.5649484340456</v>
      </c>
      <c r="O3" s="46">
        <v>2490.2954446492927</v>
      </c>
      <c r="P3" s="46">
        <v>2407.1157400242168</v>
      </c>
      <c r="Q3" s="46">
        <v>2329.3738137035621</v>
      </c>
    </row>
    <row r="5" spans="1:17" x14ac:dyDescent="0.25">
      <c r="A5" s="31" t="s">
        <v>257</v>
      </c>
      <c r="B5" s="46">
        <v>1932.7175343558031</v>
      </c>
      <c r="C5" s="46">
        <v>1838.2510423496608</v>
      </c>
      <c r="D5" s="46">
        <v>1812.598785204387</v>
      </c>
      <c r="E5" s="46">
        <v>1762.8353785903626</v>
      </c>
      <c r="F5" s="46">
        <v>1661.5105375779342</v>
      </c>
      <c r="G5" s="46">
        <v>1584.919786308719</v>
      </c>
      <c r="H5" s="46">
        <v>1722.1120308020611</v>
      </c>
      <c r="I5" s="46">
        <v>2812.5053733722507</v>
      </c>
      <c r="J5" s="46">
        <v>2664.2577033708471</v>
      </c>
      <c r="K5" s="46">
        <v>3841.6445777824324</v>
      </c>
      <c r="L5" s="46">
        <v>3780.4402893571983</v>
      </c>
      <c r="M5" s="46">
        <v>3564.1462355019507</v>
      </c>
      <c r="N5" s="46">
        <v>3400.7097715251693</v>
      </c>
      <c r="O5" s="46">
        <v>3465.1160913606218</v>
      </c>
      <c r="P5" s="46">
        <v>3680.1702168139609</v>
      </c>
      <c r="Q5" s="46">
        <v>3828.4299482385318</v>
      </c>
    </row>
    <row r="6" spans="1:17" x14ac:dyDescent="0.25">
      <c r="A6" s="294" t="s">
        <v>256</v>
      </c>
      <c r="B6" s="293">
        <v>2415.896917944754</v>
      </c>
      <c r="C6" s="293">
        <v>2283.1632168409601</v>
      </c>
      <c r="D6" s="293">
        <v>2346.5218068954932</v>
      </c>
      <c r="E6" s="293">
        <v>2166.3383490989941</v>
      </c>
      <c r="F6" s="293">
        <v>1997.5007688058786</v>
      </c>
      <c r="G6" s="293">
        <v>1740.9442164993109</v>
      </c>
      <c r="H6" s="293">
        <v>1902.8735644787866</v>
      </c>
      <c r="I6" s="293">
        <v>3036.5065224060054</v>
      </c>
      <c r="J6" s="293">
        <v>2819.7828734177651</v>
      </c>
      <c r="K6" s="293">
        <v>4197.2357393140219</v>
      </c>
      <c r="L6" s="293">
        <v>4312.9477374853877</v>
      </c>
      <c r="M6" s="293">
        <v>3854.0891210343002</v>
      </c>
      <c r="N6" s="293">
        <v>3750.2995670740229</v>
      </c>
      <c r="O6" s="293">
        <v>3699.921098695957</v>
      </c>
      <c r="P6" s="293">
        <v>3924.7380679759185</v>
      </c>
      <c r="Q6" s="293">
        <v>4090.8894380098614</v>
      </c>
    </row>
    <row r="7" spans="1:17" x14ac:dyDescent="0.25">
      <c r="A7" s="292" t="s">
        <v>255</v>
      </c>
      <c r="B7" s="291"/>
      <c r="C7" s="291">
        <v>0</v>
      </c>
      <c r="D7" s="291">
        <v>63.358590054533124</v>
      </c>
      <c r="E7" s="291">
        <v>0</v>
      </c>
      <c r="F7" s="291">
        <v>0</v>
      </c>
      <c r="G7" s="291">
        <v>0</v>
      </c>
      <c r="H7" s="291">
        <v>163.6860608171703</v>
      </c>
      <c r="I7" s="291">
        <v>1133.6329579272187</v>
      </c>
      <c r="J7" s="291">
        <v>0</v>
      </c>
      <c r="K7" s="291">
        <v>1484.0961947136377</v>
      </c>
      <c r="L7" s="291">
        <v>115.71199817136585</v>
      </c>
      <c r="M7" s="291">
        <v>0</v>
      </c>
      <c r="N7" s="291">
        <v>0</v>
      </c>
      <c r="O7" s="291">
        <v>0</v>
      </c>
      <c r="P7" s="291">
        <v>362.97918586645358</v>
      </c>
      <c r="Q7" s="291">
        <v>189.17284312482741</v>
      </c>
    </row>
    <row r="8" spans="1:17" x14ac:dyDescent="0.25">
      <c r="A8" s="290" t="s">
        <v>254</v>
      </c>
      <c r="B8" s="289"/>
      <c r="C8" s="289">
        <f>B6+C7-C6</f>
        <v>132.73370110379392</v>
      </c>
      <c r="D8" s="289">
        <f t="shared" ref="D8:Q8" si="0">C6+D7-D6</f>
        <v>0</v>
      </c>
      <c r="E8" s="289">
        <f t="shared" si="0"/>
        <v>180.18345779649917</v>
      </c>
      <c r="F8" s="289">
        <f t="shared" si="0"/>
        <v>168.83758029311548</v>
      </c>
      <c r="G8" s="289">
        <f t="shared" si="0"/>
        <v>256.55655230656771</v>
      </c>
      <c r="H8" s="289">
        <f t="shared" si="0"/>
        <v>1.756712837694522</v>
      </c>
      <c r="I8" s="289">
        <f t="shared" si="0"/>
        <v>0</v>
      </c>
      <c r="J8" s="289">
        <f t="shared" si="0"/>
        <v>216.72364898824026</v>
      </c>
      <c r="K8" s="289">
        <f t="shared" si="0"/>
        <v>106.64332881738119</v>
      </c>
      <c r="L8" s="289">
        <f t="shared" si="0"/>
        <v>0</v>
      </c>
      <c r="M8" s="289">
        <f t="shared" si="0"/>
        <v>458.85861645108753</v>
      </c>
      <c r="N8" s="289">
        <f t="shared" si="0"/>
        <v>103.78955396027732</v>
      </c>
      <c r="O8" s="289">
        <f t="shared" si="0"/>
        <v>50.378468378065918</v>
      </c>
      <c r="P8" s="289">
        <f t="shared" si="0"/>
        <v>138.16221658649192</v>
      </c>
      <c r="Q8" s="289">
        <f t="shared" si="0"/>
        <v>23.021473090884228</v>
      </c>
    </row>
    <row r="9" spans="1:17" x14ac:dyDescent="0.25">
      <c r="A9" s="288" t="s">
        <v>253</v>
      </c>
      <c r="B9" s="287">
        <f>B6-B5</f>
        <v>483.17938358895094</v>
      </c>
      <c r="C9" s="287">
        <f t="shared" ref="C9:Q9" si="1">C6-C5</f>
        <v>444.91217449129931</v>
      </c>
      <c r="D9" s="287">
        <f t="shared" si="1"/>
        <v>533.92302169110621</v>
      </c>
      <c r="E9" s="287">
        <f t="shared" si="1"/>
        <v>403.50297050863151</v>
      </c>
      <c r="F9" s="287">
        <f t="shared" si="1"/>
        <v>335.99023122794438</v>
      </c>
      <c r="G9" s="287">
        <f t="shared" si="1"/>
        <v>156.02443019059183</v>
      </c>
      <c r="H9" s="287">
        <f t="shared" si="1"/>
        <v>180.76153367672555</v>
      </c>
      <c r="I9" s="287">
        <f t="shared" si="1"/>
        <v>224.0011490337547</v>
      </c>
      <c r="J9" s="287">
        <f t="shared" si="1"/>
        <v>155.52517004691799</v>
      </c>
      <c r="K9" s="287">
        <f t="shared" si="1"/>
        <v>355.59116153158948</v>
      </c>
      <c r="L9" s="287">
        <f t="shared" si="1"/>
        <v>532.50744812818948</v>
      </c>
      <c r="M9" s="287">
        <f t="shared" si="1"/>
        <v>289.94288553234946</v>
      </c>
      <c r="N9" s="287">
        <f t="shared" si="1"/>
        <v>349.58979554885354</v>
      </c>
      <c r="O9" s="287">
        <f t="shared" si="1"/>
        <v>234.80500733533518</v>
      </c>
      <c r="P9" s="287">
        <f t="shared" si="1"/>
        <v>244.56785116195761</v>
      </c>
      <c r="Q9" s="287">
        <f t="shared" si="1"/>
        <v>262.45948977132957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274.07544894259684</v>
      </c>
      <c r="C12" s="38">
        <v>259.29068000000001</v>
      </c>
      <c r="D12" s="38">
        <v>253.80461000000003</v>
      </c>
      <c r="E12" s="38">
        <v>245.41009999999997</v>
      </c>
      <c r="F12" s="38">
        <v>230.20697999999999</v>
      </c>
      <c r="G12" s="38">
        <v>219.25953810910272</v>
      </c>
      <c r="H12" s="38">
        <v>232.11417</v>
      </c>
      <c r="I12" s="38">
        <v>340.00416000000001</v>
      </c>
      <c r="J12" s="38">
        <v>324.19624999999996</v>
      </c>
      <c r="K12" s="38">
        <v>424.39254000000005</v>
      </c>
      <c r="L12" s="38">
        <v>422.01442505846524</v>
      </c>
      <c r="M12" s="38">
        <v>399.18142861292887</v>
      </c>
      <c r="N12" s="38">
        <v>380.67214671257119</v>
      </c>
      <c r="O12" s="38">
        <v>385.116538608045</v>
      </c>
      <c r="P12" s="38">
        <v>394.68797555656977</v>
      </c>
      <c r="Q12" s="38">
        <v>401.11227130663474</v>
      </c>
    </row>
    <row r="13" spans="1:17" x14ac:dyDescent="0.25">
      <c r="A13" s="55" t="s">
        <v>33</v>
      </c>
      <c r="B13" s="54">
        <v>26.700640351362441</v>
      </c>
      <c r="C13" s="54">
        <v>26.591560000000001</v>
      </c>
      <c r="D13" s="54">
        <v>22.189190000000004</v>
      </c>
      <c r="E13" s="54">
        <v>14.20467</v>
      </c>
      <c r="F13" s="54">
        <v>13.09887</v>
      </c>
      <c r="G13" s="54">
        <v>13.30231502986268</v>
      </c>
      <c r="H13" s="54">
        <v>12.50384</v>
      </c>
      <c r="I13" s="54">
        <v>11.702680000000001</v>
      </c>
      <c r="J13" s="54">
        <v>10.90663</v>
      </c>
      <c r="K13" s="54">
        <v>24.819790000000001</v>
      </c>
      <c r="L13" s="54">
        <v>30.764191311769459</v>
      </c>
      <c r="M13" s="54">
        <v>33.007950490304921</v>
      </c>
      <c r="N13" s="54">
        <v>27.942753836918421</v>
      </c>
      <c r="O13" s="54">
        <v>23.59473162619803</v>
      </c>
      <c r="P13" s="54">
        <v>25.025668381182406</v>
      </c>
      <c r="Q13" s="54">
        <v>17.050545409538969</v>
      </c>
    </row>
    <row r="14" spans="1:17" x14ac:dyDescent="0.25">
      <c r="A14" s="52" t="s">
        <v>32</v>
      </c>
      <c r="B14" s="51">
        <v>85.209767824165766</v>
      </c>
      <c r="C14" s="51">
        <v>73.19426</v>
      </c>
      <c r="D14" s="51">
        <v>70.180149999999998</v>
      </c>
      <c r="E14" s="51">
        <v>71.500609999999995</v>
      </c>
      <c r="F14" s="51">
        <v>62.578379999999996</v>
      </c>
      <c r="G14" s="51">
        <v>60.617682191184485</v>
      </c>
      <c r="H14" s="51">
        <v>59.907030000000006</v>
      </c>
      <c r="I14" s="51">
        <v>57.492109999999997</v>
      </c>
      <c r="J14" s="51">
        <v>63.712959999999995</v>
      </c>
      <c r="K14" s="51">
        <v>50.616390000000003</v>
      </c>
      <c r="L14" s="51">
        <v>58.35055607229225</v>
      </c>
      <c r="M14" s="51">
        <v>56.321135533992873</v>
      </c>
      <c r="N14" s="51">
        <v>56.22374301008513</v>
      </c>
      <c r="O14" s="51">
        <v>51.354174986678068</v>
      </c>
      <c r="P14" s="51">
        <v>48.486259673654111</v>
      </c>
      <c r="Q14" s="51">
        <v>50.061391047046769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7.7150971928350032</v>
      </c>
      <c r="C16" s="51">
        <v>7.7102199999999996</v>
      </c>
      <c r="D16" s="51">
        <v>6.5953400000000002</v>
      </c>
      <c r="E16" s="51">
        <v>6.6115000000000004</v>
      </c>
      <c r="F16" s="51">
        <v>4.3998799999999996</v>
      </c>
      <c r="G16" s="51">
        <v>4.418595924189634</v>
      </c>
      <c r="H16" s="51">
        <v>6.5922799999999997</v>
      </c>
      <c r="I16" s="51">
        <v>7.6979199999999999</v>
      </c>
      <c r="J16" s="51">
        <v>9.9044600000000003</v>
      </c>
      <c r="K16" s="51">
        <v>9.9021799999999995</v>
      </c>
      <c r="L16" s="51">
        <v>11.034602374744788</v>
      </c>
      <c r="M16" s="51">
        <v>11.034468131336702</v>
      </c>
      <c r="N16" s="51">
        <v>8.8364147848073831</v>
      </c>
      <c r="O16" s="51">
        <v>8.8383233891023973</v>
      </c>
      <c r="P16" s="51">
        <v>8.8370446399999363</v>
      </c>
      <c r="Q16" s="51">
        <v>13.279321527000732</v>
      </c>
    </row>
    <row r="17" spans="1:17" x14ac:dyDescent="0.25">
      <c r="A17" s="53" t="s">
        <v>76</v>
      </c>
      <c r="B17" s="51">
        <v>29.716131036650808</v>
      </c>
      <c r="C17" s="51">
        <v>21.526949999999999</v>
      </c>
      <c r="D17" s="51">
        <v>22.500440000000001</v>
      </c>
      <c r="E17" s="51">
        <v>26.635629999999999</v>
      </c>
      <c r="F17" s="51">
        <v>27.592089999999999</v>
      </c>
      <c r="G17" s="51">
        <v>26.581938664514176</v>
      </c>
      <c r="H17" s="51">
        <v>26.563459999999999</v>
      </c>
      <c r="I17" s="51">
        <v>30.694389999999999</v>
      </c>
      <c r="J17" s="51">
        <v>33.705159999999999</v>
      </c>
      <c r="K17" s="51">
        <v>23.51229</v>
      </c>
      <c r="L17" s="51">
        <v>22.475364815390286</v>
      </c>
      <c r="M17" s="51">
        <v>20.44655015929628</v>
      </c>
      <c r="N17" s="51">
        <v>23.503500150707648</v>
      </c>
      <c r="O17" s="51">
        <v>19.586343869985626</v>
      </c>
      <c r="P17" s="51">
        <v>19.586626351219309</v>
      </c>
      <c r="Q17" s="51">
        <v>19.586318959437818</v>
      </c>
    </row>
    <row r="18" spans="1:17" x14ac:dyDescent="0.25">
      <c r="A18" s="53" t="s">
        <v>29</v>
      </c>
      <c r="B18" s="51">
        <v>47.778539594679962</v>
      </c>
      <c r="C18" s="51">
        <v>43.957090000000001</v>
      </c>
      <c r="D18" s="51">
        <v>41.08437</v>
      </c>
      <c r="E18" s="51">
        <v>38.253480000000003</v>
      </c>
      <c r="F18" s="51">
        <v>30.586410000000001</v>
      </c>
      <c r="G18" s="51">
        <v>29.617147602480674</v>
      </c>
      <c r="H18" s="51">
        <v>26.751290000000001</v>
      </c>
      <c r="I18" s="51">
        <v>19.099799999999998</v>
      </c>
      <c r="J18" s="51">
        <v>20.103339999999999</v>
      </c>
      <c r="K18" s="51">
        <v>17.201920000000001</v>
      </c>
      <c r="L18" s="51">
        <v>24.840588882157181</v>
      </c>
      <c r="M18" s="51">
        <v>24.840117243359892</v>
      </c>
      <c r="N18" s="51">
        <v>23.883828074570101</v>
      </c>
      <c r="O18" s="51">
        <v>22.929507727590043</v>
      </c>
      <c r="P18" s="51">
        <v>20.062588682434864</v>
      </c>
      <c r="Q18" s="51">
        <v>17.195750560608221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22.163623974523102</v>
      </c>
      <c r="C20" s="51">
        <v>20.704899999999999</v>
      </c>
      <c r="D20" s="51">
        <v>20.79147</v>
      </c>
      <c r="E20" s="51">
        <v>19.99578</v>
      </c>
      <c r="F20" s="51">
        <v>18.890789999999999</v>
      </c>
      <c r="G20" s="51">
        <v>13.328405653139473</v>
      </c>
      <c r="H20" s="51">
        <v>14.90141</v>
      </c>
      <c r="I20" s="51">
        <v>15.097670000000001</v>
      </c>
      <c r="J20" s="51">
        <v>14.705500000000001</v>
      </c>
      <c r="K20" s="51">
        <v>15.01207</v>
      </c>
      <c r="L20" s="51">
        <v>18.820659579544408</v>
      </c>
      <c r="M20" s="51">
        <v>20.995489719940501</v>
      </c>
      <c r="N20" s="51">
        <v>25.102334964905989</v>
      </c>
      <c r="O20" s="51">
        <v>21.16181356603639</v>
      </c>
      <c r="P20" s="51">
        <v>17.913335746795767</v>
      </c>
      <c r="Q20" s="51">
        <v>17.913230677467965</v>
      </c>
    </row>
    <row r="21" spans="1:17" x14ac:dyDescent="0.25">
      <c r="A21" s="53" t="s">
        <v>66</v>
      </c>
      <c r="B21" s="51">
        <v>22.163623974523102</v>
      </c>
      <c r="C21" s="51">
        <v>20.704899999999999</v>
      </c>
      <c r="D21" s="51">
        <v>20.79147</v>
      </c>
      <c r="E21" s="51">
        <v>19.99578</v>
      </c>
      <c r="F21" s="51">
        <v>18.890789999999999</v>
      </c>
      <c r="G21" s="51">
        <v>13.328405653139473</v>
      </c>
      <c r="H21" s="51">
        <v>14.90141</v>
      </c>
      <c r="I21" s="51">
        <v>15.097670000000001</v>
      </c>
      <c r="J21" s="51">
        <v>14.705500000000001</v>
      </c>
      <c r="K21" s="51">
        <v>15.01207</v>
      </c>
      <c r="L21" s="51">
        <v>18.820659579544408</v>
      </c>
      <c r="M21" s="51">
        <v>20.995489719940501</v>
      </c>
      <c r="N21" s="51">
        <v>25.102334964905989</v>
      </c>
      <c r="O21" s="51">
        <v>21.16181356603639</v>
      </c>
      <c r="P21" s="51">
        <v>17.913335746795767</v>
      </c>
      <c r="Q21" s="51">
        <v>17.913230677467965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8.4544081657988848</v>
      </c>
      <c r="C23" s="51">
        <v>7.3995900000000008</v>
      </c>
      <c r="D23" s="51">
        <v>6.1959800000000005</v>
      </c>
      <c r="E23" s="51">
        <v>6.703879999999999</v>
      </c>
      <c r="F23" s="51">
        <v>7.2968300000000008</v>
      </c>
      <c r="G23" s="51">
        <v>6.3055316709658946</v>
      </c>
      <c r="H23" s="51">
        <v>8.7000100000000007</v>
      </c>
      <c r="I23" s="51">
        <v>7.0032899999999998</v>
      </c>
      <c r="J23" s="51">
        <v>6.7020900000000001</v>
      </c>
      <c r="K23" s="51">
        <v>5.9018300000000004</v>
      </c>
      <c r="L23" s="51">
        <v>5.7561739001063117</v>
      </c>
      <c r="M23" s="51">
        <v>6.5686509049864652</v>
      </c>
      <c r="N23" s="51">
        <v>6.1861610973716514</v>
      </c>
      <c r="O23" s="51">
        <v>5.8756089715181359</v>
      </c>
      <c r="P23" s="51">
        <v>7.8818708197997429</v>
      </c>
      <c r="Q23" s="51">
        <v>9.7209670101066497</v>
      </c>
    </row>
    <row r="24" spans="1:17" x14ac:dyDescent="0.25">
      <c r="A24" s="53" t="s">
        <v>23</v>
      </c>
      <c r="B24" s="51">
        <v>8.287232098791149</v>
      </c>
      <c r="C24" s="51">
        <v>7.1995800000000001</v>
      </c>
      <c r="D24" s="51">
        <v>5.9976900000000004</v>
      </c>
      <c r="E24" s="51">
        <v>6.50047</v>
      </c>
      <c r="F24" s="51">
        <v>6.9969400000000004</v>
      </c>
      <c r="G24" s="51">
        <v>6.0189165950128949</v>
      </c>
      <c r="H24" s="51">
        <v>8.40001</v>
      </c>
      <c r="I24" s="51">
        <v>6.7001799999999996</v>
      </c>
      <c r="J24" s="51">
        <v>6.3019699999999998</v>
      </c>
      <c r="K24" s="51">
        <v>5.5011700000000001</v>
      </c>
      <c r="L24" s="51">
        <v>5.3978996634502829</v>
      </c>
      <c r="M24" s="51">
        <v>6.2342587397453633</v>
      </c>
      <c r="N24" s="51">
        <v>5.8517712415140055</v>
      </c>
      <c r="O24" s="51">
        <v>5.3978985906121153</v>
      </c>
      <c r="P24" s="51">
        <v>7.2608877329914838</v>
      </c>
      <c r="Q24" s="51">
        <v>9.2433193363692805</v>
      </c>
    </row>
    <row r="25" spans="1:17" x14ac:dyDescent="0.25">
      <c r="A25" s="53" t="s">
        <v>74</v>
      </c>
      <c r="B25" s="51">
        <v>0.16717606700773624</v>
      </c>
      <c r="C25" s="51">
        <v>0.20001000000000069</v>
      </c>
      <c r="D25" s="51">
        <v>0.19829000000000008</v>
      </c>
      <c r="E25" s="51">
        <v>0.20340999999999898</v>
      </c>
      <c r="F25" s="51">
        <v>0.29989000000000043</v>
      </c>
      <c r="G25" s="51">
        <v>0.28661507595300001</v>
      </c>
      <c r="H25" s="51">
        <v>0.3</v>
      </c>
      <c r="I25" s="51">
        <v>0.30310999999999999</v>
      </c>
      <c r="J25" s="51">
        <v>0.40011999999999998</v>
      </c>
      <c r="K25" s="51">
        <v>0.40066000000000002</v>
      </c>
      <c r="L25" s="51">
        <v>0.35827423665602853</v>
      </c>
      <c r="M25" s="51">
        <v>0.33439216524110232</v>
      </c>
      <c r="N25" s="51">
        <v>0.33438985585764575</v>
      </c>
      <c r="O25" s="51">
        <v>0.4777103809060203</v>
      </c>
      <c r="P25" s="51">
        <v>0.62098308680825931</v>
      </c>
      <c r="Q25" s="51">
        <v>0.47764767373736938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122.50596</v>
      </c>
      <c r="J29" s="51">
        <v>122.1361</v>
      </c>
      <c r="K29" s="51">
        <v>169.40818999999999</v>
      </c>
      <c r="L29" s="51">
        <v>166.78440244171989</v>
      </c>
      <c r="M29" s="51">
        <v>141.78789654059344</v>
      </c>
      <c r="N29" s="51">
        <v>130.05296109810425</v>
      </c>
      <c r="O29" s="51">
        <v>139.86997250312783</v>
      </c>
      <c r="P29" s="51">
        <v>156.9459576379729</v>
      </c>
      <c r="Q29" s="51">
        <v>158.0437127419319</v>
      </c>
    </row>
    <row r="30" spans="1:17" x14ac:dyDescent="0.25">
      <c r="A30" s="63" t="s">
        <v>21</v>
      </c>
      <c r="B30" s="62">
        <v>131.54700862674665</v>
      </c>
      <c r="C30" s="62">
        <v>131.40037000000001</v>
      </c>
      <c r="D30" s="62">
        <v>134.44782000000001</v>
      </c>
      <c r="E30" s="62">
        <v>133.00515999999999</v>
      </c>
      <c r="F30" s="62">
        <v>128.34210999999999</v>
      </c>
      <c r="G30" s="62">
        <v>125.70560356395019</v>
      </c>
      <c r="H30" s="62">
        <v>136.10187999999999</v>
      </c>
      <c r="I30" s="62">
        <v>126.20245</v>
      </c>
      <c r="J30" s="62">
        <v>106.03297000000001</v>
      </c>
      <c r="K30" s="62">
        <v>158.63426999999999</v>
      </c>
      <c r="L30" s="62">
        <v>141.53844175303288</v>
      </c>
      <c r="M30" s="62">
        <v>140.50030542311066</v>
      </c>
      <c r="N30" s="62">
        <v>135.16419270518577</v>
      </c>
      <c r="O30" s="62">
        <v>143.26023695448654</v>
      </c>
      <c r="P30" s="62">
        <v>138.43488329716484</v>
      </c>
      <c r="Q30" s="62">
        <v>148.32242442054252</v>
      </c>
    </row>
    <row r="32" spans="1:17" x14ac:dyDescent="0.25">
      <c r="A32" s="31" t="s">
        <v>63</v>
      </c>
      <c r="B32" s="70">
        <v>436.2712767502419</v>
      </c>
      <c r="C32" s="70">
        <v>394.56516716708404</v>
      </c>
      <c r="D32" s="70">
        <v>365.68340860474802</v>
      </c>
      <c r="E32" s="70">
        <v>334.130230650204</v>
      </c>
      <c r="F32" s="70">
        <v>298.90555294464002</v>
      </c>
      <c r="G32" s="70">
        <v>280.51697004787161</v>
      </c>
      <c r="H32" s="70">
        <v>277.06782257686802</v>
      </c>
      <c r="I32" s="70">
        <v>264.88547834954403</v>
      </c>
      <c r="J32" s="70">
        <v>278.85360192674398</v>
      </c>
      <c r="K32" s="70">
        <v>293.41201247136001</v>
      </c>
      <c r="L32" s="70">
        <v>353.84592611634844</v>
      </c>
      <c r="M32" s="70">
        <v>361.24083152731333</v>
      </c>
      <c r="N32" s="70">
        <v>350.75357168049237</v>
      </c>
      <c r="O32" s="70">
        <v>305.76928065766663</v>
      </c>
      <c r="P32" s="70">
        <v>295.22074224283199</v>
      </c>
      <c r="Q32" s="70">
        <v>264.27281402262969</v>
      </c>
    </row>
    <row r="34" spans="1:17" x14ac:dyDescent="0.25">
      <c r="A34" s="184" t="s">
        <v>252</v>
      </c>
      <c r="B34" s="190">
        <f t="shared" ref="B34:Q34" si="2">IF(B$12=0,"",B$12/B$3*1000)</f>
        <v>122.91973583750969</v>
      </c>
      <c r="C34" s="190">
        <f t="shared" si="2"/>
        <v>99.969957029044934</v>
      </c>
      <c r="D34" s="190">
        <f t="shared" si="2"/>
        <v>92.456357705673469</v>
      </c>
      <c r="E34" s="190">
        <f t="shared" si="2"/>
        <v>89.8651719244898</v>
      </c>
      <c r="F34" s="190">
        <f t="shared" si="2"/>
        <v>87.817619345729909</v>
      </c>
      <c r="G34" s="190">
        <f t="shared" si="2"/>
        <v>83.085195727134106</v>
      </c>
      <c r="H34" s="190">
        <f t="shared" si="2"/>
        <v>91.541265719871802</v>
      </c>
      <c r="I34" s="190">
        <f t="shared" si="2"/>
        <v>128.95395872268909</v>
      </c>
      <c r="J34" s="190">
        <f t="shared" si="2"/>
        <v>124.42827591212237</v>
      </c>
      <c r="K34" s="190">
        <f t="shared" si="2"/>
        <v>150.34199955197158</v>
      </c>
      <c r="L34" s="190">
        <f t="shared" si="2"/>
        <v>161.25885558214188</v>
      </c>
      <c r="M34" s="190">
        <f t="shared" si="2"/>
        <v>157.54175362229373</v>
      </c>
      <c r="N34" s="190">
        <f t="shared" si="2"/>
        <v>149.54328584181252</v>
      </c>
      <c r="O34" s="190">
        <f t="shared" si="2"/>
        <v>154.64692730957503</v>
      </c>
      <c r="P34" s="190">
        <f t="shared" si="2"/>
        <v>163.96717822658542</v>
      </c>
      <c r="Q34" s="190">
        <f t="shared" si="2"/>
        <v>172.19746738239951</v>
      </c>
    </row>
    <row r="35" spans="1:17" x14ac:dyDescent="0.25">
      <c r="A35" s="286" t="s">
        <v>251</v>
      </c>
      <c r="B35" s="285">
        <f t="shared" ref="B35:Q35" si="3">IF(B$12=0,"",B$12/B$5*1000)</f>
        <v>141.8083315697497</v>
      </c>
      <c r="C35" s="285">
        <f t="shared" si="3"/>
        <v>141.052921514231</v>
      </c>
      <c r="D35" s="285">
        <f t="shared" si="3"/>
        <v>140.0224981235333</v>
      </c>
      <c r="E35" s="285">
        <f t="shared" si="3"/>
        <v>139.21328274920387</v>
      </c>
      <c r="F35" s="285">
        <f t="shared" si="3"/>
        <v>138.55282575311503</v>
      </c>
      <c r="G35" s="285">
        <f t="shared" si="3"/>
        <v>138.34109461132957</v>
      </c>
      <c r="H35" s="285">
        <f t="shared" si="3"/>
        <v>134.78459348077055</v>
      </c>
      <c r="I35" s="285">
        <f t="shared" si="3"/>
        <v>120.8901370354817</v>
      </c>
      <c r="J35" s="285">
        <f t="shared" si="3"/>
        <v>121.68351792314364</v>
      </c>
      <c r="K35" s="285">
        <f t="shared" si="3"/>
        <v>110.47157835850037</v>
      </c>
      <c r="L35" s="285">
        <f t="shared" si="3"/>
        <v>111.63102516035821</v>
      </c>
      <c r="M35" s="285">
        <f t="shared" si="3"/>
        <v>111.99917237871436</v>
      </c>
      <c r="N35" s="285">
        <f t="shared" si="3"/>
        <v>111.93902811113611</v>
      </c>
      <c r="O35" s="285">
        <f t="shared" si="3"/>
        <v>111.14102051825458</v>
      </c>
      <c r="P35" s="285">
        <f t="shared" si="3"/>
        <v>107.2472065974882</v>
      </c>
      <c r="Q35" s="285">
        <f t="shared" si="3"/>
        <v>104.77200229070073</v>
      </c>
    </row>
    <row r="36" spans="1:17" x14ac:dyDescent="0.25">
      <c r="A36" s="286" t="s">
        <v>250</v>
      </c>
      <c r="B36" s="285">
        <f>IF(FBT_ued!B$5=0,"",FBT_ued!B$5/B$5*1000)</f>
        <v>54.152162027418186</v>
      </c>
      <c r="C36" s="285">
        <f>IF(FBT_ued!C$5=0,"",FBT_ued!C$5/C$5*1000)</f>
        <v>54.152162027418179</v>
      </c>
      <c r="D36" s="285">
        <f>IF(FBT_ued!D$5=0,"",FBT_ued!D$5/D$5*1000)</f>
        <v>54.152162027418179</v>
      </c>
      <c r="E36" s="285">
        <f>IF(FBT_ued!E$5=0,"",FBT_ued!E$5/E$5*1000)</f>
        <v>54.152162027418179</v>
      </c>
      <c r="F36" s="285">
        <f>IF(FBT_ued!F$5=0,"",FBT_ued!F$5/F$5*1000)</f>
        <v>54.152162027418186</v>
      </c>
      <c r="G36" s="285">
        <f>IF(FBT_ued!G$5=0,"",FBT_ued!G$5/G$5*1000)</f>
        <v>54.152162027418179</v>
      </c>
      <c r="H36" s="285">
        <f>IF(FBT_ued!H$5=0,"",FBT_ued!H$5/H$5*1000)</f>
        <v>54.152162027418186</v>
      </c>
      <c r="I36" s="285">
        <f>IF(FBT_ued!I$5=0,"",FBT_ued!I$5/I$5*1000)</f>
        <v>54.152162027418179</v>
      </c>
      <c r="J36" s="285">
        <f>IF(FBT_ued!J$5=0,"",FBT_ued!J$5/J$5*1000)</f>
        <v>54.152162027418179</v>
      </c>
      <c r="K36" s="285">
        <f>IF(FBT_ued!K$5=0,"",FBT_ued!K$5/K$5*1000)</f>
        <v>54.152162027418186</v>
      </c>
      <c r="L36" s="285">
        <f>IF(FBT_ued!L$5=0,"",FBT_ued!L$5/L$5*1000)</f>
        <v>54.152162027418179</v>
      </c>
      <c r="M36" s="285">
        <f>IF(FBT_ued!M$5=0,"",FBT_ued!M$5/M$5*1000)</f>
        <v>54.152162027418186</v>
      </c>
      <c r="N36" s="285">
        <f>IF(FBT_ued!N$5=0,"",FBT_ued!N$5/N$5*1000)</f>
        <v>54.152162027418186</v>
      </c>
      <c r="O36" s="285">
        <f>IF(FBT_ued!O$5=0,"",FBT_ued!O$5/O$5*1000)</f>
        <v>54.152162027418179</v>
      </c>
      <c r="P36" s="285">
        <f>IF(FBT_ued!P$5=0,"",FBT_ued!P$5/P$5*1000)</f>
        <v>54.152162027418179</v>
      </c>
      <c r="Q36" s="285">
        <f>IF(FBT_ued!Q$5=0,"",FBT_ued!Q$5/Q$5*1000)</f>
        <v>54.152162027418179</v>
      </c>
    </row>
    <row r="37" spans="1:17" x14ac:dyDescent="0.25">
      <c r="A37" s="284" t="s">
        <v>60</v>
      </c>
      <c r="B37" s="283">
        <f t="shared" ref="B37:Q37" si="4">IF(B$12=0,"",B$32/B$12)</f>
        <v>1.5917926192711112</v>
      </c>
      <c r="C37" s="283">
        <f t="shared" si="4"/>
        <v>1.5217097936843855</v>
      </c>
      <c r="D37" s="283">
        <f t="shared" si="4"/>
        <v>1.4408068025429011</v>
      </c>
      <c r="E37" s="283">
        <f t="shared" si="4"/>
        <v>1.3615178456396213</v>
      </c>
      <c r="F37" s="283">
        <f t="shared" si="4"/>
        <v>1.2984208947297777</v>
      </c>
      <c r="G37" s="283">
        <f t="shared" si="4"/>
        <v>1.2793832025144896</v>
      </c>
      <c r="H37" s="283">
        <f t="shared" si="4"/>
        <v>1.1936704363067021</v>
      </c>
      <c r="I37" s="283">
        <f t="shared" si="4"/>
        <v>0.77906540422783066</v>
      </c>
      <c r="J37" s="283">
        <f t="shared" si="4"/>
        <v>0.86013827096008666</v>
      </c>
      <c r="K37" s="283">
        <f t="shared" si="4"/>
        <v>0.69136939228799821</v>
      </c>
      <c r="L37" s="283">
        <f t="shared" si="4"/>
        <v>0.83846879420609177</v>
      </c>
      <c r="M37" s="283">
        <f t="shared" si="4"/>
        <v>0.90495400245083768</v>
      </c>
      <c r="N37" s="283">
        <f t="shared" si="4"/>
        <v>0.92140592557020196</v>
      </c>
      <c r="O37" s="283">
        <f t="shared" si="4"/>
        <v>0.79396559224080843</v>
      </c>
      <c r="P37" s="283">
        <f t="shared" si="4"/>
        <v>0.74798514402807958</v>
      </c>
      <c r="Q37" s="283">
        <f t="shared" si="4"/>
        <v>0.65884998522172711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89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274.07544894259684</v>
      </c>
      <c r="C5" s="96">
        <v>259.29068000000001</v>
      </c>
      <c r="D5" s="96">
        <v>253.80461000000003</v>
      </c>
      <c r="E5" s="96">
        <v>245.41010000000003</v>
      </c>
      <c r="F5" s="96">
        <v>230.20698000000002</v>
      </c>
      <c r="G5" s="96">
        <v>219.25953810910269</v>
      </c>
      <c r="H5" s="96">
        <v>232.11417</v>
      </c>
      <c r="I5" s="96">
        <v>340.00415999999996</v>
      </c>
      <c r="J5" s="96">
        <v>324.19624999999996</v>
      </c>
      <c r="K5" s="96">
        <v>424.39254000000005</v>
      </c>
      <c r="L5" s="96">
        <v>422.01442505846524</v>
      </c>
      <c r="M5" s="96">
        <v>399.18142861292881</v>
      </c>
      <c r="N5" s="96">
        <v>380.67214671257119</v>
      </c>
      <c r="O5" s="96">
        <v>385.116538608045</v>
      </c>
      <c r="P5" s="96">
        <v>394.68797555656982</v>
      </c>
      <c r="Q5" s="96">
        <v>401.11227130663468</v>
      </c>
    </row>
    <row r="6" spans="1:17" x14ac:dyDescent="0.25">
      <c r="A6" s="132" t="s">
        <v>83</v>
      </c>
      <c r="B6" s="160">
        <v>4.2324086609678933</v>
      </c>
      <c r="C6" s="160">
        <v>4.0040949452940682</v>
      </c>
      <c r="D6" s="160">
        <v>3.9193763385299172</v>
      </c>
      <c r="E6" s="160">
        <v>3.7897441625518962</v>
      </c>
      <c r="F6" s="160">
        <v>3.5549700629016541</v>
      </c>
      <c r="G6" s="160">
        <v>3.3859142497916634</v>
      </c>
      <c r="H6" s="160">
        <v>3.5844218343217276</v>
      </c>
      <c r="I6" s="160">
        <v>5.250512430431189</v>
      </c>
      <c r="J6" s="160">
        <v>5.0063988644261794</v>
      </c>
      <c r="K6" s="160">
        <v>6.5536795392511245</v>
      </c>
      <c r="L6" s="160">
        <v>6.5169555119288631</v>
      </c>
      <c r="M6" s="160">
        <v>6.1643570858940757</v>
      </c>
      <c r="N6" s="160">
        <v>5.878527598701381</v>
      </c>
      <c r="O6" s="160">
        <v>5.9471600968828531</v>
      </c>
      <c r="P6" s="160">
        <v>6.094966960996862</v>
      </c>
      <c r="Q6" s="160">
        <v>6.1941741139107629</v>
      </c>
    </row>
    <row r="7" spans="1:17" x14ac:dyDescent="0.25">
      <c r="A7" s="76" t="s">
        <v>82</v>
      </c>
      <c r="B7" s="159">
        <v>4.9378101044625424</v>
      </c>
      <c r="C7" s="159">
        <v>4.67144410284308</v>
      </c>
      <c r="D7" s="159">
        <v>4.5726057282849037</v>
      </c>
      <c r="E7" s="159">
        <v>4.4213681896438786</v>
      </c>
      <c r="F7" s="159">
        <v>4.1474650733852627</v>
      </c>
      <c r="G7" s="159">
        <v>3.9502332914236078</v>
      </c>
      <c r="H7" s="159">
        <v>4.1818254733753486</v>
      </c>
      <c r="I7" s="159">
        <v>6.1255978355030543</v>
      </c>
      <c r="J7" s="159">
        <v>5.8407986751638763</v>
      </c>
      <c r="K7" s="159">
        <v>7.6459594624596461</v>
      </c>
      <c r="L7" s="159">
        <v>7.6031147639170067</v>
      </c>
      <c r="M7" s="159">
        <v>7.1917499335430888</v>
      </c>
      <c r="N7" s="159">
        <v>6.8582821984849449</v>
      </c>
      <c r="O7" s="159">
        <v>6.9383534463633287</v>
      </c>
      <c r="P7" s="159">
        <v>7.110794787829672</v>
      </c>
      <c r="Q7" s="159">
        <v>7.2265364662292226</v>
      </c>
    </row>
    <row r="8" spans="1:17" x14ac:dyDescent="0.25">
      <c r="A8" s="76" t="s">
        <v>81</v>
      </c>
      <c r="B8" s="159">
        <v>11.286423095914383</v>
      </c>
      <c r="C8" s="159">
        <v>10.677586520784184</v>
      </c>
      <c r="D8" s="159">
        <v>10.45167023607978</v>
      </c>
      <c r="E8" s="159">
        <v>10.105984433471724</v>
      </c>
      <c r="F8" s="159">
        <v>9.4799201677377454</v>
      </c>
      <c r="G8" s="159">
        <v>9.0291046661111043</v>
      </c>
      <c r="H8" s="159">
        <v>9.5584582248579402</v>
      </c>
      <c r="I8" s="159">
        <v>14.001366481149839</v>
      </c>
      <c r="J8" s="159">
        <v>13.350396971803146</v>
      </c>
      <c r="K8" s="159">
        <v>17.476478771336335</v>
      </c>
      <c r="L8" s="159">
        <v>17.378548031810304</v>
      </c>
      <c r="M8" s="159">
        <v>16.438285562384205</v>
      </c>
      <c r="N8" s="159">
        <v>15.676073596537018</v>
      </c>
      <c r="O8" s="159">
        <v>15.859093591687611</v>
      </c>
      <c r="P8" s="159">
        <v>16.253245229324968</v>
      </c>
      <c r="Q8" s="159">
        <v>16.51779763709537</v>
      </c>
    </row>
    <row r="9" spans="1:17" x14ac:dyDescent="0.25">
      <c r="A9" s="76" t="s">
        <v>80</v>
      </c>
      <c r="B9" s="159">
        <v>8.4648173219357865</v>
      </c>
      <c r="C9" s="159">
        <v>8.0081898905881364</v>
      </c>
      <c r="D9" s="159">
        <v>7.8387526770598344</v>
      </c>
      <c r="E9" s="159">
        <v>7.5794883251037923</v>
      </c>
      <c r="F9" s="159">
        <v>7.1099401258033081</v>
      </c>
      <c r="G9" s="159">
        <v>6.7718284995833269</v>
      </c>
      <c r="H9" s="159">
        <v>7.1688436686434551</v>
      </c>
      <c r="I9" s="159">
        <v>10.501024860862378</v>
      </c>
      <c r="J9" s="159">
        <v>10.012797728852359</v>
      </c>
      <c r="K9" s="159">
        <v>13.107359078502249</v>
      </c>
      <c r="L9" s="159">
        <v>13.033911023857726</v>
      </c>
      <c r="M9" s="159">
        <v>12.328714171788151</v>
      </c>
      <c r="N9" s="159">
        <v>11.757055197402762</v>
      </c>
      <c r="O9" s="159">
        <v>11.894320193765706</v>
      </c>
      <c r="P9" s="159">
        <v>12.189933921993724</v>
      </c>
      <c r="Q9" s="159">
        <v>12.388348227821526</v>
      </c>
    </row>
    <row r="10" spans="1:17" x14ac:dyDescent="0.25">
      <c r="A10" s="129" t="s">
        <v>79</v>
      </c>
      <c r="B10" s="158">
        <v>5.6432115479571916</v>
      </c>
      <c r="C10" s="158">
        <v>5.3387932603920918</v>
      </c>
      <c r="D10" s="158">
        <v>5.2258351180398899</v>
      </c>
      <c r="E10" s="158">
        <v>5.0529922167358627</v>
      </c>
      <c r="F10" s="158">
        <v>4.7399600838688727</v>
      </c>
      <c r="G10" s="158">
        <v>4.5145523330555521</v>
      </c>
      <c r="H10" s="158">
        <v>4.7792291124289701</v>
      </c>
      <c r="I10" s="158">
        <v>7.0006832405749195</v>
      </c>
      <c r="J10" s="158">
        <v>6.6751984859015732</v>
      </c>
      <c r="K10" s="158">
        <v>8.7382393856681659</v>
      </c>
      <c r="L10" s="158">
        <v>8.689274015905152</v>
      </c>
      <c r="M10" s="158">
        <v>8.2191427811921027</v>
      </c>
      <c r="N10" s="158">
        <v>7.8380367982685089</v>
      </c>
      <c r="O10" s="158">
        <v>7.9295467958438053</v>
      </c>
      <c r="P10" s="158">
        <v>8.1266226146624838</v>
      </c>
      <c r="Q10" s="158">
        <v>8.258898818547685</v>
      </c>
    </row>
    <row r="11" spans="1:17" x14ac:dyDescent="0.25">
      <c r="A11" s="92" t="s">
        <v>125</v>
      </c>
      <c r="B11" s="91">
        <v>1.1286423095914384</v>
      </c>
      <c r="C11" s="91">
        <v>1.0677586520784184</v>
      </c>
      <c r="D11" s="91">
        <v>1.045167023607978</v>
      </c>
      <c r="E11" s="91">
        <v>1.0105984433471724</v>
      </c>
      <c r="F11" s="91">
        <v>0.94799201677377454</v>
      </c>
      <c r="G11" s="91">
        <v>0.90291046661111052</v>
      </c>
      <c r="H11" s="91">
        <v>0.95584582248579408</v>
      </c>
      <c r="I11" s="91">
        <v>1.400136648114984</v>
      </c>
      <c r="J11" s="91">
        <v>1.3350396971803147</v>
      </c>
      <c r="K11" s="91">
        <v>1.7476478771336337</v>
      </c>
      <c r="L11" s="91">
        <v>1.7378548031810306</v>
      </c>
      <c r="M11" s="91">
        <v>1.6438285562384207</v>
      </c>
      <c r="N11" s="91">
        <v>1.5676073596537019</v>
      </c>
      <c r="O11" s="91">
        <v>1.5859093591687612</v>
      </c>
      <c r="P11" s="91">
        <v>1.6253245229324969</v>
      </c>
      <c r="Q11" s="91">
        <v>1.6517797637095371</v>
      </c>
    </row>
    <row r="12" spans="1:17" x14ac:dyDescent="0.25">
      <c r="A12" s="92" t="s">
        <v>26</v>
      </c>
      <c r="B12" s="91">
        <v>1.6929634643871574</v>
      </c>
      <c r="C12" s="91">
        <v>1.6016379781176275</v>
      </c>
      <c r="D12" s="91">
        <v>1.567750535411967</v>
      </c>
      <c r="E12" s="91">
        <v>1.5158976650207585</v>
      </c>
      <c r="F12" s="91">
        <v>1.4219880251606618</v>
      </c>
      <c r="G12" s="91">
        <v>1.3543656999166656</v>
      </c>
      <c r="H12" s="91">
        <v>1.4337687337286911</v>
      </c>
      <c r="I12" s="91">
        <v>2.1002049721724756</v>
      </c>
      <c r="J12" s="91">
        <v>2.0025595457704717</v>
      </c>
      <c r="K12" s="91">
        <v>2.6214718157004504</v>
      </c>
      <c r="L12" s="91">
        <v>2.6067822047715454</v>
      </c>
      <c r="M12" s="91">
        <v>2.4657428343576306</v>
      </c>
      <c r="N12" s="91">
        <v>2.3514110394805527</v>
      </c>
      <c r="O12" s="91">
        <v>2.3788640387531417</v>
      </c>
      <c r="P12" s="91">
        <v>2.4379867843987451</v>
      </c>
      <c r="Q12" s="91">
        <v>2.4776696455643052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2.8216057739785962</v>
      </c>
      <c r="C14" s="157">
        <v>2.6693966301960459</v>
      </c>
      <c r="D14" s="157">
        <v>2.6129175590199449</v>
      </c>
      <c r="E14" s="157">
        <v>2.5264961083679314</v>
      </c>
      <c r="F14" s="157">
        <v>2.3699800419344363</v>
      </c>
      <c r="G14" s="157">
        <v>2.2572761665277761</v>
      </c>
      <c r="H14" s="157">
        <v>2.389614556214485</v>
      </c>
      <c r="I14" s="157">
        <v>3.5003416202874602</v>
      </c>
      <c r="J14" s="157">
        <v>3.337599242950787</v>
      </c>
      <c r="K14" s="157">
        <v>4.369119692834083</v>
      </c>
      <c r="L14" s="157">
        <v>4.344637007952576</v>
      </c>
      <c r="M14" s="157">
        <v>4.1095713905960514</v>
      </c>
      <c r="N14" s="157">
        <v>3.919018399134254</v>
      </c>
      <c r="O14" s="157">
        <v>3.9647733979219022</v>
      </c>
      <c r="P14" s="157">
        <v>4.0633113073312419</v>
      </c>
      <c r="Q14" s="157">
        <v>4.1294494092738425</v>
      </c>
    </row>
    <row r="15" spans="1:17" x14ac:dyDescent="0.25">
      <c r="A15" s="156" t="s">
        <v>263</v>
      </c>
      <c r="B15" s="204">
        <v>16.376805347785233</v>
      </c>
      <c r="C15" s="204">
        <v>15.493372395220405</v>
      </c>
      <c r="D15" s="204">
        <v>15.165563753983294</v>
      </c>
      <c r="E15" s="204">
        <v>14.663967362221729</v>
      </c>
      <c r="F15" s="204">
        <v>13.755536717012179</v>
      </c>
      <c r="G15" s="204">
        <v>13.10139521840256</v>
      </c>
      <c r="H15" s="204">
        <v>13.869496867444276</v>
      </c>
      <c r="I15" s="204">
        <v>20.316237617195117</v>
      </c>
      <c r="J15" s="204">
        <v>19.371669010177968</v>
      </c>
      <c r="K15" s="204">
        <v>25.358688804292818</v>
      </c>
      <c r="L15" s="204">
        <v>25.216589518704009</v>
      </c>
      <c r="M15" s="204">
        <v>23.852251560897585</v>
      </c>
      <c r="N15" s="204">
        <v>22.746268124661643</v>
      </c>
      <c r="O15" s="204">
        <v>23.011833468957377</v>
      </c>
      <c r="P15" s="204">
        <v>23.58375466952219</v>
      </c>
      <c r="Q15" s="204">
        <v>23.967625028583257</v>
      </c>
    </row>
    <row r="16" spans="1:17" x14ac:dyDescent="0.25">
      <c r="A16" s="152" t="s">
        <v>277</v>
      </c>
      <c r="B16" s="264">
        <v>4.0942013369463091</v>
      </c>
      <c r="C16" s="264">
        <v>3.8733430988051012</v>
      </c>
      <c r="D16" s="264">
        <v>3.7913909384958226</v>
      </c>
      <c r="E16" s="264">
        <v>3.6659918405554315</v>
      </c>
      <c r="F16" s="264">
        <v>3.4388841792530442</v>
      </c>
      <c r="G16" s="264">
        <v>3.2753488046006396</v>
      </c>
      <c r="H16" s="264">
        <v>3.4673742168610691</v>
      </c>
      <c r="I16" s="264">
        <v>5.0790594042987784</v>
      </c>
      <c r="J16" s="264">
        <v>4.8429172525444919</v>
      </c>
      <c r="K16" s="264">
        <v>6.3396722010732063</v>
      </c>
      <c r="L16" s="264">
        <v>6.304147379676003</v>
      </c>
      <c r="M16" s="264">
        <v>5.9630628902243963</v>
      </c>
      <c r="N16" s="264">
        <v>5.6865670311654108</v>
      </c>
      <c r="O16" s="264">
        <v>5.7529583672393443</v>
      </c>
      <c r="P16" s="264">
        <v>5.8959386673805483</v>
      </c>
      <c r="Q16" s="264">
        <v>5.9919062571458142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0.3672651187939483</v>
      </c>
      <c r="L17" s="83">
        <v>0.14770888338501509</v>
      </c>
      <c r="M17" s="83">
        <v>0</v>
      </c>
      <c r="N17" s="83">
        <v>0</v>
      </c>
      <c r="O17" s="83">
        <v>0</v>
      </c>
      <c r="P17" s="83">
        <v>0.25832638860083246</v>
      </c>
      <c r="Q17" s="83">
        <v>0</v>
      </c>
    </row>
    <row r="18" spans="1:17" x14ac:dyDescent="0.25">
      <c r="A18" s="154" t="s">
        <v>30</v>
      </c>
      <c r="B18" s="83">
        <v>1.2871018602253295</v>
      </c>
      <c r="C18" s="83">
        <v>1.2862882030783471</v>
      </c>
      <c r="D18" s="83">
        <v>1.1002939004711596</v>
      </c>
      <c r="E18" s="83">
        <v>1.1029898569239902</v>
      </c>
      <c r="F18" s="83">
        <v>0.734027529559514</v>
      </c>
      <c r="G18" s="83">
        <v>0.73714988825937333</v>
      </c>
      <c r="H18" s="83">
        <v>1.0997834037666019</v>
      </c>
      <c r="I18" s="83">
        <v>1.2842362065208075</v>
      </c>
      <c r="J18" s="83">
        <v>1.6523510426241192</v>
      </c>
      <c r="K18" s="83">
        <v>1.6519706725305325</v>
      </c>
      <c r="L18" s="83">
        <v>1.840891551770836</v>
      </c>
      <c r="M18" s="83">
        <v>1.8408691560788641</v>
      </c>
      <c r="N18" s="83">
        <v>1.4741701397891129</v>
      </c>
      <c r="O18" s="83">
        <v>1.474488550312943</v>
      </c>
      <c r="P18" s="83">
        <v>1.4742752178937388</v>
      </c>
      <c r="Q18" s="83">
        <v>2.2153757772236542</v>
      </c>
    </row>
    <row r="19" spans="1:17" x14ac:dyDescent="0.25">
      <c r="A19" s="154" t="s">
        <v>125</v>
      </c>
      <c r="B19" s="83">
        <v>1.8480069091796112</v>
      </c>
      <c r="C19" s="83">
        <v>1.513244507679915</v>
      </c>
      <c r="D19" s="83">
        <v>1.5969738077920936</v>
      </c>
      <c r="E19" s="83">
        <v>1.6772256558227778</v>
      </c>
      <c r="F19" s="83">
        <v>1.8186773581925688</v>
      </c>
      <c r="G19" s="83">
        <v>1.9395036504949665</v>
      </c>
      <c r="H19" s="83">
        <v>1.7555446624217081</v>
      </c>
      <c r="I19" s="83">
        <v>3.0002278888872418</v>
      </c>
      <c r="J19" s="83">
        <v>2.623782892405675</v>
      </c>
      <c r="K19" s="83">
        <v>3.1305822252039444</v>
      </c>
      <c r="L19" s="83">
        <v>2.8371170077533279</v>
      </c>
      <c r="M19" s="83">
        <v>2.4162638251574822</v>
      </c>
      <c r="N19" s="83">
        <v>2.3505770465571034</v>
      </c>
      <c r="O19" s="83">
        <v>2.409439757002604</v>
      </c>
      <c r="P19" s="83">
        <v>2.5310026387169628</v>
      </c>
      <c r="Q19" s="83">
        <v>2.3951562017939971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0.18289110264334293</v>
      </c>
      <c r="L20" s="83">
        <v>8.9975349971533978E-3</v>
      </c>
      <c r="M20" s="83">
        <v>0</v>
      </c>
      <c r="N20" s="83">
        <v>0</v>
      </c>
      <c r="O20" s="83">
        <v>0</v>
      </c>
      <c r="P20" s="83">
        <v>0.12106983691255851</v>
      </c>
      <c r="Q20" s="83">
        <v>0</v>
      </c>
    </row>
    <row r="21" spans="1:17" x14ac:dyDescent="0.25">
      <c r="A21" s="154" t="s">
        <v>26</v>
      </c>
      <c r="B21" s="83">
        <v>0.95909256754136896</v>
      </c>
      <c r="C21" s="83">
        <v>1.073810388046839</v>
      </c>
      <c r="D21" s="83">
        <v>1.0941232302325692</v>
      </c>
      <c r="E21" s="83">
        <v>0.88577632780866389</v>
      </c>
      <c r="F21" s="83">
        <v>0.8861792915009612</v>
      </c>
      <c r="G21" s="83">
        <v>0.59869526584629995</v>
      </c>
      <c r="H21" s="83">
        <v>0.61204615067275925</v>
      </c>
      <c r="I21" s="83">
        <v>0.7945953088907296</v>
      </c>
      <c r="J21" s="83">
        <v>0.56678331751469768</v>
      </c>
      <c r="K21" s="83">
        <v>1.0069630819014381</v>
      </c>
      <c r="L21" s="83">
        <v>1.4694324017696712</v>
      </c>
      <c r="M21" s="83">
        <v>1.7059299089880506</v>
      </c>
      <c r="N21" s="83">
        <v>1.8618198448191947</v>
      </c>
      <c r="O21" s="83">
        <v>1.8690300599237968</v>
      </c>
      <c r="P21" s="83">
        <v>1.5112645852564563</v>
      </c>
      <c r="Q21" s="83">
        <v>1.3813742781281633</v>
      </c>
    </row>
    <row r="22" spans="1:17" x14ac:dyDescent="0.25">
      <c r="A22" s="152" t="s">
        <v>276</v>
      </c>
      <c r="B22" s="264">
        <v>12.265452700385634</v>
      </c>
      <c r="C22" s="264">
        <v>11.603803198939289</v>
      </c>
      <c r="D22" s="264">
        <v>11.358290029643715</v>
      </c>
      <c r="E22" s="264">
        <v>10.982618054115987</v>
      </c>
      <c r="F22" s="264">
        <v>10.302246463089814</v>
      </c>
      <c r="G22" s="264">
        <v>9.8123254168192897</v>
      </c>
      <c r="H22" s="264">
        <v>10.387597226267978</v>
      </c>
      <c r="I22" s="264">
        <v>15.215901163361005</v>
      </c>
      <c r="J22" s="264">
        <v>14.50846394800662</v>
      </c>
      <c r="K22" s="264">
        <v>18.99245863082302</v>
      </c>
      <c r="L22" s="264">
        <v>18.886032986191186</v>
      </c>
      <c r="M22" s="264">
        <v>17.864208379166808</v>
      </c>
      <c r="N22" s="264">
        <v>17.03587909048802</v>
      </c>
      <c r="O22" s="264">
        <v>17.234774974034774</v>
      </c>
      <c r="P22" s="264">
        <v>17.663116905498477</v>
      </c>
      <c r="Q22" s="264">
        <v>17.950617650128159</v>
      </c>
    </row>
    <row r="23" spans="1:17" x14ac:dyDescent="0.25">
      <c r="A23" s="152" t="s">
        <v>275</v>
      </c>
      <c r="B23" s="264">
        <v>1.7151310453290672E-2</v>
      </c>
      <c r="C23" s="264">
        <v>1.622609747601389E-2</v>
      </c>
      <c r="D23" s="264">
        <v>1.588278584375534E-2</v>
      </c>
      <c r="E23" s="264">
        <v>1.5357467550311935E-2</v>
      </c>
      <c r="F23" s="264">
        <v>1.440607466932009E-2</v>
      </c>
      <c r="G23" s="264">
        <v>1.372099698262999E-2</v>
      </c>
      <c r="H23" s="264">
        <v>1.4525424315228228E-2</v>
      </c>
      <c r="I23" s="264">
        <v>2.1277049535333187E-2</v>
      </c>
      <c r="J23" s="264">
        <v>2.0287809626856446E-2</v>
      </c>
      <c r="K23" s="264">
        <v>2.6557972396590371E-2</v>
      </c>
      <c r="L23" s="264">
        <v>2.6409152836818578E-2</v>
      </c>
      <c r="M23" s="264">
        <v>2.4980291506381452E-2</v>
      </c>
      <c r="N23" s="264">
        <v>2.3822003008213147E-2</v>
      </c>
      <c r="O23" s="264">
        <v>2.4100127683259628E-2</v>
      </c>
      <c r="P23" s="264">
        <v>2.4699096643163165E-2</v>
      </c>
      <c r="Q23" s="264">
        <v>2.5101121309284144E-2</v>
      </c>
    </row>
    <row r="24" spans="1:17" x14ac:dyDescent="0.25">
      <c r="A24" s="156" t="s">
        <v>262</v>
      </c>
      <c r="B24" s="204">
        <v>13.64733778982103</v>
      </c>
      <c r="C24" s="204">
        <v>12.911143662683667</v>
      </c>
      <c r="D24" s="204">
        <v>12.637969794986086</v>
      </c>
      <c r="E24" s="204">
        <v>12.219972801851444</v>
      </c>
      <c r="F24" s="204">
        <v>11.462947264176817</v>
      </c>
      <c r="G24" s="204">
        <v>10.9178293486688</v>
      </c>
      <c r="H24" s="204">
        <v>11.557914056203558</v>
      </c>
      <c r="I24" s="204">
        <v>16.930198014329271</v>
      </c>
      <c r="J24" s="204">
        <v>16.14305750848165</v>
      </c>
      <c r="K24" s="204">
        <v>21.132240670244027</v>
      </c>
      <c r="L24" s="204">
        <v>21.013824598920017</v>
      </c>
      <c r="M24" s="204">
        <v>19.876876300747995</v>
      </c>
      <c r="N24" s="204">
        <v>18.955223437218034</v>
      </c>
      <c r="O24" s="204">
        <v>19.176527890797814</v>
      </c>
      <c r="P24" s="204">
        <v>19.653128891268487</v>
      </c>
      <c r="Q24" s="204">
        <v>19.973020857152715</v>
      </c>
    </row>
    <row r="25" spans="1:17" x14ac:dyDescent="0.25">
      <c r="A25" s="152" t="s">
        <v>274</v>
      </c>
      <c r="B25" s="264">
        <v>8.7786313473692772</v>
      </c>
      <c r="C25" s="264">
        <v>8.3050754830850728</v>
      </c>
      <c r="D25" s="264">
        <v>8.1293567667182209</v>
      </c>
      <c r="E25" s="264">
        <v>7.8604807732058042</v>
      </c>
      <c r="F25" s="264">
        <v>7.3735251326158586</v>
      </c>
      <c r="G25" s="264">
        <v>7.0228787798407293</v>
      </c>
      <c r="H25" s="264">
        <v>7.4346123915585318</v>
      </c>
      <c r="I25" s="264">
        <v>10.890326691892412</v>
      </c>
      <c r="J25" s="264">
        <v>10.383999639258674</v>
      </c>
      <c r="K25" s="264">
        <v>13.593284876873263</v>
      </c>
      <c r="L25" s="264">
        <v>13.517113901129433</v>
      </c>
      <c r="M25" s="264">
        <v>12.785773465039721</v>
      </c>
      <c r="N25" s="264">
        <v>12.192921522501113</v>
      </c>
      <c r="O25" s="264">
        <v>12.335275309256211</v>
      </c>
      <c r="P25" s="264">
        <v>12.641848250246962</v>
      </c>
      <c r="Q25" s="264">
        <v>12.847618319306013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0.78747594934951315</v>
      </c>
      <c r="L26" s="83">
        <v>0.31671178998142441</v>
      </c>
      <c r="M26" s="83">
        <v>0</v>
      </c>
      <c r="N26" s="83">
        <v>0</v>
      </c>
      <c r="O26" s="83">
        <v>0</v>
      </c>
      <c r="P26" s="83">
        <v>0.55389365255676049</v>
      </c>
      <c r="Q26" s="83">
        <v>0</v>
      </c>
    </row>
    <row r="27" spans="1:17" x14ac:dyDescent="0.25">
      <c r="A27" s="154" t="s">
        <v>30</v>
      </c>
      <c r="B27" s="83">
        <v>2.7597550309674861</v>
      </c>
      <c r="C27" s="83">
        <v>2.7580104181483631</v>
      </c>
      <c r="D27" s="83">
        <v>2.3592084831860349</v>
      </c>
      <c r="E27" s="83">
        <v>2.3649890508426372</v>
      </c>
      <c r="F27" s="83">
        <v>1.5738740111958704</v>
      </c>
      <c r="G27" s="83">
        <v>1.5805688543910468</v>
      </c>
      <c r="H27" s="83">
        <v>2.3581138954985819</v>
      </c>
      <c r="I27" s="83">
        <v>2.7536106048948832</v>
      </c>
      <c r="J27" s="83">
        <v>3.5429084858971409</v>
      </c>
      <c r="K27" s="83">
        <v>3.542092910757443</v>
      </c>
      <c r="L27" s="83">
        <v>3.9471699004270686</v>
      </c>
      <c r="M27" s="83">
        <v>3.9471218804330759</v>
      </c>
      <c r="N27" s="83">
        <v>3.1608597466192974</v>
      </c>
      <c r="O27" s="83">
        <v>3.161542470397567</v>
      </c>
      <c r="P27" s="83">
        <v>3.1610850511090423</v>
      </c>
      <c r="Q27" s="83">
        <v>4.7501247846896639</v>
      </c>
    </row>
    <row r="28" spans="1:17" x14ac:dyDescent="0.25">
      <c r="A28" s="154" t="s">
        <v>125</v>
      </c>
      <c r="B28" s="83">
        <v>3.9624263801298945</v>
      </c>
      <c r="C28" s="83">
        <v>3.2446415254364176</v>
      </c>
      <c r="D28" s="83">
        <v>3.4241707176197922</v>
      </c>
      <c r="E28" s="83">
        <v>3.5962436888361902</v>
      </c>
      <c r="F28" s="83">
        <v>3.8995390684152396</v>
      </c>
      <c r="G28" s="83">
        <v>4.1586102253758321</v>
      </c>
      <c r="H28" s="83">
        <v>3.7641723347041403</v>
      </c>
      <c r="I28" s="83">
        <v>6.4329749387169635</v>
      </c>
      <c r="J28" s="83">
        <v>5.625815843522572</v>
      </c>
      <c r="K28" s="83">
        <v>6.7124757665655252</v>
      </c>
      <c r="L28" s="83">
        <v>6.0832387688569867</v>
      </c>
      <c r="M28" s="83">
        <v>5.1808613239481263</v>
      </c>
      <c r="N28" s="83">
        <v>5.0400182226269319</v>
      </c>
      <c r="O28" s="83">
        <v>5.1662294156244144</v>
      </c>
      <c r="P28" s="83">
        <v>5.4268799396873524</v>
      </c>
      <c r="Q28" s="83">
        <v>5.1356031578547983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0.39214817120285383</v>
      </c>
      <c r="L29" s="83">
        <v>1.9292173558317315E-2</v>
      </c>
      <c r="M29" s="83">
        <v>0</v>
      </c>
      <c r="N29" s="83">
        <v>0</v>
      </c>
      <c r="O29" s="83">
        <v>0</v>
      </c>
      <c r="P29" s="83">
        <v>0.25959335608399497</v>
      </c>
      <c r="Q29" s="83">
        <v>0</v>
      </c>
    </row>
    <row r="30" spans="1:17" x14ac:dyDescent="0.25">
      <c r="A30" s="154" t="s">
        <v>26</v>
      </c>
      <c r="B30" s="83">
        <v>2.0564499362718953</v>
      </c>
      <c r="C30" s="83">
        <v>2.3024235395002925</v>
      </c>
      <c r="D30" s="83">
        <v>2.3459775659123934</v>
      </c>
      <c r="E30" s="83">
        <v>1.8992480335269764</v>
      </c>
      <c r="F30" s="83">
        <v>1.9001120530047486</v>
      </c>
      <c r="G30" s="83">
        <v>1.2836997000738497</v>
      </c>
      <c r="H30" s="83">
        <v>1.3123261613558104</v>
      </c>
      <c r="I30" s="83">
        <v>1.703741148280566</v>
      </c>
      <c r="J30" s="83">
        <v>1.2152753098389606</v>
      </c>
      <c r="K30" s="83">
        <v>2.1590920789979267</v>
      </c>
      <c r="L30" s="83">
        <v>3.1507012683056352</v>
      </c>
      <c r="M30" s="83">
        <v>3.65779026065852</v>
      </c>
      <c r="N30" s="83">
        <v>3.9920435532548835</v>
      </c>
      <c r="O30" s="83">
        <v>4.0075034232342288</v>
      </c>
      <c r="P30" s="83">
        <v>3.2403962508098134</v>
      </c>
      <c r="Q30" s="83">
        <v>2.9618903767615508</v>
      </c>
    </row>
    <row r="31" spans="1:17" x14ac:dyDescent="0.25">
      <c r="A31" s="152" t="s">
        <v>273</v>
      </c>
      <c r="B31" s="264">
        <v>4.8001012006385899</v>
      </c>
      <c r="C31" s="264">
        <v>4.5411637896945383</v>
      </c>
      <c r="D31" s="264">
        <v>4.4450818848928435</v>
      </c>
      <c r="E31" s="264">
        <v>4.2980621584443925</v>
      </c>
      <c r="F31" s="264">
        <v>4.0317978328836777</v>
      </c>
      <c r="G31" s="264">
        <v>3.8400665808975507</v>
      </c>
      <c r="H31" s="264">
        <v>4.0651999673841139</v>
      </c>
      <c r="I31" s="264">
        <v>5.954763124295523</v>
      </c>
      <c r="J31" s="264">
        <v>5.6779066307155492</v>
      </c>
      <c r="K31" s="264">
        <v>7.4327239037844031</v>
      </c>
      <c r="L31" s="264">
        <v>7.3910740864433082</v>
      </c>
      <c r="M31" s="264">
        <v>6.9911816696827476</v>
      </c>
      <c r="N31" s="264">
        <v>6.6670139026840687</v>
      </c>
      <c r="O31" s="264">
        <v>6.7448520708085651</v>
      </c>
      <c r="P31" s="264">
        <v>6.9124842544488754</v>
      </c>
      <c r="Q31" s="264">
        <v>7.0249980526095666</v>
      </c>
    </row>
    <row r="32" spans="1:17" x14ac:dyDescent="0.25">
      <c r="A32" s="152" t="s">
        <v>272</v>
      </c>
      <c r="B32" s="264">
        <v>6.8605241813162715E-2</v>
      </c>
      <c r="C32" s="264">
        <v>6.4904389904055601E-2</v>
      </c>
      <c r="D32" s="264">
        <v>6.3531143375021346E-2</v>
      </c>
      <c r="E32" s="264">
        <v>6.1429870201247752E-2</v>
      </c>
      <c r="F32" s="264">
        <v>5.7624298677280375E-2</v>
      </c>
      <c r="G32" s="264">
        <v>5.4883987930519962E-2</v>
      </c>
      <c r="H32" s="264">
        <v>5.8101697260912938E-2</v>
      </c>
      <c r="I32" s="264">
        <v>8.5108198141332789E-2</v>
      </c>
      <c r="J32" s="264">
        <v>8.115123850742581E-2</v>
      </c>
      <c r="K32" s="264">
        <v>0.10623188958636152</v>
      </c>
      <c r="L32" s="264">
        <v>0.10563661134727437</v>
      </c>
      <c r="M32" s="264">
        <v>9.9921166025525865E-2</v>
      </c>
      <c r="N32" s="264">
        <v>9.5288012032852629E-2</v>
      </c>
      <c r="O32" s="264">
        <v>9.6400510733038555E-2</v>
      </c>
      <c r="P32" s="264">
        <v>9.8796386572652689E-2</v>
      </c>
      <c r="Q32" s="264">
        <v>0.10040448523713659</v>
      </c>
    </row>
    <row r="33" spans="1:17" x14ac:dyDescent="0.25">
      <c r="A33" s="156" t="s">
        <v>261</v>
      </c>
      <c r="B33" s="204">
        <v>101.34350433372828</v>
      </c>
      <c r="C33" s="204">
        <v>88.927060654753248</v>
      </c>
      <c r="D33" s="204">
        <v>81.217924752691033</v>
      </c>
      <c r="E33" s="204">
        <v>75.527506078572728</v>
      </c>
      <c r="F33" s="204">
        <v>67.271987746167227</v>
      </c>
      <c r="G33" s="204">
        <v>60.606109136739803</v>
      </c>
      <c r="H33" s="204">
        <v>61.132816961188894</v>
      </c>
      <c r="I33" s="204">
        <v>162.70975843235715</v>
      </c>
      <c r="J33" s="204">
        <v>169.44676105090406</v>
      </c>
      <c r="K33" s="204">
        <v>201.98539410533766</v>
      </c>
      <c r="L33" s="204">
        <v>217.06046343081152</v>
      </c>
      <c r="M33" s="204">
        <v>198.69668588942091</v>
      </c>
      <c r="N33" s="204">
        <v>188.30488071854882</v>
      </c>
      <c r="O33" s="204">
        <v>183.98537578470882</v>
      </c>
      <c r="P33" s="204">
        <v>196.94387989133492</v>
      </c>
      <c r="Q33" s="204">
        <v>192.51526454337676</v>
      </c>
    </row>
    <row r="34" spans="1:17" x14ac:dyDescent="0.25">
      <c r="A34" s="150" t="s">
        <v>33</v>
      </c>
      <c r="B34" s="87">
        <v>24.237074823123002</v>
      </c>
      <c r="C34" s="87">
        <v>23.965257390622607</v>
      </c>
      <c r="D34" s="87">
        <v>19.856966249093961</v>
      </c>
      <c r="E34" s="87">
        <v>12.658747482989934</v>
      </c>
      <c r="F34" s="87">
        <v>11.606138570392899</v>
      </c>
      <c r="G34" s="87">
        <v>11.710065549415948</v>
      </c>
      <c r="H34" s="87">
        <v>10.94232376266933</v>
      </c>
      <c r="I34" s="87">
        <v>10.850502287497882</v>
      </c>
      <c r="J34" s="87">
        <v>10.174957051773031</v>
      </c>
      <c r="K34" s="87">
        <v>20.962919379653826</v>
      </c>
      <c r="L34" s="87">
        <v>27.8441480267368</v>
      </c>
      <c r="M34" s="87">
        <v>30.690584829060505</v>
      </c>
      <c r="N34" s="87">
        <v>25.96958506522002</v>
      </c>
      <c r="O34" s="87">
        <v>21.873876464550229</v>
      </c>
      <c r="P34" s="87">
        <v>21.832735617702824</v>
      </c>
      <c r="Q34" s="87">
        <v>15.812303185127044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6.5880170864536749E-15</v>
      </c>
      <c r="J36" s="87">
        <v>0</v>
      </c>
      <c r="K36" s="87">
        <v>6.5853850830122587E-15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15.894633550948535</v>
      </c>
      <c r="C37" s="87">
        <v>10.263772978787152</v>
      </c>
      <c r="D37" s="87">
        <v>10.633800838545504</v>
      </c>
      <c r="E37" s="87">
        <v>13.876795109368258</v>
      </c>
      <c r="F37" s="87">
        <v>13.948637551696301</v>
      </c>
      <c r="G37" s="87">
        <v>12.371185199664122</v>
      </c>
      <c r="H37" s="87">
        <v>13.200786409798532</v>
      </c>
      <c r="I37" s="87">
        <v>10.486788698603219</v>
      </c>
      <c r="J37" s="87">
        <v>15.52625953349316</v>
      </c>
      <c r="K37" s="87">
        <v>2.7798985579266007</v>
      </c>
      <c r="L37" s="87">
        <v>3.4772761545386768</v>
      </c>
      <c r="M37" s="87">
        <v>4.01600642752196</v>
      </c>
      <c r="N37" s="87">
        <v>7.2920993176987619</v>
      </c>
      <c r="O37" s="87">
        <v>3.2983733729670415</v>
      </c>
      <c r="P37" s="87">
        <v>2.5946293872757118</v>
      </c>
      <c r="Q37" s="87">
        <v>3.3177738289835332</v>
      </c>
    </row>
    <row r="38" spans="1:17" x14ac:dyDescent="0.25">
      <c r="A38" s="150" t="s">
        <v>29</v>
      </c>
      <c r="B38" s="87">
        <v>43.370197263329445</v>
      </c>
      <c r="C38" s="87">
        <v>39.615689188327536</v>
      </c>
      <c r="D38" s="87">
        <v>36.766143714812856</v>
      </c>
      <c r="E38" s="87">
        <v>34.090277610504558</v>
      </c>
      <c r="F38" s="87">
        <v>27.100819599770901</v>
      </c>
      <c r="G38" s="87">
        <v>26.072058813311408</v>
      </c>
      <c r="H38" s="87">
        <v>23.410510391132519</v>
      </c>
      <c r="I38" s="87">
        <v>17.70897124340339</v>
      </c>
      <c r="J38" s="87">
        <v>18.754704349298624</v>
      </c>
      <c r="K38" s="87">
        <v>14.926878174465203</v>
      </c>
      <c r="L38" s="87">
        <v>23.098762898102528</v>
      </c>
      <c r="M38" s="87">
        <v>23.096184831138327</v>
      </c>
      <c r="N38" s="87">
        <v>22.197279068684701</v>
      </c>
      <c r="O38" s="87">
        <v>21.257169921329321</v>
      </c>
      <c r="P38" s="87">
        <v>17.982407835317531</v>
      </c>
      <c r="Q38" s="87">
        <v>15.946963268872206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10.318997672088617</v>
      </c>
      <c r="C40" s="87">
        <v>8.5938241463602285</v>
      </c>
      <c r="D40" s="87">
        <v>8.5937189790149517</v>
      </c>
      <c r="E40" s="87">
        <v>9.1086749679767056</v>
      </c>
      <c r="F40" s="87">
        <v>8.416814869275818</v>
      </c>
      <c r="G40" s="87">
        <v>5.1543302698820002</v>
      </c>
      <c r="H40" s="87">
        <v>6.2282042999880929</v>
      </c>
      <c r="I40" s="87">
        <v>3.8660209554075129</v>
      </c>
      <c r="J40" s="87">
        <v>5.1690577635301675</v>
      </c>
      <c r="K40" s="87">
        <v>1.207856725864404</v>
      </c>
      <c r="L40" s="87">
        <v>2.1830472815545852</v>
      </c>
      <c r="M40" s="87">
        <v>3.2638405083661324</v>
      </c>
      <c r="N40" s="87">
        <v>6.5380548472940774</v>
      </c>
      <c r="O40" s="87">
        <v>2.8830334042499768</v>
      </c>
      <c r="P40" s="87">
        <v>1.8292754408376573</v>
      </c>
      <c r="Q40" s="87">
        <v>2.2998866514215348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7.5226010242386803</v>
      </c>
      <c r="C42" s="87">
        <v>6.4885169506557228</v>
      </c>
      <c r="D42" s="87">
        <v>5.3672949712237514</v>
      </c>
      <c r="E42" s="87">
        <v>5.7930109077332714</v>
      </c>
      <c r="F42" s="87">
        <v>6.1995771550313039</v>
      </c>
      <c r="G42" s="87">
        <v>5.298469304466324</v>
      </c>
      <c r="H42" s="87">
        <v>7.3509920976004173</v>
      </c>
      <c r="I42" s="87">
        <v>6.2122794451055263</v>
      </c>
      <c r="J42" s="87">
        <v>5.8792013749033467</v>
      </c>
      <c r="K42" s="87">
        <v>5.0985424287478667</v>
      </c>
      <c r="L42" s="87">
        <v>5.0303196798090486</v>
      </c>
      <c r="M42" s="87">
        <v>5.7965745784387659</v>
      </c>
      <c r="N42" s="87">
        <v>5.4385502561999974</v>
      </c>
      <c r="O42" s="87">
        <v>5.004208939936353</v>
      </c>
      <c r="P42" s="87">
        <v>6.7522924278959255</v>
      </c>
      <c r="Q42" s="87">
        <v>8.5720523463049947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113.58519580233963</v>
      </c>
      <c r="J43" s="87">
        <v>113.94258097790573</v>
      </c>
      <c r="K43" s="87">
        <v>157.00929883867977</v>
      </c>
      <c r="L43" s="87">
        <v>155.42690939006988</v>
      </c>
      <c r="M43" s="87">
        <v>131.83349471489524</v>
      </c>
      <c r="N43" s="87">
        <v>120.86931216345127</v>
      </c>
      <c r="O43" s="87">
        <v>129.66871368167588</v>
      </c>
      <c r="P43" s="87">
        <v>145.95253918230526</v>
      </c>
      <c r="Q43" s="87">
        <v>146.56628526266744</v>
      </c>
    </row>
    <row r="44" spans="1:17" x14ac:dyDescent="0.25">
      <c r="A44" s="156" t="s">
        <v>260</v>
      </c>
      <c r="B44" s="204">
        <v>25.929941800659947</v>
      </c>
      <c r="C44" s="204">
        <v>24.531172959098978</v>
      </c>
      <c r="D44" s="204">
        <v>24.01214261047355</v>
      </c>
      <c r="E44" s="204">
        <v>23.217948323517739</v>
      </c>
      <c r="F44" s="204">
        <v>21.779599801935948</v>
      </c>
      <c r="G44" s="204">
        <v>20.743875762470722</v>
      </c>
      <c r="H44" s="204">
        <v>21.960036706786774</v>
      </c>
      <c r="I44" s="204">
        <v>32.167376227225603</v>
      </c>
      <c r="J44" s="204">
        <v>30.671809266115115</v>
      </c>
      <c r="K44" s="204">
        <v>40.151257273463628</v>
      </c>
      <c r="L44" s="204">
        <v>39.926266737948012</v>
      </c>
      <c r="M44" s="204">
        <v>37.766064971421187</v>
      </c>
      <c r="N44" s="204">
        <v>36.014924530714268</v>
      </c>
      <c r="O44" s="204">
        <v>36.435402992515847</v>
      </c>
      <c r="P44" s="204">
        <v>37.340944893410132</v>
      </c>
      <c r="Q44" s="204">
        <v>37.948739628590161</v>
      </c>
    </row>
    <row r="45" spans="1:17" x14ac:dyDescent="0.25">
      <c r="A45" s="299" t="s">
        <v>271</v>
      </c>
      <c r="B45" s="298">
        <v>11.668473810296978</v>
      </c>
      <c r="C45" s="298">
        <v>11.03902783159454</v>
      </c>
      <c r="D45" s="298">
        <v>10.805464174713098</v>
      </c>
      <c r="E45" s="298">
        <v>10.448076745582982</v>
      </c>
      <c r="F45" s="298">
        <v>9.8008199108711782</v>
      </c>
      <c r="G45" s="298">
        <v>9.3347440931118246</v>
      </c>
      <c r="H45" s="298">
        <v>9.8820165180540496</v>
      </c>
      <c r="I45" s="298">
        <v>14.475319302251524</v>
      </c>
      <c r="J45" s="298">
        <v>13.802314169751803</v>
      </c>
      <c r="K45" s="298">
        <v>18.068065773058631</v>
      </c>
      <c r="L45" s="298">
        <v>17.966820032076612</v>
      </c>
      <c r="M45" s="298">
        <v>16.994729237139531</v>
      </c>
      <c r="N45" s="298">
        <v>16.206716038821423</v>
      </c>
      <c r="O45" s="298">
        <v>16.395931346632132</v>
      </c>
      <c r="P45" s="298">
        <v>16.80342520203456</v>
      </c>
      <c r="Q45" s="298">
        <v>17.07693283286557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1.0467055885627523</v>
      </c>
      <c r="L46" s="83">
        <v>0.42097031764729304</v>
      </c>
      <c r="M46" s="83">
        <v>0</v>
      </c>
      <c r="N46" s="83">
        <v>0</v>
      </c>
      <c r="O46" s="83">
        <v>0</v>
      </c>
      <c r="P46" s="83">
        <v>0.73623020751237245</v>
      </c>
      <c r="Q46" s="83">
        <v>0</v>
      </c>
    </row>
    <row r="47" spans="1:17" x14ac:dyDescent="0.25">
      <c r="A47" s="154" t="s">
        <v>30</v>
      </c>
      <c r="B47" s="83">
        <v>3.6682403016421881</v>
      </c>
      <c r="C47" s="83">
        <v>3.6659213787732896</v>
      </c>
      <c r="D47" s="83">
        <v>3.1358376163428057</v>
      </c>
      <c r="E47" s="83">
        <v>3.1435210922333727</v>
      </c>
      <c r="F47" s="83">
        <v>2.0919784592446153</v>
      </c>
      <c r="G47" s="83">
        <v>2.100877181539214</v>
      </c>
      <c r="H47" s="83">
        <v>3.134382700734816</v>
      </c>
      <c r="I47" s="83">
        <v>3.6600731885843021</v>
      </c>
      <c r="J47" s="83">
        <v>4.7092004714787405</v>
      </c>
      <c r="K47" s="83">
        <v>4.7081164167120164</v>
      </c>
      <c r="L47" s="83">
        <v>5.2465409225468829</v>
      </c>
      <c r="M47" s="83">
        <v>5.2464770948247628</v>
      </c>
      <c r="N47" s="83">
        <v>4.201384898398973</v>
      </c>
      <c r="O47" s="83">
        <v>4.2022923683918876</v>
      </c>
      <c r="P47" s="83">
        <v>4.201684370997155</v>
      </c>
      <c r="Q47" s="83">
        <v>6.3138209650874142</v>
      </c>
    </row>
    <row r="48" spans="1:17" x14ac:dyDescent="0.25">
      <c r="A48" s="154" t="s">
        <v>125</v>
      </c>
      <c r="B48" s="83">
        <v>5.2668196911618903</v>
      </c>
      <c r="C48" s="83">
        <v>4.3127468468877579</v>
      </c>
      <c r="D48" s="83">
        <v>4.5513753522074687</v>
      </c>
      <c r="E48" s="83">
        <v>4.780093119094917</v>
      </c>
      <c r="F48" s="83">
        <v>5.1832304708488222</v>
      </c>
      <c r="G48" s="83">
        <v>5.5275854039106553</v>
      </c>
      <c r="H48" s="83">
        <v>5.0033022879018691</v>
      </c>
      <c r="I48" s="83">
        <v>8.5506494833286411</v>
      </c>
      <c r="J48" s="83">
        <v>7.4777812433561746</v>
      </c>
      <c r="K48" s="83">
        <v>8.9221593418312395</v>
      </c>
      <c r="L48" s="83">
        <v>8.0857834720969848</v>
      </c>
      <c r="M48" s="83">
        <v>6.8863519016988244</v>
      </c>
      <c r="N48" s="83">
        <v>6.6991445826877456</v>
      </c>
      <c r="O48" s="83">
        <v>6.8669033074574219</v>
      </c>
      <c r="P48" s="83">
        <v>7.2133575203433429</v>
      </c>
      <c r="Q48" s="83">
        <v>6.8261951751128924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0.52123964253352717</v>
      </c>
      <c r="L49" s="83">
        <v>2.5642974741887186E-2</v>
      </c>
      <c r="M49" s="83">
        <v>0</v>
      </c>
      <c r="N49" s="83">
        <v>0</v>
      </c>
      <c r="O49" s="83">
        <v>0</v>
      </c>
      <c r="P49" s="83">
        <v>0.34504903520079172</v>
      </c>
      <c r="Q49" s="83">
        <v>0</v>
      </c>
    </row>
    <row r="50" spans="1:17" x14ac:dyDescent="0.25">
      <c r="A50" s="154" t="s">
        <v>26</v>
      </c>
      <c r="B50" s="83">
        <v>2.7334138174929006</v>
      </c>
      <c r="C50" s="83">
        <v>3.0603596059334919</v>
      </c>
      <c r="D50" s="83">
        <v>3.1182512061628231</v>
      </c>
      <c r="E50" s="83">
        <v>2.5244625342546922</v>
      </c>
      <c r="F50" s="83">
        <v>2.5256109807777398</v>
      </c>
      <c r="G50" s="83">
        <v>1.7062815076619551</v>
      </c>
      <c r="H50" s="83">
        <v>1.7443315294173638</v>
      </c>
      <c r="I50" s="83">
        <v>2.2645966303385796</v>
      </c>
      <c r="J50" s="83">
        <v>1.6153324549168884</v>
      </c>
      <c r="K50" s="83">
        <v>2.8698447834190981</v>
      </c>
      <c r="L50" s="83">
        <v>4.1878823450435636</v>
      </c>
      <c r="M50" s="83">
        <v>4.8619002406159444</v>
      </c>
      <c r="N50" s="83">
        <v>5.3061865577347058</v>
      </c>
      <c r="O50" s="83">
        <v>5.3267356707828215</v>
      </c>
      <c r="P50" s="83">
        <v>4.3071040679808998</v>
      </c>
      <c r="Q50" s="83">
        <v>3.9369166926652652</v>
      </c>
    </row>
    <row r="51" spans="1:17" x14ac:dyDescent="0.25">
      <c r="A51" s="299" t="s">
        <v>270</v>
      </c>
      <c r="B51" s="298">
        <v>9.1273395138322986</v>
      </c>
      <c r="C51" s="298">
        <v>8.6349728816028382</v>
      </c>
      <c r="D51" s="298">
        <v>8.4522741988866876</v>
      </c>
      <c r="E51" s="298">
        <v>8.1727178098782449</v>
      </c>
      <c r="F51" s="298">
        <v>7.6664191302814535</v>
      </c>
      <c r="G51" s="298">
        <v>7.3018442683896936</v>
      </c>
      <c r="H51" s="298">
        <v>7.7299329207889418</v>
      </c>
      <c r="I51" s="298">
        <v>11.32291643198341</v>
      </c>
      <c r="J51" s="298">
        <v>10.79647686167252</v>
      </c>
      <c r="K51" s="298">
        <v>14.133242560259195</v>
      </c>
      <c r="L51" s="298">
        <v>14.054045891757699</v>
      </c>
      <c r="M51" s="298">
        <v>13.293654869940253</v>
      </c>
      <c r="N51" s="298">
        <v>12.677253434811423</v>
      </c>
      <c r="O51" s="298">
        <v>12.825261853365577</v>
      </c>
      <c r="P51" s="298">
        <v>13.144012602480364</v>
      </c>
      <c r="Q51" s="298">
        <v>13.357956349263734</v>
      </c>
    </row>
    <row r="52" spans="1:17" x14ac:dyDescent="0.25">
      <c r="A52" s="150" t="s">
        <v>33</v>
      </c>
      <c r="B52" s="87">
        <v>2.1828731124622851</v>
      </c>
      <c r="C52" s="87">
        <v>2.3270683428081695</v>
      </c>
      <c r="D52" s="87">
        <v>2.0664960845336009</v>
      </c>
      <c r="E52" s="87">
        <v>1.3697840214312857</v>
      </c>
      <c r="F52" s="87">
        <v>1.3226533917875349</v>
      </c>
      <c r="G52" s="87">
        <v>1.4108326080057947</v>
      </c>
      <c r="H52" s="87">
        <v>1.3836010327593422</v>
      </c>
      <c r="I52" s="87">
        <v>0.75508274260919195</v>
      </c>
      <c r="J52" s="87">
        <v>0.64830798592236094</v>
      </c>
      <c r="K52" s="87">
        <v>1.4668091506126206</v>
      </c>
      <c r="L52" s="87">
        <v>1.8028291656595885</v>
      </c>
      <c r="M52" s="87">
        <v>2.0533308879706733</v>
      </c>
      <c r="N52" s="87">
        <v>1.7483509201270431</v>
      </c>
      <c r="O52" s="87">
        <v>1.5247852836646101</v>
      </c>
      <c r="P52" s="87">
        <v>1.4571143427459909</v>
      </c>
      <c r="Q52" s="87">
        <v>1.0971600419802543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4.5845785551580898E-16</v>
      </c>
      <c r="J54" s="87">
        <v>0</v>
      </c>
      <c r="K54" s="87">
        <v>4.6078997515229418E-16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1.4315245739847018</v>
      </c>
      <c r="C55" s="87">
        <v>0.99663027971697415</v>
      </c>
      <c r="D55" s="87">
        <v>1.1066498034445256</v>
      </c>
      <c r="E55" s="87">
        <v>1.5015871226620601</v>
      </c>
      <c r="F55" s="87">
        <v>1.5896081764549823</v>
      </c>
      <c r="G55" s="87">
        <v>1.4904845242506215</v>
      </c>
      <c r="H55" s="87">
        <v>1.6691721160859865</v>
      </c>
      <c r="I55" s="87">
        <v>0.72977203837172522</v>
      </c>
      <c r="J55" s="87">
        <v>0.98927179700604206</v>
      </c>
      <c r="K55" s="87">
        <v>0.19451396862686887</v>
      </c>
      <c r="L55" s="87">
        <v>0.22514371287048618</v>
      </c>
      <c r="M55" s="87">
        <v>0.26868794093853143</v>
      </c>
      <c r="N55" s="87">
        <v>0.49092615533664474</v>
      </c>
      <c r="O55" s="87">
        <v>0.22992317741585822</v>
      </c>
      <c r="P55" s="87">
        <v>0.17316527623978409</v>
      </c>
      <c r="Q55" s="87">
        <v>0.23020864391927703</v>
      </c>
    </row>
    <row r="56" spans="1:17" x14ac:dyDescent="0.25">
      <c r="A56" s="150" t="s">
        <v>29</v>
      </c>
      <c r="B56" s="87">
        <v>3.9060669729825332</v>
      </c>
      <c r="C56" s="87">
        <v>3.8467526004856265</v>
      </c>
      <c r="D56" s="87">
        <v>3.8262185208441464</v>
      </c>
      <c r="E56" s="87">
        <v>3.6888576551332246</v>
      </c>
      <c r="F56" s="87">
        <v>3.0884510594504855</v>
      </c>
      <c r="G56" s="87">
        <v>3.1411703526714425</v>
      </c>
      <c r="H56" s="87">
        <v>2.9601396428332949</v>
      </c>
      <c r="I56" s="87">
        <v>1.2323612512080173</v>
      </c>
      <c r="J56" s="87">
        <v>1.1949755209182336</v>
      </c>
      <c r="K56" s="87">
        <v>1.044457649235444</v>
      </c>
      <c r="L56" s="87">
        <v>1.4955790137075784</v>
      </c>
      <c r="M56" s="87">
        <v>1.5452331707654785</v>
      </c>
      <c r="N56" s="87">
        <v>1.4943878843881271</v>
      </c>
      <c r="O56" s="87">
        <v>1.4817958728499849</v>
      </c>
      <c r="P56" s="87">
        <v>1.2001438955136308</v>
      </c>
      <c r="Q56" s="87">
        <v>1.1065036310453735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0.92936390758151521</v>
      </c>
      <c r="C58" s="87">
        <v>0.83447533188108103</v>
      </c>
      <c r="D58" s="87">
        <v>0.89434037399981992</v>
      </c>
      <c r="E58" s="87">
        <v>0.98563601527807965</v>
      </c>
      <c r="F58" s="87">
        <v>0.95919316035863522</v>
      </c>
      <c r="G58" s="87">
        <v>0.62099543221972209</v>
      </c>
      <c r="H58" s="87">
        <v>0.78752466922049269</v>
      </c>
      <c r="I58" s="87">
        <v>0.26903507585609393</v>
      </c>
      <c r="J58" s="87">
        <v>0.32935189905363138</v>
      </c>
      <c r="K58" s="87">
        <v>8.4515675800693954E-2</v>
      </c>
      <c r="L58" s="87">
        <v>0.14134608483697697</v>
      </c>
      <c r="M58" s="87">
        <v>0.21836483620515085</v>
      </c>
      <c r="N58" s="87">
        <v>0.44016160363749846</v>
      </c>
      <c r="O58" s="87">
        <v>0.20097063793142522</v>
      </c>
      <c r="P58" s="87">
        <v>0.12208563912239588</v>
      </c>
      <c r="Q58" s="87">
        <v>0.1595810367079806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0.67751094682126312</v>
      </c>
      <c r="C60" s="87">
        <v>0.63004632671098804</v>
      </c>
      <c r="D60" s="87">
        <v>0.5585694160645942</v>
      </c>
      <c r="E60" s="87">
        <v>0.62685299537359396</v>
      </c>
      <c r="F60" s="87">
        <v>0.70651334222981643</v>
      </c>
      <c r="G60" s="87">
        <v>0.63836135124211235</v>
      </c>
      <c r="H60" s="87">
        <v>0.92949545988982596</v>
      </c>
      <c r="I60" s="87">
        <v>0.43231040158111261</v>
      </c>
      <c r="J60" s="87">
        <v>0.37459943887737462</v>
      </c>
      <c r="K60" s="87">
        <v>0.35675320568816515</v>
      </c>
      <c r="L60" s="87">
        <v>0.32569885142985916</v>
      </c>
      <c r="M60" s="87">
        <v>0.3878155366744197</v>
      </c>
      <c r="N60" s="87">
        <v>0.36613963298623359</v>
      </c>
      <c r="O60" s="87">
        <v>0.34883364914142695</v>
      </c>
      <c r="P60" s="87">
        <v>0.45064724436660031</v>
      </c>
      <c r="Q60" s="87">
        <v>0.59478452961711026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7.9043549223572684</v>
      </c>
      <c r="J61" s="87">
        <v>7.2599702198948775</v>
      </c>
      <c r="K61" s="87">
        <v>10.986192910295403</v>
      </c>
      <c r="L61" s="87">
        <v>10.063449063253209</v>
      </c>
      <c r="M61" s="87">
        <v>8.8202224973860002</v>
      </c>
      <c r="N61" s="87">
        <v>8.1372872383358761</v>
      </c>
      <c r="O61" s="87">
        <v>9.038953232362271</v>
      </c>
      <c r="P61" s="87">
        <v>9.740856204491962</v>
      </c>
      <c r="Q61" s="87">
        <v>10.169718465993739</v>
      </c>
    </row>
    <row r="62" spans="1:17" x14ac:dyDescent="0.25">
      <c r="A62" s="303" t="s">
        <v>269</v>
      </c>
      <c r="B62" s="302">
        <v>1.8150959260461967</v>
      </c>
      <c r="C62" s="302">
        <v>1.7171821071369284</v>
      </c>
      <c r="D62" s="302">
        <v>1.6808499827331487</v>
      </c>
      <c r="E62" s="302">
        <v>1.6252563826462421</v>
      </c>
      <c r="F62" s="302">
        <v>1.5245719861355167</v>
      </c>
      <c r="G62" s="302">
        <v>1.4520713033729507</v>
      </c>
      <c r="H62" s="302">
        <v>1.5372025694750742</v>
      </c>
      <c r="I62" s="302">
        <v>2.2517163359057926</v>
      </c>
      <c r="J62" s="302">
        <v>2.1470266486280587</v>
      </c>
      <c r="K62" s="302">
        <v>2.8105880091424544</v>
      </c>
      <c r="L62" s="302">
        <v>2.7948386716563616</v>
      </c>
      <c r="M62" s="302">
        <v>2.6436245479994831</v>
      </c>
      <c r="N62" s="302">
        <v>2.5210447171499992</v>
      </c>
      <c r="O62" s="302">
        <v>2.5504782094761098</v>
      </c>
      <c r="P62" s="302">
        <v>2.61386614253871</v>
      </c>
      <c r="Q62" s="302">
        <v>2.6564117740013113</v>
      </c>
    </row>
    <row r="63" spans="1:17" x14ac:dyDescent="0.25">
      <c r="A63" s="152" t="s">
        <v>268</v>
      </c>
      <c r="B63" s="151">
        <v>3.111593016079194</v>
      </c>
      <c r="C63" s="151">
        <v>2.943740755091877</v>
      </c>
      <c r="D63" s="151">
        <v>2.8814571132568259</v>
      </c>
      <c r="E63" s="151">
        <v>2.7861537988221285</v>
      </c>
      <c r="F63" s="151">
        <v>2.6135519762323138</v>
      </c>
      <c r="G63" s="151">
        <v>2.4892650914964864</v>
      </c>
      <c r="H63" s="151">
        <v>2.6352044048144125</v>
      </c>
      <c r="I63" s="151">
        <v>3.8600851472670721</v>
      </c>
      <c r="J63" s="151">
        <v>3.680617111933814</v>
      </c>
      <c r="K63" s="151">
        <v>4.8181508728156359</v>
      </c>
      <c r="L63" s="151">
        <v>4.7911520085537616</v>
      </c>
      <c r="M63" s="151">
        <v>4.5319277965705416</v>
      </c>
      <c r="N63" s="151">
        <v>4.3217909436857118</v>
      </c>
      <c r="O63" s="151">
        <v>4.3722483591019019</v>
      </c>
      <c r="P63" s="151">
        <v>4.4809133872092159</v>
      </c>
      <c r="Q63" s="151">
        <v>4.5538487554308187</v>
      </c>
    </row>
    <row r="64" spans="1:17" x14ac:dyDescent="0.25">
      <c r="A64" s="301" t="s">
        <v>267</v>
      </c>
      <c r="B64" s="300">
        <v>0.2074395344052796</v>
      </c>
      <c r="C64" s="300">
        <v>0.19624938367279179</v>
      </c>
      <c r="D64" s="300">
        <v>0.1920971408837884</v>
      </c>
      <c r="E64" s="300">
        <v>0.18574358658814191</v>
      </c>
      <c r="F64" s="300">
        <v>0.17423679841548761</v>
      </c>
      <c r="G64" s="300">
        <v>0.16595100609976576</v>
      </c>
      <c r="H64" s="300">
        <v>0.17568029365429416</v>
      </c>
      <c r="I64" s="300">
        <v>0.25733900981780483</v>
      </c>
      <c r="J64" s="300">
        <v>0.24537447412892094</v>
      </c>
      <c r="K64" s="300">
        <v>0.32121005818770904</v>
      </c>
      <c r="L64" s="300">
        <v>0.31941013390358414</v>
      </c>
      <c r="M64" s="300">
        <v>0.30212851977136945</v>
      </c>
      <c r="N64" s="300">
        <v>0.28811939624571414</v>
      </c>
      <c r="O64" s="300">
        <v>0.29148322394012682</v>
      </c>
      <c r="P64" s="300">
        <v>0.29872755914728105</v>
      </c>
      <c r="Q64" s="300">
        <v>0.30358991702872129</v>
      </c>
    </row>
    <row r="65" spans="1:17" x14ac:dyDescent="0.25">
      <c r="A65" s="156" t="s">
        <v>259</v>
      </c>
      <c r="B65" s="204">
        <v>23.473420998492166</v>
      </c>
      <c r="C65" s="204">
        <v>22.207167099815912</v>
      </c>
      <c r="D65" s="204">
        <v>21.737308047376054</v>
      </c>
      <c r="E65" s="204">
        <v>21.018353219184476</v>
      </c>
      <c r="F65" s="204">
        <v>19.716269294384123</v>
      </c>
      <c r="G65" s="204">
        <v>18.778666479710338</v>
      </c>
      <c r="H65" s="204">
        <v>19.879612176670129</v>
      </c>
      <c r="I65" s="204">
        <v>29.119940584646336</v>
      </c>
      <c r="J65" s="204">
        <v>27.76605891458842</v>
      </c>
      <c r="K65" s="204">
        <v>36.347453952819706</v>
      </c>
      <c r="L65" s="204">
        <v>36.143778310142416</v>
      </c>
      <c r="M65" s="204">
        <v>34.18822723728654</v>
      </c>
      <c r="N65" s="204">
        <v>32.602984312015025</v>
      </c>
      <c r="O65" s="204">
        <v>32.983627972172243</v>
      </c>
      <c r="P65" s="204">
        <v>33.803381692981802</v>
      </c>
      <c r="Q65" s="204">
        <v>34.35359587430267</v>
      </c>
    </row>
    <row r="66" spans="1:17" x14ac:dyDescent="0.25">
      <c r="A66" s="299" t="s">
        <v>266</v>
      </c>
      <c r="B66" s="298">
        <v>3.5210131497738244</v>
      </c>
      <c r="C66" s="298">
        <v>3.3310750649723868</v>
      </c>
      <c r="D66" s="298">
        <v>3.2605962071064081</v>
      </c>
      <c r="E66" s="298">
        <v>3.1527529828776717</v>
      </c>
      <c r="F66" s="298">
        <v>2.9574403941576186</v>
      </c>
      <c r="G66" s="298">
        <v>2.8167999719565504</v>
      </c>
      <c r="H66" s="298">
        <v>2.9819418265005191</v>
      </c>
      <c r="I66" s="298">
        <v>4.3679910876969501</v>
      </c>
      <c r="J66" s="298">
        <v>4.1649088371882632</v>
      </c>
      <c r="K66" s="298">
        <v>5.452118092922956</v>
      </c>
      <c r="L66" s="298">
        <v>5.4215667465213615</v>
      </c>
      <c r="M66" s="298">
        <v>5.1282340855929807</v>
      </c>
      <c r="N66" s="298">
        <v>4.8904476468022535</v>
      </c>
      <c r="O66" s="298">
        <v>4.9475441958258362</v>
      </c>
      <c r="P66" s="298">
        <v>5.0705072539472704</v>
      </c>
      <c r="Q66" s="298">
        <v>5.1530393811454003</v>
      </c>
    </row>
    <row r="67" spans="1:17" x14ac:dyDescent="0.25">
      <c r="A67" s="299" t="s">
        <v>265</v>
      </c>
      <c r="B67" s="298">
        <v>1.1736710499246079</v>
      </c>
      <c r="C67" s="298">
        <v>1.1103583549907958</v>
      </c>
      <c r="D67" s="298">
        <v>1.0868654023688027</v>
      </c>
      <c r="E67" s="298">
        <v>1.0509176609592241</v>
      </c>
      <c r="F67" s="298">
        <v>0.98581346471920639</v>
      </c>
      <c r="G67" s="298">
        <v>0.93893332398551699</v>
      </c>
      <c r="H67" s="298">
        <v>0.99398060883350636</v>
      </c>
      <c r="I67" s="298">
        <v>1.455997029232317</v>
      </c>
      <c r="J67" s="298">
        <v>1.3883029457294209</v>
      </c>
      <c r="K67" s="298">
        <v>1.8173726976409856</v>
      </c>
      <c r="L67" s="298">
        <v>1.8071889155071208</v>
      </c>
      <c r="M67" s="298">
        <v>1.7094113618643267</v>
      </c>
      <c r="N67" s="298">
        <v>1.6301492156007513</v>
      </c>
      <c r="O67" s="298">
        <v>1.6491813986086119</v>
      </c>
      <c r="P67" s="298">
        <v>1.69016908464909</v>
      </c>
      <c r="Q67" s="298">
        <v>1.7176797937151336</v>
      </c>
    </row>
    <row r="68" spans="1:17" x14ac:dyDescent="0.25">
      <c r="A68" s="150" t="s">
        <v>33</v>
      </c>
      <c r="B68" s="87">
        <v>0.28069241577714799</v>
      </c>
      <c r="C68" s="87">
        <v>0.2992342665692323</v>
      </c>
      <c r="D68" s="87">
        <v>0.26572766637244277</v>
      </c>
      <c r="E68" s="87">
        <v>0.17613849557878378</v>
      </c>
      <c r="F68" s="87">
        <v>0.17007803781956943</v>
      </c>
      <c r="G68" s="87">
        <v>0.18141687244093657</v>
      </c>
      <c r="H68" s="87">
        <v>0.17791520457132692</v>
      </c>
      <c r="I68" s="87">
        <v>9.7094969892928415E-2</v>
      </c>
      <c r="J68" s="87">
        <v>8.336496230460981E-2</v>
      </c>
      <c r="K68" s="87">
        <v>0.18861481302734062</v>
      </c>
      <c r="L68" s="87">
        <v>0.23182312835933708</v>
      </c>
      <c r="M68" s="87">
        <v>0.26403477327374092</v>
      </c>
      <c r="N68" s="87">
        <v>0.22481785157136022</v>
      </c>
      <c r="O68" s="87">
        <v>0.19606987798318853</v>
      </c>
      <c r="P68" s="87">
        <v>0.18736817206362924</v>
      </c>
      <c r="Q68" s="87">
        <v>0.14108218243167145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5.8952415631518516E-17</v>
      </c>
      <c r="J70" s="87">
        <v>0</v>
      </c>
      <c r="K70" s="87">
        <v>5.9252299436449325E-17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0.18407762165473143</v>
      </c>
      <c r="C71" s="87">
        <v>0.12815520941336689</v>
      </c>
      <c r="D71" s="87">
        <v>0.14230245678263936</v>
      </c>
      <c r="E71" s="87">
        <v>0.19308686086862617</v>
      </c>
      <c r="F71" s="87">
        <v>0.20440535761831416</v>
      </c>
      <c r="G71" s="87">
        <v>0.19165919420686822</v>
      </c>
      <c r="H71" s="87">
        <v>0.21463636660196597</v>
      </c>
      <c r="I71" s="87">
        <v>9.3840303977225467E-2</v>
      </c>
      <c r="J71" s="87">
        <v>0.12720899303606403</v>
      </c>
      <c r="K71" s="87">
        <v>2.5012262712187094E-2</v>
      </c>
      <c r="L71" s="87">
        <v>2.8950896092795778E-2</v>
      </c>
      <c r="M71" s="87">
        <v>3.4550183792933169E-2</v>
      </c>
      <c r="N71" s="87">
        <v>6.3127466146757558E-2</v>
      </c>
      <c r="O71" s="87">
        <v>2.9565480349527225E-2</v>
      </c>
      <c r="P71" s="87">
        <v>2.226706602365645E-2</v>
      </c>
      <c r="Q71" s="87">
        <v>2.9602188063782633E-2</v>
      </c>
    </row>
    <row r="72" spans="1:17" x14ac:dyDescent="0.25">
      <c r="A72" s="150" t="s">
        <v>29</v>
      </c>
      <c r="B72" s="87">
        <v>0.50227535836796944</v>
      </c>
      <c r="C72" s="87">
        <v>0.49464821118684787</v>
      </c>
      <c r="D72" s="87">
        <v>0.49200776434299737</v>
      </c>
      <c r="E72" s="87">
        <v>0.47434473436222691</v>
      </c>
      <c r="F72" s="87">
        <v>0.39713934077862112</v>
      </c>
      <c r="G72" s="87">
        <v>0.40391843649782311</v>
      </c>
      <c r="H72" s="87">
        <v>0.38063996603418571</v>
      </c>
      <c r="I72" s="87">
        <v>0.15846750538859081</v>
      </c>
      <c r="J72" s="87">
        <v>0.15366012978314608</v>
      </c>
      <c r="K72" s="87">
        <v>0.13430525991962952</v>
      </c>
      <c r="L72" s="87">
        <v>0.19231428704971854</v>
      </c>
      <c r="M72" s="87">
        <v>0.19869924145608725</v>
      </c>
      <c r="N72" s="87">
        <v>0.19216112149727713</v>
      </c>
      <c r="O72" s="87">
        <v>0.19054193341073372</v>
      </c>
      <c r="P72" s="87">
        <v>0.15432472340635806</v>
      </c>
      <c r="Q72" s="87">
        <v>0.14228366069064313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0.11950552639355613</v>
      </c>
      <c r="C74" s="87">
        <v>0.10730394518805766</v>
      </c>
      <c r="D74" s="87">
        <v>0.11500190215906778</v>
      </c>
      <c r="E74" s="87">
        <v>0.12674147325645166</v>
      </c>
      <c r="F74" s="87">
        <v>0.12334122576381976</v>
      </c>
      <c r="G74" s="87">
        <v>7.9852881535430784E-2</v>
      </c>
      <c r="H74" s="87">
        <v>0.1012666291162715</v>
      </c>
      <c r="I74" s="87">
        <v>3.4594821357093429E-2</v>
      </c>
      <c r="J74" s="87">
        <v>4.235087218692031E-2</v>
      </c>
      <c r="K74" s="87">
        <v>1.086774539303182E-2</v>
      </c>
      <c r="L74" s="87">
        <v>1.8175483397099318E-2</v>
      </c>
      <c r="M74" s="87">
        <v>2.8079210397193442E-2</v>
      </c>
      <c r="N74" s="87">
        <v>5.6599727740467808E-2</v>
      </c>
      <c r="O74" s="87">
        <v>2.584251624118207E-2</v>
      </c>
      <c r="P74" s="87">
        <v>1.5698811250786555E-2</v>
      </c>
      <c r="Q74" s="87">
        <v>2.052028881113387E-2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8.7120127731203117E-2</v>
      </c>
      <c r="C76" s="87">
        <v>8.1016722633290919E-2</v>
      </c>
      <c r="D76" s="87">
        <v>7.1825612711655357E-2</v>
      </c>
      <c r="E76" s="87">
        <v>8.0606096893135609E-2</v>
      </c>
      <c r="F76" s="87">
        <v>9.0849502738881913E-2</v>
      </c>
      <c r="G76" s="87">
        <v>8.2085939304458247E-2</v>
      </c>
      <c r="H76" s="87">
        <v>0.11952244250975635</v>
      </c>
      <c r="I76" s="87">
        <v>5.5590153313360785E-2</v>
      </c>
      <c r="J76" s="87">
        <v>4.8169186219279639E-2</v>
      </c>
      <c r="K76" s="87">
        <v>4.5874365563968622E-2</v>
      </c>
      <c r="L76" s="87">
        <v>4.1881132211375439E-2</v>
      </c>
      <c r="M76" s="87">
        <v>4.9868624632177172E-2</v>
      </c>
      <c r="N76" s="87">
        <v>4.7081352327775258E-2</v>
      </c>
      <c r="O76" s="87">
        <v>4.4856001534334208E-2</v>
      </c>
      <c r="P76" s="87">
        <v>5.7948060728958778E-2</v>
      </c>
      <c r="Q76" s="87">
        <v>7.648246044717627E-2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1.016409275303118</v>
      </c>
      <c r="J77" s="87">
        <v>0.93354880219940117</v>
      </c>
      <c r="K77" s="87">
        <v>1.4126982510248278</v>
      </c>
      <c r="L77" s="87">
        <v>1.2940439883967945</v>
      </c>
      <c r="M77" s="87">
        <v>1.1341793283121948</v>
      </c>
      <c r="N77" s="87">
        <v>1.0463616963171134</v>
      </c>
      <c r="O77" s="87">
        <v>1.1623055890896461</v>
      </c>
      <c r="P77" s="87">
        <v>1.2525622511757011</v>
      </c>
      <c r="Q77" s="87">
        <v>1.3077090132707261</v>
      </c>
    </row>
    <row r="78" spans="1:17" x14ac:dyDescent="0.25">
      <c r="A78" s="299" t="s">
        <v>264</v>
      </c>
      <c r="B78" s="298">
        <v>18.778736798793734</v>
      </c>
      <c r="C78" s="298">
        <v>17.76573367985273</v>
      </c>
      <c r="D78" s="298">
        <v>17.389846437900843</v>
      </c>
      <c r="E78" s="298">
        <v>16.814682575347582</v>
      </c>
      <c r="F78" s="298">
        <v>15.773015435507299</v>
      </c>
      <c r="G78" s="298">
        <v>15.02293318376827</v>
      </c>
      <c r="H78" s="298">
        <v>15.903689741336104</v>
      </c>
      <c r="I78" s="298">
        <v>23.295952467717068</v>
      </c>
      <c r="J78" s="298">
        <v>22.212847131670738</v>
      </c>
      <c r="K78" s="298">
        <v>29.077963162255767</v>
      </c>
      <c r="L78" s="298">
        <v>28.915022648113933</v>
      </c>
      <c r="M78" s="298">
        <v>27.350581789829231</v>
      </c>
      <c r="N78" s="298">
        <v>26.082387449612018</v>
      </c>
      <c r="O78" s="298">
        <v>26.386902377737794</v>
      </c>
      <c r="P78" s="298">
        <v>27.042705354385443</v>
      </c>
      <c r="Q78" s="298">
        <v>27.482876699442134</v>
      </c>
    </row>
    <row r="79" spans="1:17" x14ac:dyDescent="0.25">
      <c r="A79" s="243" t="s">
        <v>258</v>
      </c>
      <c r="B79" s="278">
        <v>58.739767940872362</v>
      </c>
      <c r="C79" s="278">
        <v>62.520654508526256</v>
      </c>
      <c r="D79" s="278">
        <v>67.025460942495684</v>
      </c>
      <c r="E79" s="278">
        <v>67.812774887144741</v>
      </c>
      <c r="F79" s="278">
        <v>67.188383662626876</v>
      </c>
      <c r="G79" s="278">
        <v>67.460029123145233</v>
      </c>
      <c r="H79" s="278">
        <v>74.441514918078923</v>
      </c>
      <c r="I79" s="278">
        <v>35.881464275725158</v>
      </c>
      <c r="J79" s="278">
        <v>19.91130352358562</v>
      </c>
      <c r="K79" s="278">
        <v>45.895788956624685</v>
      </c>
      <c r="L79" s="278">
        <v>29.431699114520189</v>
      </c>
      <c r="M79" s="278">
        <v>34.459073118353018</v>
      </c>
      <c r="N79" s="278">
        <v>34.039890200018782</v>
      </c>
      <c r="O79" s="278">
        <v>40.955296374349594</v>
      </c>
      <c r="P79" s="278">
        <v>33.587322003244573</v>
      </c>
      <c r="Q79" s="278">
        <v>41.768270111024606</v>
      </c>
    </row>
    <row r="81" spans="1:17" ht="12.75" x14ac:dyDescent="0.25">
      <c r="A81" s="98" t="s">
        <v>84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1.0000000000000002</v>
      </c>
      <c r="D83" s="77">
        <f t="shared" si="0"/>
        <v>1</v>
      </c>
      <c r="E83" s="77">
        <f t="shared" si="0"/>
        <v>1</v>
      </c>
      <c r="F83" s="77">
        <f t="shared" si="0"/>
        <v>1</v>
      </c>
      <c r="G83" s="77">
        <f t="shared" si="0"/>
        <v>1</v>
      </c>
      <c r="H83" s="77">
        <f t="shared" si="0"/>
        <v>1</v>
      </c>
      <c r="I83" s="77">
        <f t="shared" si="0"/>
        <v>1.0000000000000002</v>
      </c>
      <c r="J83" s="77">
        <f t="shared" si="0"/>
        <v>1</v>
      </c>
      <c r="K83" s="77">
        <f t="shared" si="0"/>
        <v>1</v>
      </c>
      <c r="L83" s="77">
        <f t="shared" si="0"/>
        <v>1</v>
      </c>
      <c r="M83" s="77">
        <f t="shared" si="0"/>
        <v>1</v>
      </c>
      <c r="N83" s="77">
        <f t="shared" si="0"/>
        <v>1</v>
      </c>
      <c r="O83" s="77">
        <f t="shared" si="0"/>
        <v>1</v>
      </c>
      <c r="P83" s="77">
        <f t="shared" si="0"/>
        <v>1</v>
      </c>
      <c r="Q83" s="77">
        <f t="shared" si="0"/>
        <v>1.0000000000000002</v>
      </c>
    </row>
    <row r="84" spans="1:17" x14ac:dyDescent="0.25">
      <c r="A84" s="132" t="s">
        <v>83</v>
      </c>
      <c r="B84" s="203">
        <f t="shared" ref="B84:Q84" si="1">IF(B$6=0,0,B$6/B$5)</f>
        <v>1.5442494675450997E-2</v>
      </c>
      <c r="C84" s="203">
        <f t="shared" si="1"/>
        <v>1.5442494675450997E-2</v>
      </c>
      <c r="D84" s="203">
        <f t="shared" si="1"/>
        <v>1.5442494675450997E-2</v>
      </c>
      <c r="E84" s="203">
        <f t="shared" si="1"/>
        <v>1.5442494675450993E-2</v>
      </c>
      <c r="F84" s="203">
        <f t="shared" si="1"/>
        <v>1.5442494675450995E-2</v>
      </c>
      <c r="G84" s="203">
        <f t="shared" si="1"/>
        <v>1.5442494675450998E-2</v>
      </c>
      <c r="H84" s="203">
        <f t="shared" si="1"/>
        <v>1.5442494675450997E-2</v>
      </c>
      <c r="I84" s="203">
        <f t="shared" si="1"/>
        <v>1.5442494675451E-2</v>
      </c>
      <c r="J84" s="203">
        <f t="shared" si="1"/>
        <v>1.5442494675450997E-2</v>
      </c>
      <c r="K84" s="203">
        <f t="shared" si="1"/>
        <v>1.5442494675450995E-2</v>
      </c>
      <c r="L84" s="203">
        <f t="shared" si="1"/>
        <v>1.5442494675450997E-2</v>
      </c>
      <c r="M84" s="203">
        <f t="shared" si="1"/>
        <v>1.5442494675450998E-2</v>
      </c>
      <c r="N84" s="203">
        <f t="shared" si="1"/>
        <v>1.5442494675450997E-2</v>
      </c>
      <c r="O84" s="203">
        <f t="shared" si="1"/>
        <v>1.5442494675450997E-2</v>
      </c>
      <c r="P84" s="203">
        <f t="shared" si="1"/>
        <v>1.5442494675450995E-2</v>
      </c>
      <c r="Q84" s="203">
        <f t="shared" si="1"/>
        <v>1.5442494675451E-2</v>
      </c>
    </row>
    <row r="85" spans="1:17" x14ac:dyDescent="0.25">
      <c r="A85" s="76" t="s">
        <v>82</v>
      </c>
      <c r="B85" s="202">
        <f t="shared" ref="B85:Q85" si="2">IF(B$7=0,0,B$7/B$5)</f>
        <v>1.8016243788026163E-2</v>
      </c>
      <c r="C85" s="202">
        <f t="shared" si="2"/>
        <v>1.8016243788026163E-2</v>
      </c>
      <c r="D85" s="202">
        <f t="shared" si="2"/>
        <v>1.8016243788026163E-2</v>
      </c>
      <c r="E85" s="202">
        <f t="shared" si="2"/>
        <v>1.8016243788026156E-2</v>
      </c>
      <c r="F85" s="202">
        <f t="shared" si="2"/>
        <v>1.8016243788026159E-2</v>
      </c>
      <c r="G85" s="202">
        <f t="shared" si="2"/>
        <v>1.8016243788026166E-2</v>
      </c>
      <c r="H85" s="202">
        <f t="shared" si="2"/>
        <v>1.8016243788026163E-2</v>
      </c>
      <c r="I85" s="202">
        <f t="shared" si="2"/>
        <v>1.8016243788026166E-2</v>
      </c>
      <c r="J85" s="202">
        <f t="shared" si="2"/>
        <v>1.8016243788026163E-2</v>
      </c>
      <c r="K85" s="202">
        <f t="shared" si="2"/>
        <v>1.8016243788026163E-2</v>
      </c>
      <c r="L85" s="202">
        <f t="shared" si="2"/>
        <v>1.8016243788026163E-2</v>
      </c>
      <c r="M85" s="202">
        <f t="shared" si="2"/>
        <v>1.8016243788026166E-2</v>
      </c>
      <c r="N85" s="202">
        <f t="shared" si="2"/>
        <v>1.8016243788026163E-2</v>
      </c>
      <c r="O85" s="202">
        <f t="shared" si="2"/>
        <v>1.8016243788026163E-2</v>
      </c>
      <c r="P85" s="202">
        <f t="shared" si="2"/>
        <v>1.8016243788026159E-2</v>
      </c>
      <c r="Q85" s="202">
        <f t="shared" si="2"/>
        <v>1.8016243788026163E-2</v>
      </c>
    </row>
    <row r="86" spans="1:17" x14ac:dyDescent="0.25">
      <c r="A86" s="76" t="s">
        <v>81</v>
      </c>
      <c r="B86" s="202">
        <f t="shared" ref="B86:Q86" si="3">IF(B$8=0,0,B$8/B$5)</f>
        <v>4.1179985801202662E-2</v>
      </c>
      <c r="C86" s="202">
        <f t="shared" si="3"/>
        <v>4.1179985801202662E-2</v>
      </c>
      <c r="D86" s="202">
        <f t="shared" si="3"/>
        <v>4.1179985801202662E-2</v>
      </c>
      <c r="E86" s="202">
        <f t="shared" si="3"/>
        <v>4.1179985801202648E-2</v>
      </c>
      <c r="F86" s="202">
        <f t="shared" si="3"/>
        <v>4.1179985801202662E-2</v>
      </c>
      <c r="G86" s="202">
        <f t="shared" si="3"/>
        <v>4.1179985801202669E-2</v>
      </c>
      <c r="H86" s="202">
        <f t="shared" si="3"/>
        <v>4.1179985801202662E-2</v>
      </c>
      <c r="I86" s="202">
        <f t="shared" si="3"/>
        <v>4.1179985801202669E-2</v>
      </c>
      <c r="J86" s="202">
        <f t="shared" si="3"/>
        <v>4.1179985801202662E-2</v>
      </c>
      <c r="K86" s="202">
        <f t="shared" si="3"/>
        <v>4.1179985801202662E-2</v>
      </c>
      <c r="L86" s="202">
        <f t="shared" si="3"/>
        <v>4.1179985801202662E-2</v>
      </c>
      <c r="M86" s="202">
        <f t="shared" si="3"/>
        <v>4.1179985801202669E-2</v>
      </c>
      <c r="N86" s="202">
        <f t="shared" si="3"/>
        <v>4.1179985801202662E-2</v>
      </c>
      <c r="O86" s="202">
        <f t="shared" si="3"/>
        <v>4.1179985801202662E-2</v>
      </c>
      <c r="P86" s="202">
        <f t="shared" si="3"/>
        <v>4.1179985801202662E-2</v>
      </c>
      <c r="Q86" s="202">
        <f t="shared" si="3"/>
        <v>4.1179985801202669E-2</v>
      </c>
    </row>
    <row r="87" spans="1:17" x14ac:dyDescent="0.25">
      <c r="A87" s="76" t="s">
        <v>80</v>
      </c>
      <c r="B87" s="202">
        <f t="shared" ref="B87:Q87" si="4">IF(B$9=0,0,B$9/B$5)</f>
        <v>3.0884989350901993E-2</v>
      </c>
      <c r="C87" s="202">
        <f t="shared" si="4"/>
        <v>3.0884989350901993E-2</v>
      </c>
      <c r="D87" s="202">
        <f t="shared" si="4"/>
        <v>3.0884989350901993E-2</v>
      </c>
      <c r="E87" s="202">
        <f t="shared" si="4"/>
        <v>3.0884989350901986E-2</v>
      </c>
      <c r="F87" s="202">
        <f t="shared" si="4"/>
        <v>3.088498935090199E-2</v>
      </c>
      <c r="G87" s="202">
        <f t="shared" si="4"/>
        <v>3.0884989350901997E-2</v>
      </c>
      <c r="H87" s="202">
        <f t="shared" si="4"/>
        <v>3.0884989350901993E-2</v>
      </c>
      <c r="I87" s="202">
        <f t="shared" si="4"/>
        <v>3.0884989350902E-2</v>
      </c>
      <c r="J87" s="202">
        <f t="shared" si="4"/>
        <v>3.0884989350901993E-2</v>
      </c>
      <c r="K87" s="202">
        <f t="shared" si="4"/>
        <v>3.088498935090199E-2</v>
      </c>
      <c r="L87" s="202">
        <f t="shared" si="4"/>
        <v>3.0884989350901993E-2</v>
      </c>
      <c r="M87" s="202">
        <f t="shared" si="4"/>
        <v>3.0884989350901997E-2</v>
      </c>
      <c r="N87" s="202">
        <f t="shared" si="4"/>
        <v>3.0884989350901993E-2</v>
      </c>
      <c r="O87" s="202">
        <f t="shared" si="4"/>
        <v>3.0884989350901993E-2</v>
      </c>
      <c r="P87" s="202">
        <f t="shared" si="4"/>
        <v>3.088498935090199E-2</v>
      </c>
      <c r="Q87" s="202">
        <f t="shared" si="4"/>
        <v>3.0884989350902E-2</v>
      </c>
    </row>
    <row r="88" spans="1:17" x14ac:dyDescent="0.25">
      <c r="A88" s="129" t="s">
        <v>79</v>
      </c>
      <c r="B88" s="201">
        <f t="shared" ref="B88:Q88" si="5">IF(B$10=0,0,B$10/B$5)</f>
        <v>2.0589992900601331E-2</v>
      </c>
      <c r="C88" s="201">
        <f t="shared" si="5"/>
        <v>2.0589992900601331E-2</v>
      </c>
      <c r="D88" s="201">
        <f t="shared" si="5"/>
        <v>2.0589992900601331E-2</v>
      </c>
      <c r="E88" s="201">
        <f t="shared" si="5"/>
        <v>2.0589992900601328E-2</v>
      </c>
      <c r="F88" s="201">
        <f t="shared" si="5"/>
        <v>2.0589992900601331E-2</v>
      </c>
      <c r="G88" s="201">
        <f t="shared" si="5"/>
        <v>2.0589992900601334E-2</v>
      </c>
      <c r="H88" s="201">
        <f t="shared" si="5"/>
        <v>2.0589992900601331E-2</v>
      </c>
      <c r="I88" s="201">
        <f t="shared" si="5"/>
        <v>2.0589992900601334E-2</v>
      </c>
      <c r="J88" s="201">
        <f t="shared" si="5"/>
        <v>2.0589992900601331E-2</v>
      </c>
      <c r="K88" s="201">
        <f t="shared" si="5"/>
        <v>2.0589992900601328E-2</v>
      </c>
      <c r="L88" s="201">
        <f t="shared" si="5"/>
        <v>2.0589992900601331E-2</v>
      </c>
      <c r="M88" s="201">
        <f t="shared" si="5"/>
        <v>2.0589992900601334E-2</v>
      </c>
      <c r="N88" s="201">
        <f t="shared" si="5"/>
        <v>2.0589992900601331E-2</v>
      </c>
      <c r="O88" s="201">
        <f t="shared" si="5"/>
        <v>2.0589992900601331E-2</v>
      </c>
      <c r="P88" s="201">
        <f t="shared" si="5"/>
        <v>2.0589992900601331E-2</v>
      </c>
      <c r="Q88" s="201">
        <f t="shared" si="5"/>
        <v>2.0589992900601334E-2</v>
      </c>
    </row>
    <row r="89" spans="1:17" x14ac:dyDescent="0.25">
      <c r="A89" s="127" t="s">
        <v>263</v>
      </c>
      <c r="B89" s="200">
        <f t="shared" ref="B89:Q89" si="6">IF(B$15=0,0,B$15/B$5)</f>
        <v>5.9752908956158417E-2</v>
      </c>
      <c r="C89" s="200">
        <f t="shared" si="6"/>
        <v>5.975290895615841E-2</v>
      </c>
      <c r="D89" s="200">
        <f t="shared" si="6"/>
        <v>5.975290895615841E-2</v>
      </c>
      <c r="E89" s="200">
        <f t="shared" si="6"/>
        <v>5.9752908956158396E-2</v>
      </c>
      <c r="F89" s="200">
        <f t="shared" si="6"/>
        <v>5.9752908956158403E-2</v>
      </c>
      <c r="G89" s="200">
        <f t="shared" si="6"/>
        <v>5.9752908956158417E-2</v>
      </c>
      <c r="H89" s="200">
        <f t="shared" si="6"/>
        <v>5.975290895615841E-2</v>
      </c>
      <c r="I89" s="200">
        <f t="shared" si="6"/>
        <v>5.9752908956158417E-2</v>
      </c>
      <c r="J89" s="200">
        <f t="shared" si="6"/>
        <v>5.975290895615841E-2</v>
      </c>
      <c r="K89" s="200">
        <f t="shared" si="6"/>
        <v>5.975290895615841E-2</v>
      </c>
      <c r="L89" s="200">
        <f t="shared" si="6"/>
        <v>5.975290895615841E-2</v>
      </c>
      <c r="M89" s="200">
        <f t="shared" si="6"/>
        <v>5.9752908956158417E-2</v>
      </c>
      <c r="N89" s="200">
        <f t="shared" si="6"/>
        <v>5.975290895615841E-2</v>
      </c>
      <c r="O89" s="200">
        <f t="shared" si="6"/>
        <v>5.975290895615841E-2</v>
      </c>
      <c r="P89" s="200">
        <f t="shared" si="6"/>
        <v>5.9752908956158403E-2</v>
      </c>
      <c r="Q89" s="200">
        <f t="shared" si="6"/>
        <v>5.9752908956158417E-2</v>
      </c>
    </row>
    <row r="90" spans="1:17" x14ac:dyDescent="0.25">
      <c r="A90" s="142" t="s">
        <v>277</v>
      </c>
      <c r="B90" s="199">
        <f t="shared" ref="B90:Q90" si="7">IF(B$16=0,0,B$16/B$5)</f>
        <v>1.4938227239039608E-2</v>
      </c>
      <c r="C90" s="199">
        <f t="shared" si="7"/>
        <v>1.4938227239039602E-2</v>
      </c>
      <c r="D90" s="199">
        <f t="shared" si="7"/>
        <v>1.4938227239039599E-2</v>
      </c>
      <c r="E90" s="199">
        <f t="shared" si="7"/>
        <v>1.4938227239039596E-2</v>
      </c>
      <c r="F90" s="199">
        <f t="shared" si="7"/>
        <v>1.4938227239039599E-2</v>
      </c>
      <c r="G90" s="199">
        <f t="shared" si="7"/>
        <v>1.4938227239039602E-2</v>
      </c>
      <c r="H90" s="199">
        <f t="shared" si="7"/>
        <v>1.4938227239039602E-2</v>
      </c>
      <c r="I90" s="199">
        <f t="shared" si="7"/>
        <v>1.4938227239039602E-2</v>
      </c>
      <c r="J90" s="199">
        <f t="shared" si="7"/>
        <v>1.4938227239039602E-2</v>
      </c>
      <c r="K90" s="199">
        <f t="shared" si="7"/>
        <v>1.4938227239039606E-2</v>
      </c>
      <c r="L90" s="199">
        <f t="shared" si="7"/>
        <v>1.4938227239039604E-2</v>
      </c>
      <c r="M90" s="199">
        <f t="shared" si="7"/>
        <v>1.4938227239039604E-2</v>
      </c>
      <c r="N90" s="199">
        <f t="shared" si="7"/>
        <v>1.4938227239039602E-2</v>
      </c>
      <c r="O90" s="199">
        <f t="shared" si="7"/>
        <v>1.4938227239039602E-2</v>
      </c>
      <c r="P90" s="199">
        <f t="shared" si="7"/>
        <v>1.4938227239039602E-2</v>
      </c>
      <c r="Q90" s="199">
        <f t="shared" si="7"/>
        <v>1.4938227239039604E-2</v>
      </c>
    </row>
    <row r="91" spans="1:17" x14ac:dyDescent="0.25">
      <c r="A91" s="142" t="s">
        <v>276</v>
      </c>
      <c r="B91" s="199">
        <f t="shared" ref="B91:Q91" si="8">IF(B$22=0,0,B$22/B$5)</f>
        <v>4.4752102925331869E-2</v>
      </c>
      <c r="C91" s="199">
        <f t="shared" si="8"/>
        <v>4.4752102925331869E-2</v>
      </c>
      <c r="D91" s="199">
        <f t="shared" si="8"/>
        <v>4.4752102925331869E-2</v>
      </c>
      <c r="E91" s="199">
        <f t="shared" si="8"/>
        <v>4.4752102925331862E-2</v>
      </c>
      <c r="F91" s="199">
        <f t="shared" si="8"/>
        <v>4.4752102925331862E-2</v>
      </c>
      <c r="G91" s="199">
        <f t="shared" si="8"/>
        <v>4.4752102925331876E-2</v>
      </c>
      <c r="H91" s="199">
        <f t="shared" si="8"/>
        <v>4.4752102925331869E-2</v>
      </c>
      <c r="I91" s="199">
        <f t="shared" si="8"/>
        <v>4.4752102925331876E-2</v>
      </c>
      <c r="J91" s="199">
        <f t="shared" si="8"/>
        <v>4.4752102925331869E-2</v>
      </c>
      <c r="K91" s="199">
        <f t="shared" si="8"/>
        <v>4.4752102925331855E-2</v>
      </c>
      <c r="L91" s="199">
        <f t="shared" si="8"/>
        <v>4.4752102925331862E-2</v>
      </c>
      <c r="M91" s="199">
        <f t="shared" si="8"/>
        <v>4.4752102925331876E-2</v>
      </c>
      <c r="N91" s="199">
        <f t="shared" si="8"/>
        <v>4.4752102925331869E-2</v>
      </c>
      <c r="O91" s="199">
        <f t="shared" si="8"/>
        <v>4.4752102925331869E-2</v>
      </c>
      <c r="P91" s="199">
        <f t="shared" si="8"/>
        <v>4.4752102925331855E-2</v>
      </c>
      <c r="Q91" s="199">
        <f t="shared" si="8"/>
        <v>4.4752102925331876E-2</v>
      </c>
    </row>
    <row r="92" spans="1:17" x14ac:dyDescent="0.25">
      <c r="A92" s="142" t="s">
        <v>275</v>
      </c>
      <c r="B92" s="199">
        <f t="shared" ref="B92:Q92" si="9">IF(B$23=0,0,B$23/B$5)</f>
        <v>6.2578791786939273E-5</v>
      </c>
      <c r="C92" s="199">
        <f t="shared" si="9"/>
        <v>6.2578791786939233E-5</v>
      </c>
      <c r="D92" s="199">
        <f t="shared" si="9"/>
        <v>6.2578791786939327E-5</v>
      </c>
      <c r="E92" s="199">
        <f t="shared" si="9"/>
        <v>6.2578791786939219E-5</v>
      </c>
      <c r="F92" s="199">
        <f t="shared" si="9"/>
        <v>6.257879178693926E-5</v>
      </c>
      <c r="G92" s="199">
        <f t="shared" si="9"/>
        <v>6.2578791786939165E-5</v>
      </c>
      <c r="H92" s="199">
        <f t="shared" si="9"/>
        <v>6.2578791786939273E-5</v>
      </c>
      <c r="I92" s="199">
        <f t="shared" si="9"/>
        <v>6.2578791786939287E-5</v>
      </c>
      <c r="J92" s="199">
        <f t="shared" si="9"/>
        <v>6.2578791786939083E-5</v>
      </c>
      <c r="K92" s="199">
        <f t="shared" si="9"/>
        <v>6.2578791786939436E-5</v>
      </c>
      <c r="L92" s="199">
        <f t="shared" si="9"/>
        <v>6.257879178693926E-5</v>
      </c>
      <c r="M92" s="199">
        <f t="shared" si="9"/>
        <v>6.2578791786939314E-5</v>
      </c>
      <c r="N92" s="199">
        <f t="shared" si="9"/>
        <v>6.2578791786939151E-5</v>
      </c>
      <c r="O92" s="199">
        <f t="shared" si="9"/>
        <v>6.2578791786939327E-5</v>
      </c>
      <c r="P92" s="199">
        <f t="shared" si="9"/>
        <v>6.2578791786939287E-5</v>
      </c>
      <c r="Q92" s="199">
        <f t="shared" si="9"/>
        <v>6.2578791786939165E-5</v>
      </c>
    </row>
    <row r="93" spans="1:17" x14ac:dyDescent="0.25">
      <c r="A93" s="127" t="s">
        <v>262</v>
      </c>
      <c r="B93" s="200">
        <f t="shared" ref="B93:Q93" si="10">IF(B$24=0,0,B$24/B$5)</f>
        <v>4.9794090796798689E-2</v>
      </c>
      <c r="C93" s="200">
        <f t="shared" si="10"/>
        <v>4.9794090796798661E-2</v>
      </c>
      <c r="D93" s="200">
        <f t="shared" si="10"/>
        <v>4.9794090796798703E-2</v>
      </c>
      <c r="E93" s="200">
        <f t="shared" si="10"/>
        <v>4.9794090796798675E-2</v>
      </c>
      <c r="F93" s="200">
        <f t="shared" si="10"/>
        <v>4.9794090796798675E-2</v>
      </c>
      <c r="G93" s="200">
        <f t="shared" si="10"/>
        <v>4.9794090796798682E-2</v>
      </c>
      <c r="H93" s="200">
        <f t="shared" si="10"/>
        <v>4.9794090796798654E-2</v>
      </c>
      <c r="I93" s="200">
        <f t="shared" si="10"/>
        <v>4.9794090796798703E-2</v>
      </c>
      <c r="J93" s="200">
        <f t="shared" si="10"/>
        <v>4.9794090796798703E-2</v>
      </c>
      <c r="K93" s="200">
        <f t="shared" si="10"/>
        <v>4.9794090796798703E-2</v>
      </c>
      <c r="L93" s="200">
        <f t="shared" si="10"/>
        <v>4.9794090796798696E-2</v>
      </c>
      <c r="M93" s="200">
        <f t="shared" si="10"/>
        <v>4.9794090796798696E-2</v>
      </c>
      <c r="N93" s="200">
        <f t="shared" si="10"/>
        <v>4.9794090796798668E-2</v>
      </c>
      <c r="O93" s="200">
        <f t="shared" si="10"/>
        <v>4.9794090796798675E-2</v>
      </c>
      <c r="P93" s="200">
        <f t="shared" si="10"/>
        <v>4.9794090796798661E-2</v>
      </c>
      <c r="Q93" s="200">
        <f t="shared" si="10"/>
        <v>4.9794090796798682E-2</v>
      </c>
    </row>
    <row r="94" spans="1:17" x14ac:dyDescent="0.25">
      <c r="A94" s="142" t="s">
        <v>274</v>
      </c>
      <c r="B94" s="199">
        <f t="shared" ref="B94:Q94" si="11">IF(B$25=0,0,B$25/B$5)</f>
        <v>3.2029980726978213E-2</v>
      </c>
      <c r="C94" s="199">
        <f t="shared" si="11"/>
        <v>3.2029980726978199E-2</v>
      </c>
      <c r="D94" s="199">
        <f t="shared" si="11"/>
        <v>3.2029980726978206E-2</v>
      </c>
      <c r="E94" s="199">
        <f t="shared" si="11"/>
        <v>3.2029980726978241E-2</v>
      </c>
      <c r="F94" s="199">
        <f t="shared" si="11"/>
        <v>3.2029980726978206E-2</v>
      </c>
      <c r="G94" s="199">
        <f t="shared" si="11"/>
        <v>3.2029980726978324E-2</v>
      </c>
      <c r="H94" s="199">
        <f t="shared" si="11"/>
        <v>3.2029980726978158E-2</v>
      </c>
      <c r="I94" s="199">
        <f t="shared" si="11"/>
        <v>3.2029980726978199E-2</v>
      </c>
      <c r="J94" s="199">
        <f t="shared" si="11"/>
        <v>3.2029980726978415E-2</v>
      </c>
      <c r="K94" s="199">
        <f t="shared" si="11"/>
        <v>3.2029980726978047E-2</v>
      </c>
      <c r="L94" s="199">
        <f t="shared" si="11"/>
        <v>3.2029980726978213E-2</v>
      </c>
      <c r="M94" s="199">
        <f t="shared" si="11"/>
        <v>3.2029980726978165E-2</v>
      </c>
      <c r="N94" s="199">
        <f t="shared" si="11"/>
        <v>3.2029980726978304E-2</v>
      </c>
      <c r="O94" s="199">
        <f t="shared" si="11"/>
        <v>3.202998072697813E-2</v>
      </c>
      <c r="P94" s="199">
        <f t="shared" si="11"/>
        <v>3.2029980726978172E-2</v>
      </c>
      <c r="Q94" s="199">
        <f t="shared" si="11"/>
        <v>3.2029980726978331E-2</v>
      </c>
    </row>
    <row r="95" spans="1:17" x14ac:dyDescent="0.25">
      <c r="A95" s="142" t="s">
        <v>273</v>
      </c>
      <c r="B95" s="199">
        <f t="shared" ref="B95:Q95" si="12">IF(B$31=0,0,B$31/B$5)</f>
        <v>1.751379490267272E-2</v>
      </c>
      <c r="C95" s="199">
        <f t="shared" si="12"/>
        <v>1.75137949026727E-2</v>
      </c>
      <c r="D95" s="199">
        <f t="shared" si="12"/>
        <v>1.7513794902672741E-2</v>
      </c>
      <c r="E95" s="199">
        <f t="shared" si="12"/>
        <v>1.7513794902672679E-2</v>
      </c>
      <c r="F95" s="199">
        <f t="shared" si="12"/>
        <v>1.7513794902672707E-2</v>
      </c>
      <c r="G95" s="199">
        <f t="shared" si="12"/>
        <v>1.7513794902672596E-2</v>
      </c>
      <c r="H95" s="199">
        <f t="shared" si="12"/>
        <v>1.7513794902672741E-2</v>
      </c>
      <c r="I95" s="199">
        <f t="shared" si="12"/>
        <v>1.7513794902672731E-2</v>
      </c>
      <c r="J95" s="199">
        <f t="shared" si="12"/>
        <v>1.7513794902672533E-2</v>
      </c>
      <c r="K95" s="199">
        <f t="shared" si="12"/>
        <v>1.7513794902672894E-2</v>
      </c>
      <c r="L95" s="199">
        <f t="shared" si="12"/>
        <v>1.7513794902672724E-2</v>
      </c>
      <c r="M95" s="199">
        <f t="shared" si="12"/>
        <v>1.7513794902672773E-2</v>
      </c>
      <c r="N95" s="199">
        <f t="shared" si="12"/>
        <v>1.7513794902672609E-2</v>
      </c>
      <c r="O95" s="199">
        <f t="shared" si="12"/>
        <v>1.7513794902672783E-2</v>
      </c>
      <c r="P95" s="199">
        <f t="shared" si="12"/>
        <v>1.7513794902672738E-2</v>
      </c>
      <c r="Q95" s="199">
        <f t="shared" si="12"/>
        <v>1.7513794902672599E-2</v>
      </c>
    </row>
    <row r="96" spans="1:17" x14ac:dyDescent="0.25">
      <c r="A96" s="142" t="s">
        <v>272</v>
      </c>
      <c r="B96" s="199">
        <f t="shared" ref="B96:Q96" si="13">IF(B$32=0,0,B$32/B$5)</f>
        <v>2.503151671477572E-4</v>
      </c>
      <c r="C96" s="199">
        <f t="shared" si="13"/>
        <v>2.5031516714775709E-4</v>
      </c>
      <c r="D96" s="199">
        <f t="shared" si="13"/>
        <v>2.5031516714775726E-4</v>
      </c>
      <c r="E96" s="199">
        <f t="shared" si="13"/>
        <v>2.5031516714775693E-4</v>
      </c>
      <c r="F96" s="199">
        <f t="shared" si="13"/>
        <v>2.5031516714775709E-4</v>
      </c>
      <c r="G96" s="199">
        <f t="shared" si="13"/>
        <v>2.5031516714775666E-4</v>
      </c>
      <c r="H96" s="199">
        <f t="shared" si="13"/>
        <v>2.5031516714775726E-4</v>
      </c>
      <c r="I96" s="199">
        <f t="shared" si="13"/>
        <v>2.5031516714775726E-4</v>
      </c>
      <c r="J96" s="199">
        <f t="shared" si="13"/>
        <v>2.5031516714775639E-4</v>
      </c>
      <c r="K96" s="199">
        <f t="shared" si="13"/>
        <v>2.5031516714775785E-4</v>
      </c>
      <c r="L96" s="199">
        <f t="shared" si="13"/>
        <v>2.5031516714775715E-4</v>
      </c>
      <c r="M96" s="199">
        <f t="shared" si="13"/>
        <v>2.5031516714775742E-4</v>
      </c>
      <c r="N96" s="199">
        <f t="shared" si="13"/>
        <v>2.5031516714775671E-4</v>
      </c>
      <c r="O96" s="199">
        <f t="shared" si="13"/>
        <v>2.5031516714775742E-4</v>
      </c>
      <c r="P96" s="199">
        <f t="shared" si="13"/>
        <v>2.503151671477572E-4</v>
      </c>
      <c r="Q96" s="199">
        <f t="shared" si="13"/>
        <v>2.5031516714775671E-4</v>
      </c>
    </row>
    <row r="97" spans="1:17" x14ac:dyDescent="0.25">
      <c r="A97" s="127" t="s">
        <v>261</v>
      </c>
      <c r="B97" s="200">
        <f t="shared" ref="B97:Q97" si="14">IF(B$33=0,0,B$33/B$5)</f>
        <v>0.36976498524300133</v>
      </c>
      <c r="C97" s="200">
        <f t="shared" si="14"/>
        <v>0.34296281167820319</v>
      </c>
      <c r="D97" s="200">
        <f t="shared" si="14"/>
        <v>0.32000177125502577</v>
      </c>
      <c r="E97" s="200">
        <f t="shared" si="14"/>
        <v>0.30776038182035997</v>
      </c>
      <c r="F97" s="200">
        <f t="shared" si="14"/>
        <v>0.29222392712057305</v>
      </c>
      <c r="G97" s="200">
        <f t="shared" si="14"/>
        <v>0.27641264621556594</v>
      </c>
      <c r="H97" s="200">
        <f t="shared" si="14"/>
        <v>0.26337391190373638</v>
      </c>
      <c r="I97" s="200">
        <f t="shared" si="14"/>
        <v>0.47855225780871968</v>
      </c>
      <c r="J97" s="200">
        <f t="shared" si="14"/>
        <v>0.52266724569116418</v>
      </c>
      <c r="K97" s="200">
        <f t="shared" si="14"/>
        <v>0.47594002030605354</v>
      </c>
      <c r="L97" s="200">
        <f t="shared" si="14"/>
        <v>0.51434370614402647</v>
      </c>
      <c r="M97" s="200">
        <f t="shared" si="14"/>
        <v>0.49776034566500232</v>
      </c>
      <c r="N97" s="200">
        <f t="shared" si="14"/>
        <v>0.49466419422782082</v>
      </c>
      <c r="O97" s="200">
        <f t="shared" si="14"/>
        <v>0.47773948231281027</v>
      </c>
      <c r="P97" s="200">
        <f t="shared" si="14"/>
        <v>0.49898626785782924</v>
      </c>
      <c r="Q97" s="200">
        <f t="shared" si="14"/>
        <v>0.47995356491152164</v>
      </c>
    </row>
    <row r="98" spans="1:17" x14ac:dyDescent="0.25">
      <c r="A98" s="127" t="s">
        <v>260</v>
      </c>
      <c r="B98" s="200">
        <f t="shared" ref="B98:Q98" si="15">IF(B$44=0,0,B$44/B$5)</f>
        <v>9.4608772513917472E-2</v>
      </c>
      <c r="C98" s="200">
        <f t="shared" si="15"/>
        <v>9.46087725139175E-2</v>
      </c>
      <c r="D98" s="200">
        <f t="shared" si="15"/>
        <v>9.4608772513917486E-2</v>
      </c>
      <c r="E98" s="200">
        <f t="shared" si="15"/>
        <v>9.4608772513917458E-2</v>
      </c>
      <c r="F98" s="200">
        <f t="shared" si="15"/>
        <v>9.4608772513917458E-2</v>
      </c>
      <c r="G98" s="200">
        <f t="shared" si="15"/>
        <v>9.46087725139175E-2</v>
      </c>
      <c r="H98" s="200">
        <f t="shared" si="15"/>
        <v>9.46087725139175E-2</v>
      </c>
      <c r="I98" s="200">
        <f t="shared" si="15"/>
        <v>9.46087725139175E-2</v>
      </c>
      <c r="J98" s="200">
        <f t="shared" si="15"/>
        <v>9.4608772513917472E-2</v>
      </c>
      <c r="K98" s="200">
        <f t="shared" si="15"/>
        <v>9.4608772513917472E-2</v>
      </c>
      <c r="L98" s="200">
        <f t="shared" si="15"/>
        <v>9.4608772513917472E-2</v>
      </c>
      <c r="M98" s="200">
        <f t="shared" si="15"/>
        <v>9.4608772513917513E-2</v>
      </c>
      <c r="N98" s="200">
        <f t="shared" si="15"/>
        <v>9.4608772513917486E-2</v>
      </c>
      <c r="O98" s="200">
        <f t="shared" si="15"/>
        <v>9.4608772513917472E-2</v>
      </c>
      <c r="P98" s="200">
        <f t="shared" si="15"/>
        <v>9.4608772513917472E-2</v>
      </c>
      <c r="Q98" s="200">
        <f t="shared" si="15"/>
        <v>9.4608772513917513E-2</v>
      </c>
    </row>
    <row r="99" spans="1:17" x14ac:dyDescent="0.25">
      <c r="A99" s="142" t="s">
        <v>271</v>
      </c>
      <c r="B99" s="199">
        <f t="shared" ref="B99:Q99" si="16">IF(B$45=0,0,B$45/B$5)</f>
        <v>4.2573947631262869E-2</v>
      </c>
      <c r="C99" s="199">
        <f t="shared" si="16"/>
        <v>4.2573947631262869E-2</v>
      </c>
      <c r="D99" s="199">
        <f t="shared" si="16"/>
        <v>4.2573947631262869E-2</v>
      </c>
      <c r="E99" s="199">
        <f t="shared" si="16"/>
        <v>4.2573947631262855E-2</v>
      </c>
      <c r="F99" s="199">
        <f t="shared" si="16"/>
        <v>4.2573947631262862E-2</v>
      </c>
      <c r="G99" s="199">
        <f t="shared" si="16"/>
        <v>4.2573947631262876E-2</v>
      </c>
      <c r="H99" s="199">
        <f t="shared" si="16"/>
        <v>4.2573947631262883E-2</v>
      </c>
      <c r="I99" s="199">
        <f t="shared" si="16"/>
        <v>4.2573947631262883E-2</v>
      </c>
      <c r="J99" s="199">
        <f t="shared" si="16"/>
        <v>4.2573947631262869E-2</v>
      </c>
      <c r="K99" s="199">
        <f t="shared" si="16"/>
        <v>4.2573947631262862E-2</v>
      </c>
      <c r="L99" s="199">
        <f t="shared" si="16"/>
        <v>4.2573947631262876E-2</v>
      </c>
      <c r="M99" s="199">
        <f t="shared" si="16"/>
        <v>4.2573947631262876E-2</v>
      </c>
      <c r="N99" s="199">
        <f t="shared" si="16"/>
        <v>4.2573947631262869E-2</v>
      </c>
      <c r="O99" s="199">
        <f t="shared" si="16"/>
        <v>4.2573947631262869E-2</v>
      </c>
      <c r="P99" s="199">
        <f t="shared" si="16"/>
        <v>4.2573947631262862E-2</v>
      </c>
      <c r="Q99" s="199">
        <f t="shared" si="16"/>
        <v>4.2573947631262869E-2</v>
      </c>
    </row>
    <row r="100" spans="1:17" x14ac:dyDescent="0.25">
      <c r="A100" s="142" t="s">
        <v>270</v>
      </c>
      <c r="B100" s="199">
        <f t="shared" ref="B100:Q100" si="17">IF(B$51=0,0,B$51/B$5)</f>
        <v>3.3302287924898942E-2</v>
      </c>
      <c r="C100" s="199">
        <f t="shared" si="17"/>
        <v>3.3302287924898949E-2</v>
      </c>
      <c r="D100" s="199">
        <f t="shared" si="17"/>
        <v>3.3302287924898949E-2</v>
      </c>
      <c r="E100" s="199">
        <f t="shared" si="17"/>
        <v>3.3302287924898949E-2</v>
      </c>
      <c r="F100" s="199">
        <f t="shared" si="17"/>
        <v>3.3302287924898942E-2</v>
      </c>
      <c r="G100" s="199">
        <f t="shared" si="17"/>
        <v>3.3302287924898956E-2</v>
      </c>
      <c r="H100" s="199">
        <f t="shared" si="17"/>
        <v>3.3302287924898949E-2</v>
      </c>
      <c r="I100" s="199">
        <f t="shared" si="17"/>
        <v>3.3302287924898956E-2</v>
      </c>
      <c r="J100" s="199">
        <f t="shared" si="17"/>
        <v>3.3302287924898949E-2</v>
      </c>
      <c r="K100" s="199">
        <f t="shared" si="17"/>
        <v>3.3302287924898949E-2</v>
      </c>
      <c r="L100" s="199">
        <f t="shared" si="17"/>
        <v>3.3302287924898949E-2</v>
      </c>
      <c r="M100" s="199">
        <f t="shared" si="17"/>
        <v>3.3302287924898956E-2</v>
      </c>
      <c r="N100" s="199">
        <f t="shared" si="17"/>
        <v>3.3302287924898956E-2</v>
      </c>
      <c r="O100" s="199">
        <f t="shared" si="17"/>
        <v>3.3302287924898949E-2</v>
      </c>
      <c r="P100" s="199">
        <f t="shared" si="17"/>
        <v>3.3302287924898942E-2</v>
      </c>
      <c r="Q100" s="199">
        <f t="shared" si="17"/>
        <v>3.3302287924898956E-2</v>
      </c>
    </row>
    <row r="101" spans="1:17" x14ac:dyDescent="0.25">
      <c r="A101" s="142" t="s">
        <v>269</v>
      </c>
      <c r="B101" s="199">
        <f t="shared" ref="B101:Q101" si="18">IF(B$62=0,0,B$62/B$5)</f>
        <v>6.6226140759742249E-3</v>
      </c>
      <c r="C101" s="199">
        <f t="shared" si="18"/>
        <v>6.6226140759742249E-3</v>
      </c>
      <c r="D101" s="199">
        <f t="shared" si="18"/>
        <v>6.6226140759742249E-3</v>
      </c>
      <c r="E101" s="199">
        <f t="shared" si="18"/>
        <v>6.6226140759742241E-3</v>
      </c>
      <c r="F101" s="199">
        <f t="shared" si="18"/>
        <v>6.6226140759742241E-3</v>
      </c>
      <c r="G101" s="199">
        <f t="shared" si="18"/>
        <v>6.6226140759742258E-3</v>
      </c>
      <c r="H101" s="199">
        <f t="shared" si="18"/>
        <v>6.6226140759742249E-3</v>
      </c>
      <c r="I101" s="199">
        <f t="shared" si="18"/>
        <v>6.6226140759742258E-3</v>
      </c>
      <c r="J101" s="199">
        <f t="shared" si="18"/>
        <v>6.6226140759742249E-3</v>
      </c>
      <c r="K101" s="199">
        <f t="shared" si="18"/>
        <v>6.6226140759742241E-3</v>
      </c>
      <c r="L101" s="199">
        <f t="shared" si="18"/>
        <v>6.6226140759742249E-3</v>
      </c>
      <c r="M101" s="199">
        <f t="shared" si="18"/>
        <v>6.6226140759742267E-3</v>
      </c>
      <c r="N101" s="199">
        <f t="shared" si="18"/>
        <v>6.6226140759742249E-3</v>
      </c>
      <c r="O101" s="199">
        <f t="shared" si="18"/>
        <v>6.6226140759742249E-3</v>
      </c>
      <c r="P101" s="199">
        <f t="shared" si="18"/>
        <v>6.6226140759742241E-3</v>
      </c>
      <c r="Q101" s="199">
        <f t="shared" si="18"/>
        <v>6.6226140759742258E-3</v>
      </c>
    </row>
    <row r="102" spans="1:17" x14ac:dyDescent="0.25">
      <c r="A102" s="142" t="s">
        <v>268</v>
      </c>
      <c r="B102" s="199">
        <f t="shared" ref="B102:Q102" si="19">IF(B$63=0,0,B$63/B$5)</f>
        <v>1.1353052701670098E-2</v>
      </c>
      <c r="C102" s="199">
        <f t="shared" si="19"/>
        <v>1.1353052701670098E-2</v>
      </c>
      <c r="D102" s="199">
        <f t="shared" si="19"/>
        <v>1.1353052701670098E-2</v>
      </c>
      <c r="E102" s="199">
        <f t="shared" si="19"/>
        <v>1.1353052701670096E-2</v>
      </c>
      <c r="F102" s="199">
        <f t="shared" si="19"/>
        <v>1.1353052701670096E-2</v>
      </c>
      <c r="G102" s="199">
        <f t="shared" si="19"/>
        <v>1.1353052701670099E-2</v>
      </c>
      <c r="H102" s="199">
        <f t="shared" si="19"/>
        <v>1.1353052701670098E-2</v>
      </c>
      <c r="I102" s="199">
        <f t="shared" si="19"/>
        <v>1.1353052701670099E-2</v>
      </c>
      <c r="J102" s="199">
        <f t="shared" si="19"/>
        <v>1.1353052701670098E-2</v>
      </c>
      <c r="K102" s="199">
        <f t="shared" si="19"/>
        <v>1.1353052701670098E-2</v>
      </c>
      <c r="L102" s="199">
        <f t="shared" si="19"/>
        <v>1.1353052701670098E-2</v>
      </c>
      <c r="M102" s="199">
        <f t="shared" si="19"/>
        <v>1.1353052701670099E-2</v>
      </c>
      <c r="N102" s="199">
        <f t="shared" si="19"/>
        <v>1.1353052701670098E-2</v>
      </c>
      <c r="O102" s="199">
        <f t="shared" si="19"/>
        <v>1.1353052701670098E-2</v>
      </c>
      <c r="P102" s="199">
        <f t="shared" si="19"/>
        <v>1.1353052701670096E-2</v>
      </c>
      <c r="Q102" s="199">
        <f t="shared" si="19"/>
        <v>1.1353052701670099E-2</v>
      </c>
    </row>
    <row r="103" spans="1:17" x14ac:dyDescent="0.25">
      <c r="A103" s="142" t="s">
        <v>267</v>
      </c>
      <c r="B103" s="199">
        <f t="shared" ref="B103:Q103" si="20">IF(B$64=0,0,B$64/B$5)</f>
        <v>7.5687018011133989E-4</v>
      </c>
      <c r="C103" s="199">
        <f t="shared" si="20"/>
        <v>7.5687018011133989E-4</v>
      </c>
      <c r="D103" s="199">
        <f t="shared" si="20"/>
        <v>7.5687018011133989E-4</v>
      </c>
      <c r="E103" s="199">
        <f t="shared" si="20"/>
        <v>7.5687018011133967E-4</v>
      </c>
      <c r="F103" s="199">
        <f t="shared" si="20"/>
        <v>7.5687018011133978E-4</v>
      </c>
      <c r="G103" s="199">
        <f t="shared" si="20"/>
        <v>7.5687018011134E-4</v>
      </c>
      <c r="H103" s="199">
        <f t="shared" si="20"/>
        <v>7.5687018011133989E-4</v>
      </c>
      <c r="I103" s="199">
        <f t="shared" si="20"/>
        <v>7.5687018011134E-4</v>
      </c>
      <c r="J103" s="199">
        <f t="shared" si="20"/>
        <v>7.5687018011133989E-4</v>
      </c>
      <c r="K103" s="199">
        <f t="shared" si="20"/>
        <v>7.5687018011133989E-4</v>
      </c>
      <c r="L103" s="199">
        <f t="shared" si="20"/>
        <v>7.5687018011133989E-4</v>
      </c>
      <c r="M103" s="199">
        <f t="shared" si="20"/>
        <v>7.5687018011134E-4</v>
      </c>
      <c r="N103" s="199">
        <f t="shared" si="20"/>
        <v>7.5687018011133989E-4</v>
      </c>
      <c r="O103" s="199">
        <f t="shared" si="20"/>
        <v>7.5687018011133989E-4</v>
      </c>
      <c r="P103" s="199">
        <f t="shared" si="20"/>
        <v>7.5687018011133967E-4</v>
      </c>
      <c r="Q103" s="199">
        <f t="shared" si="20"/>
        <v>7.568701801113401E-4</v>
      </c>
    </row>
    <row r="104" spans="1:17" x14ac:dyDescent="0.25">
      <c r="A104" s="127" t="s">
        <v>259</v>
      </c>
      <c r="B104" s="200">
        <f t="shared" ref="B104:Q104" si="21">IF(B$65=0,0,B$65/B$5)</f>
        <v>8.5645836170493719E-2</v>
      </c>
      <c r="C104" s="200">
        <f t="shared" si="21"/>
        <v>8.5645836170493719E-2</v>
      </c>
      <c r="D104" s="200">
        <f t="shared" si="21"/>
        <v>8.5645836170493719E-2</v>
      </c>
      <c r="E104" s="200">
        <f t="shared" si="21"/>
        <v>8.5645836170493692E-2</v>
      </c>
      <c r="F104" s="200">
        <f t="shared" si="21"/>
        <v>8.5645836170493705E-2</v>
      </c>
      <c r="G104" s="200">
        <f t="shared" si="21"/>
        <v>8.5645836170493747E-2</v>
      </c>
      <c r="H104" s="200">
        <f t="shared" si="21"/>
        <v>8.5645836170493719E-2</v>
      </c>
      <c r="I104" s="200">
        <f t="shared" si="21"/>
        <v>8.5645836170493733E-2</v>
      </c>
      <c r="J104" s="200">
        <f t="shared" si="21"/>
        <v>8.5645836170493719E-2</v>
      </c>
      <c r="K104" s="200">
        <f t="shared" si="21"/>
        <v>8.5645836170493719E-2</v>
      </c>
      <c r="L104" s="200">
        <f t="shared" si="21"/>
        <v>8.5645836170493733E-2</v>
      </c>
      <c r="M104" s="200">
        <f t="shared" si="21"/>
        <v>8.5645836170493733E-2</v>
      </c>
      <c r="N104" s="200">
        <f t="shared" si="21"/>
        <v>8.5645836170493733E-2</v>
      </c>
      <c r="O104" s="200">
        <f t="shared" si="21"/>
        <v>8.5645836170493719E-2</v>
      </c>
      <c r="P104" s="200">
        <f t="shared" si="21"/>
        <v>8.5645836170493705E-2</v>
      </c>
      <c r="Q104" s="200">
        <f t="shared" si="21"/>
        <v>8.5645836170493733E-2</v>
      </c>
    </row>
    <row r="105" spans="1:17" x14ac:dyDescent="0.25">
      <c r="A105" s="142" t="s">
        <v>266</v>
      </c>
      <c r="B105" s="199">
        <f t="shared" ref="B105:Q105" si="22">IF(B$66=0,0,B$66/B$5)</f>
        <v>1.2846875425574058E-2</v>
      </c>
      <c r="C105" s="199">
        <f t="shared" si="22"/>
        <v>1.2846875425574058E-2</v>
      </c>
      <c r="D105" s="199">
        <f t="shared" si="22"/>
        <v>1.2846875425574058E-2</v>
      </c>
      <c r="E105" s="199">
        <f t="shared" si="22"/>
        <v>1.2846875425574054E-2</v>
      </c>
      <c r="F105" s="199">
        <f t="shared" si="22"/>
        <v>1.2846875425574058E-2</v>
      </c>
      <c r="G105" s="199">
        <f t="shared" si="22"/>
        <v>1.2846875425574059E-2</v>
      </c>
      <c r="H105" s="199">
        <f t="shared" si="22"/>
        <v>1.2846875425574058E-2</v>
      </c>
      <c r="I105" s="199">
        <f t="shared" si="22"/>
        <v>1.2846875425574059E-2</v>
      </c>
      <c r="J105" s="199">
        <f t="shared" si="22"/>
        <v>1.2846875425574058E-2</v>
      </c>
      <c r="K105" s="199">
        <f t="shared" si="22"/>
        <v>1.2846875425574058E-2</v>
      </c>
      <c r="L105" s="199">
        <f t="shared" si="22"/>
        <v>1.2846875425574058E-2</v>
      </c>
      <c r="M105" s="199">
        <f t="shared" si="22"/>
        <v>1.2846875425574059E-2</v>
      </c>
      <c r="N105" s="199">
        <f t="shared" si="22"/>
        <v>1.2846875425574059E-2</v>
      </c>
      <c r="O105" s="199">
        <f t="shared" si="22"/>
        <v>1.2846875425574058E-2</v>
      </c>
      <c r="P105" s="199">
        <f t="shared" si="22"/>
        <v>1.2846875425574056E-2</v>
      </c>
      <c r="Q105" s="199">
        <f t="shared" si="22"/>
        <v>1.2846875425574059E-2</v>
      </c>
    </row>
    <row r="106" spans="1:17" x14ac:dyDescent="0.25">
      <c r="A106" s="142" t="s">
        <v>265</v>
      </c>
      <c r="B106" s="199">
        <f t="shared" ref="B106:Q106" si="23">IF(B$67=0,0,B$67/B$5)</f>
        <v>4.2822918085246844E-3</v>
      </c>
      <c r="C106" s="199">
        <f t="shared" si="23"/>
        <v>4.282291808524687E-3</v>
      </c>
      <c r="D106" s="199">
        <f t="shared" si="23"/>
        <v>4.2822918085246861E-3</v>
      </c>
      <c r="E106" s="199">
        <f t="shared" si="23"/>
        <v>4.2822918085246861E-3</v>
      </c>
      <c r="F106" s="199">
        <f t="shared" si="23"/>
        <v>4.2822918085246861E-3</v>
      </c>
      <c r="G106" s="199">
        <f t="shared" si="23"/>
        <v>4.282291808524687E-3</v>
      </c>
      <c r="H106" s="199">
        <f t="shared" si="23"/>
        <v>4.2822918085246861E-3</v>
      </c>
      <c r="I106" s="199">
        <f t="shared" si="23"/>
        <v>4.282291808524687E-3</v>
      </c>
      <c r="J106" s="199">
        <f t="shared" si="23"/>
        <v>4.2822918085246853E-3</v>
      </c>
      <c r="K106" s="199">
        <f t="shared" si="23"/>
        <v>4.282291808524687E-3</v>
      </c>
      <c r="L106" s="199">
        <f t="shared" si="23"/>
        <v>4.2822918085246861E-3</v>
      </c>
      <c r="M106" s="199">
        <f t="shared" si="23"/>
        <v>4.2822918085246861E-3</v>
      </c>
      <c r="N106" s="199">
        <f t="shared" si="23"/>
        <v>4.282291808524687E-3</v>
      </c>
      <c r="O106" s="199">
        <f t="shared" si="23"/>
        <v>4.2822918085246853E-3</v>
      </c>
      <c r="P106" s="199">
        <f t="shared" si="23"/>
        <v>4.2822918085246844E-3</v>
      </c>
      <c r="Q106" s="199">
        <f t="shared" si="23"/>
        <v>4.282291808524687E-3</v>
      </c>
    </row>
    <row r="107" spans="1:17" x14ac:dyDescent="0.25">
      <c r="A107" s="142" t="s">
        <v>264</v>
      </c>
      <c r="B107" s="199">
        <f t="shared" ref="B107:Q107" si="24">IF(B$78=0,0,B$78/B$5)</f>
        <v>6.8516668936394978E-2</v>
      </c>
      <c r="C107" s="199">
        <f t="shared" si="24"/>
        <v>6.8516668936394978E-2</v>
      </c>
      <c r="D107" s="199">
        <f t="shared" si="24"/>
        <v>6.8516668936394978E-2</v>
      </c>
      <c r="E107" s="199">
        <f t="shared" si="24"/>
        <v>6.8516668936394964E-2</v>
      </c>
      <c r="F107" s="199">
        <f t="shared" si="24"/>
        <v>6.8516668936394964E-2</v>
      </c>
      <c r="G107" s="199">
        <f t="shared" si="24"/>
        <v>6.8516668936394992E-2</v>
      </c>
      <c r="H107" s="199">
        <f t="shared" si="24"/>
        <v>6.8516668936394978E-2</v>
      </c>
      <c r="I107" s="199">
        <f t="shared" si="24"/>
        <v>6.8516668936394992E-2</v>
      </c>
      <c r="J107" s="199">
        <f t="shared" si="24"/>
        <v>6.8516668936394978E-2</v>
      </c>
      <c r="K107" s="199">
        <f t="shared" si="24"/>
        <v>6.8516668936394978E-2</v>
      </c>
      <c r="L107" s="199">
        <f t="shared" si="24"/>
        <v>6.8516668936394978E-2</v>
      </c>
      <c r="M107" s="199">
        <f t="shared" si="24"/>
        <v>6.8516668936394978E-2</v>
      </c>
      <c r="N107" s="199">
        <f t="shared" si="24"/>
        <v>6.8516668936394978E-2</v>
      </c>
      <c r="O107" s="199">
        <f t="shared" si="24"/>
        <v>6.8516668936394978E-2</v>
      </c>
      <c r="P107" s="199">
        <f t="shared" si="24"/>
        <v>6.8516668936394964E-2</v>
      </c>
      <c r="Q107" s="199">
        <f t="shared" si="24"/>
        <v>6.8516668936394978E-2</v>
      </c>
    </row>
    <row r="108" spans="1:17" x14ac:dyDescent="0.25">
      <c r="A108" s="72" t="s">
        <v>258</v>
      </c>
      <c r="B108" s="71">
        <f t="shared" ref="B108:Q108" si="25">IF(B$79=0,0,B$79/B$5)</f>
        <v>0.21431969980344714</v>
      </c>
      <c r="C108" s="71">
        <f t="shared" si="25"/>
        <v>0.24112187336824545</v>
      </c>
      <c r="D108" s="71">
        <f t="shared" si="25"/>
        <v>0.26408291379142279</v>
      </c>
      <c r="E108" s="71">
        <f t="shared" si="25"/>
        <v>0.27632430322608864</v>
      </c>
      <c r="F108" s="71">
        <f t="shared" si="25"/>
        <v>0.29186075792587551</v>
      </c>
      <c r="G108" s="71">
        <f t="shared" si="25"/>
        <v>0.30767203883088262</v>
      </c>
      <c r="H108" s="71">
        <f t="shared" si="25"/>
        <v>0.32071077314271212</v>
      </c>
      <c r="I108" s="71">
        <f t="shared" si="25"/>
        <v>0.10553242723772897</v>
      </c>
      <c r="J108" s="71">
        <f t="shared" si="25"/>
        <v>6.1417439355284403E-2</v>
      </c>
      <c r="K108" s="71">
        <f t="shared" si="25"/>
        <v>0.10814466474039501</v>
      </c>
      <c r="L108" s="71">
        <f t="shared" si="25"/>
        <v>6.9740978902422035E-2</v>
      </c>
      <c r="M108" s="71">
        <f t="shared" si="25"/>
        <v>8.6324339381446236E-2</v>
      </c>
      <c r="N108" s="71">
        <f t="shared" si="25"/>
        <v>8.942049081862774E-2</v>
      </c>
      <c r="O108" s="71">
        <f t="shared" si="25"/>
        <v>0.10634520273363832</v>
      </c>
      <c r="P108" s="71">
        <f t="shared" si="25"/>
        <v>8.5098417188619338E-2</v>
      </c>
      <c r="Q108" s="71">
        <f t="shared" si="25"/>
        <v>0.10413112013492699</v>
      </c>
    </row>
    <row r="110" spans="1:17" ht="12.75" x14ac:dyDescent="0.25">
      <c r="A110" s="98" t="s">
        <v>20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 t="shared" ref="B112:Q112" si="26">SUM(B$113:B$123)</f>
        <v>141.8083315697497</v>
      </c>
      <c r="C112" s="230">
        <f t="shared" si="26"/>
        <v>141.052921514231</v>
      </c>
      <c r="D112" s="230">
        <f t="shared" si="26"/>
        <v>140.0224981235333</v>
      </c>
      <c r="E112" s="230">
        <f t="shared" si="26"/>
        <v>139.21328274920387</v>
      </c>
      <c r="F112" s="230">
        <f t="shared" si="26"/>
        <v>138.55282575311506</v>
      </c>
      <c r="G112" s="230">
        <f t="shared" si="26"/>
        <v>138.34109461132954</v>
      </c>
      <c r="H112" s="230">
        <f t="shared" si="26"/>
        <v>134.78459348077052</v>
      </c>
      <c r="I112" s="230">
        <f t="shared" si="26"/>
        <v>120.8901370354817</v>
      </c>
      <c r="J112" s="230">
        <f t="shared" si="26"/>
        <v>121.68351792314365</v>
      </c>
      <c r="K112" s="230">
        <f t="shared" si="26"/>
        <v>110.47157835850037</v>
      </c>
      <c r="L112" s="230">
        <f t="shared" si="26"/>
        <v>111.63102516035819</v>
      </c>
      <c r="M112" s="230">
        <f t="shared" si="26"/>
        <v>111.99917237871435</v>
      </c>
      <c r="N112" s="230">
        <f t="shared" si="26"/>
        <v>111.9390281111361</v>
      </c>
      <c r="O112" s="230">
        <f t="shared" si="26"/>
        <v>111.14102051825459</v>
      </c>
      <c r="P112" s="230">
        <f t="shared" si="26"/>
        <v>107.2472065974882</v>
      </c>
      <c r="Q112" s="230">
        <f t="shared" si="26"/>
        <v>104.77200229070074</v>
      </c>
    </row>
    <row r="113" spans="1:17" x14ac:dyDescent="0.25">
      <c r="A113" s="132" t="s">
        <v>83</v>
      </c>
      <c r="B113" s="275">
        <f>IF(B$6=0,0,B$6/FBT!B$5*1000)</f>
        <v>2.1898744052004493</v>
      </c>
      <c r="C113" s="275">
        <f>IF(C$6=0,0,C$6/FBT!C$5*1000)</f>
        <v>2.1782089894403192</v>
      </c>
      <c r="D113" s="275">
        <f>IF(D$6=0,0,D$6/FBT!D$5*1000)</f>
        <v>2.1622966817160103</v>
      </c>
      <c r="E113" s="275">
        <f>IF(E$6=0,0,E$6/FBT!E$5*1000)</f>
        <v>2.1498003776066348</v>
      </c>
      <c r="F113" s="275">
        <f>IF(F$6=0,0,F$6/FBT!F$5*1000)</f>
        <v>2.1396012739611687</v>
      </c>
      <c r="G113" s="275">
        <f>IF(G$6=0,0,G$6/FBT!G$5*1000)</f>
        <v>2.136331616931519</v>
      </c>
      <c r="H113" s="275">
        <f>IF(H$6=0,0,H$6/FBT!H$5*1000)</f>
        <v>2.0814103671596262</v>
      </c>
      <c r="I113" s="275">
        <f>IF(I$6=0,0,I$6/FBT!I$5*1000)</f>
        <v>1.8668452974849674</v>
      </c>
      <c r="J113" s="275">
        <f>IF(J$6=0,0,J$6/FBT!J$5*1000)</f>
        <v>1.8790970776182914</v>
      </c>
      <c r="K113" s="275">
        <f>IF(K$6=0,0,K$6/FBT!K$5*1000)</f>
        <v>1.7059567605898094</v>
      </c>
      <c r="L113" s="275">
        <f>IF(L$6=0,0,L$6/FBT!L$5*1000)</f>
        <v>1.7238615116539677</v>
      </c>
      <c r="M113" s="275">
        <f>IF(M$6=0,0,M$6/FBT!M$5*1000)</f>
        <v>1.7295466231132148</v>
      </c>
      <c r="N113" s="275">
        <f>IF(N$6=0,0,N$6/FBT!N$5*1000)</f>
        <v>1.7286178455813788</v>
      </c>
      <c r="O113" s="275">
        <f>IF(O$6=0,0,O$6/FBT!O$5*1000)</f>
        <v>1.7162946175773364</v>
      </c>
      <c r="P113" s="275">
        <f>IF(P$6=0,0,P$6/FBT!P$5*1000)</f>
        <v>1.6561644168387044</v>
      </c>
      <c r="Q113" s="275">
        <f>IF(Q$6=0,0,Q$6/FBT!Q$5*1000)</f>
        <v>1.6179410875104858</v>
      </c>
    </row>
    <row r="114" spans="1:17" x14ac:dyDescent="0.25">
      <c r="A114" s="76" t="s">
        <v>82</v>
      </c>
      <c r="B114" s="274">
        <f>IF(B$7=0,0,B$7/FBT!B$5*1000)</f>
        <v>2.5548534727338579</v>
      </c>
      <c r="C114" s="274">
        <f>IF(C$7=0,0,C$7/FBT!C$5*1000)</f>
        <v>2.5412438210137061</v>
      </c>
      <c r="D114" s="274">
        <f>IF(D$7=0,0,D$7/FBT!D$5*1000)</f>
        <v>2.5226794620020119</v>
      </c>
      <c r="E114" s="274">
        <f>IF(E$7=0,0,E$7/FBT!E$5*1000)</f>
        <v>2.5081004405410736</v>
      </c>
      <c r="F114" s="274">
        <f>IF(F$7=0,0,F$7/FBT!F$5*1000)</f>
        <v>2.49620148628803</v>
      </c>
      <c r="G114" s="274">
        <f>IF(G$7=0,0,G$7/FBT!G$5*1000)</f>
        <v>2.492386886420106</v>
      </c>
      <c r="H114" s="274">
        <f>IF(H$7=0,0,H$7/FBT!H$5*1000)</f>
        <v>2.4283120950195638</v>
      </c>
      <c r="I114" s="274">
        <f>IF(I$7=0,0,I$7/FBT!I$5*1000)</f>
        <v>2.1779861803991292</v>
      </c>
      <c r="J114" s="274">
        <f>IF(J$7=0,0,J$7/FBT!J$5*1000)</f>
        <v>2.1922799238880066</v>
      </c>
      <c r="K114" s="274">
        <f>IF(K$7=0,0,K$7/FBT!K$5*1000)</f>
        <v>1.9902828873547778</v>
      </c>
      <c r="L114" s="274">
        <f>IF(L$7=0,0,L$7/FBT!L$5*1000)</f>
        <v>2.0111717635962956</v>
      </c>
      <c r="M114" s="274">
        <f>IF(M$7=0,0,M$7/FBT!M$5*1000)</f>
        <v>2.0178043936320842</v>
      </c>
      <c r="N114" s="274">
        <f>IF(N$7=0,0,N$7/FBT!N$5*1000)</f>
        <v>2.016720819844942</v>
      </c>
      <c r="O114" s="274">
        <f>IF(O$7=0,0,O$7/FBT!O$5*1000)</f>
        <v>2.0023437205068926</v>
      </c>
      <c r="P114" s="274">
        <f>IF(P$7=0,0,P$7/FBT!P$5*1000)</f>
        <v>1.9321918196451551</v>
      </c>
      <c r="Q114" s="274">
        <f>IF(Q$7=0,0,Q$7/FBT!Q$5*1000)</f>
        <v>1.8875979354288999</v>
      </c>
    </row>
    <row r="115" spans="1:17" x14ac:dyDescent="0.25">
      <c r="A115" s="76" t="s">
        <v>81</v>
      </c>
      <c r="B115" s="274">
        <f>IF(B$8=0,0,B$8/FBT!B$5*1000)</f>
        <v>5.839665080534532</v>
      </c>
      <c r="C115" s="274">
        <f>IF(C$8=0,0,C$8/FBT!C$5*1000)</f>
        <v>5.8085573051741859</v>
      </c>
      <c r="D115" s="274">
        <f>IF(D$8=0,0,D$8/FBT!D$5*1000)</f>
        <v>5.7661244845760278</v>
      </c>
      <c r="E115" s="274">
        <f>IF(E$8=0,0,E$8/FBT!E$5*1000)</f>
        <v>5.7328010069510258</v>
      </c>
      <c r="F115" s="274">
        <f>IF(F$8=0,0,F$8/FBT!F$5*1000)</f>
        <v>5.7056033972297842</v>
      </c>
      <c r="G115" s="274">
        <f>IF(G$8=0,0,G$8/FBT!G$5*1000)</f>
        <v>5.6968843118173851</v>
      </c>
      <c r="H115" s="274">
        <f>IF(H$8=0,0,H$8/FBT!H$5*1000)</f>
        <v>5.5504276457590036</v>
      </c>
      <c r="I115" s="274">
        <f>IF(I$8=0,0,I$8/FBT!I$5*1000)</f>
        <v>4.9782541266265801</v>
      </c>
      <c r="J115" s="274">
        <f>IF(J$8=0,0,J$8/FBT!J$5*1000)</f>
        <v>5.0109255403154433</v>
      </c>
      <c r="K115" s="274">
        <f>IF(K$8=0,0,K$8/FBT!K$5*1000)</f>
        <v>4.5492180282394932</v>
      </c>
      <c r="L115" s="274">
        <f>IF(L$8=0,0,L$8/FBT!L$5*1000)</f>
        <v>4.5969640310772482</v>
      </c>
      <c r="M115" s="274">
        <f>IF(M$8=0,0,M$8/FBT!M$5*1000)</f>
        <v>4.6121243283019071</v>
      </c>
      <c r="N115" s="274">
        <f>IF(N$8=0,0,N$8/FBT!N$5*1000)</f>
        <v>4.60964758821701</v>
      </c>
      <c r="O115" s="274">
        <f>IF(O$8=0,0,O$8/FBT!O$5*1000)</f>
        <v>4.5767856468728976</v>
      </c>
      <c r="P115" s="274">
        <f>IF(P$8=0,0,P$8/FBT!P$5*1000)</f>
        <v>4.4164384449032124</v>
      </c>
      <c r="Q115" s="274">
        <f>IF(Q$8=0,0,Q$8/FBT!Q$5*1000)</f>
        <v>4.3145095666946292</v>
      </c>
    </row>
    <row r="116" spans="1:17" x14ac:dyDescent="0.25">
      <c r="A116" s="76" t="s">
        <v>80</v>
      </c>
      <c r="B116" s="274">
        <f>IF(B$9=0,0,B$9/FBT!B$5*1000)</f>
        <v>4.3797488104008986</v>
      </c>
      <c r="C116" s="274">
        <f>IF(C$9=0,0,C$9/FBT!C$5*1000)</f>
        <v>4.3564179788806383</v>
      </c>
      <c r="D116" s="274">
        <f>IF(D$9=0,0,D$9/FBT!D$5*1000)</f>
        <v>4.3245933634320206</v>
      </c>
      <c r="E116" s="274">
        <f>IF(E$9=0,0,E$9/FBT!E$5*1000)</f>
        <v>4.2996007552132696</v>
      </c>
      <c r="F116" s="274">
        <f>IF(F$9=0,0,F$9/FBT!F$5*1000)</f>
        <v>4.2792025479223375</v>
      </c>
      <c r="G116" s="274">
        <f>IF(G$9=0,0,G$9/FBT!G$5*1000)</f>
        <v>4.2726632338630379</v>
      </c>
      <c r="H116" s="274">
        <f>IF(H$9=0,0,H$9/FBT!H$5*1000)</f>
        <v>4.1628207343192525</v>
      </c>
      <c r="I116" s="274">
        <f>IF(I$9=0,0,I$9/FBT!I$5*1000)</f>
        <v>3.7336905949699348</v>
      </c>
      <c r="J116" s="274">
        <f>IF(J$9=0,0,J$9/FBT!J$5*1000)</f>
        <v>3.7581941552365827</v>
      </c>
      <c r="K116" s="274">
        <f>IF(K$9=0,0,K$9/FBT!K$5*1000)</f>
        <v>3.4119135211796188</v>
      </c>
      <c r="L116" s="274">
        <f>IF(L$9=0,0,L$9/FBT!L$5*1000)</f>
        <v>3.4477230233079355</v>
      </c>
      <c r="M116" s="274">
        <f>IF(M$9=0,0,M$9/FBT!M$5*1000)</f>
        <v>3.4590932462264297</v>
      </c>
      <c r="N116" s="274">
        <f>IF(N$9=0,0,N$9/FBT!N$5*1000)</f>
        <v>3.4572356911627575</v>
      </c>
      <c r="O116" s="274">
        <f>IF(O$9=0,0,O$9/FBT!O$5*1000)</f>
        <v>3.4325892351546727</v>
      </c>
      <c r="P116" s="274">
        <f>IF(P$9=0,0,P$9/FBT!P$5*1000)</f>
        <v>3.3123288336774088</v>
      </c>
      <c r="Q116" s="274">
        <f>IF(Q$9=0,0,Q$9/FBT!Q$5*1000)</f>
        <v>3.2358821750209716</v>
      </c>
    </row>
    <row r="117" spans="1:17" x14ac:dyDescent="0.25">
      <c r="A117" s="129" t="s">
        <v>79</v>
      </c>
      <c r="B117" s="273">
        <f>IF(B$10=0,0,B$10/FBT!B$5*1000)</f>
        <v>2.919832540267266</v>
      </c>
      <c r="C117" s="273">
        <f>IF(C$10=0,0,C$10/FBT!C$5*1000)</f>
        <v>2.9042786525870929</v>
      </c>
      <c r="D117" s="273">
        <f>IF(D$10=0,0,D$10/FBT!D$5*1000)</f>
        <v>2.8830622422880139</v>
      </c>
      <c r="E117" s="273">
        <f>IF(E$10=0,0,E$10/FBT!E$5*1000)</f>
        <v>2.8664005034755138</v>
      </c>
      <c r="F117" s="273">
        <f>IF(F$10=0,0,F$10/FBT!F$5*1000)</f>
        <v>2.8528016986148921</v>
      </c>
      <c r="G117" s="273">
        <f>IF(G$10=0,0,G$10/FBT!G$5*1000)</f>
        <v>2.8484421559086925</v>
      </c>
      <c r="H117" s="273">
        <f>IF(H$10=0,0,H$10/FBT!H$5*1000)</f>
        <v>2.7752138228795018</v>
      </c>
      <c r="I117" s="273">
        <f>IF(I$10=0,0,I$10/FBT!I$5*1000)</f>
        <v>2.48912706331329</v>
      </c>
      <c r="J117" s="273">
        <f>IF(J$10=0,0,J$10/FBT!J$5*1000)</f>
        <v>2.5054627701577217</v>
      </c>
      <c r="K117" s="273">
        <f>IF(K$10=0,0,K$10/FBT!K$5*1000)</f>
        <v>2.2746090141197457</v>
      </c>
      <c r="L117" s="273">
        <f>IF(L$10=0,0,L$10/FBT!L$5*1000)</f>
        <v>2.2984820155386241</v>
      </c>
      <c r="M117" s="273">
        <f>IF(M$10=0,0,M$10/FBT!M$5*1000)</f>
        <v>2.3060621641509536</v>
      </c>
      <c r="N117" s="273">
        <f>IF(N$10=0,0,N$10/FBT!N$5*1000)</f>
        <v>2.304823794108505</v>
      </c>
      <c r="O117" s="273">
        <f>IF(O$10=0,0,O$10/FBT!O$5*1000)</f>
        <v>2.2883928234364488</v>
      </c>
      <c r="P117" s="273">
        <f>IF(P$10=0,0,P$10/FBT!P$5*1000)</f>
        <v>2.2082192224516062</v>
      </c>
      <c r="Q117" s="273">
        <f>IF(Q$10=0,0,Q$10/FBT!Q$5*1000)</f>
        <v>2.1572547833473146</v>
      </c>
    </row>
    <row r="118" spans="1:17" x14ac:dyDescent="0.25">
      <c r="A118" s="127" t="s">
        <v>263</v>
      </c>
      <c r="B118" s="296">
        <f>IF(B$15=0,0,B$15/FBT!B$5*1000)</f>
        <v>8.4734603255119794</v>
      </c>
      <c r="C118" s="296">
        <f>IF(C$15=0,0,C$15/FBT!C$5*1000)</f>
        <v>8.4283223772400024</v>
      </c>
      <c r="D118" s="296">
        <f>IF(D$15=0,0,D$15/FBT!D$5*1000)</f>
        <v>8.3667515821893481</v>
      </c>
      <c r="E118" s="296">
        <f>IF(E$15=0,0,E$15/FBT!E$5*1000)</f>
        <v>8.3183986096011147</v>
      </c>
      <c r="F118" s="296">
        <f>IF(F$15=0,0,F$15/FBT!F$5*1000)</f>
        <v>8.278934382844362</v>
      </c>
      <c r="G118" s="296">
        <f>IF(G$15=0,0,G$15/FBT!G$5*1000)</f>
        <v>8.2662828312060732</v>
      </c>
      <c r="H118" s="296">
        <f>IF(H$15=0,0,H$15/FBT!H$5*1000)</f>
        <v>8.0537715429493044</v>
      </c>
      <c r="I118" s="296">
        <f>IF(I$15=0,0,I$15/FBT!I$5*1000)</f>
        <v>7.2235373519786519</v>
      </c>
      <c r="J118" s="296">
        <f>IF(J$15=0,0,J$15/FBT!J$5*1000)</f>
        <v>7.2709441679266718</v>
      </c>
      <c r="K118" s="296">
        <f>IF(K$15=0,0,K$15/FBT!K$5*1000)</f>
        <v>6.6009981638985922</v>
      </c>
      <c r="L118" s="296">
        <f>IF(L$15=0,0,L$15/FBT!L$5*1000)</f>
        <v>6.6702784830895121</v>
      </c>
      <c r="M118" s="296">
        <f>IF(M$15=0,0,M$15/FBT!M$5*1000)</f>
        <v>6.6922763503104106</v>
      </c>
      <c r="N118" s="296">
        <f>IF(N$15=0,0,N$15/FBT!N$5*1000)</f>
        <v>6.6886825553655722</v>
      </c>
      <c r="O118" s="296">
        <f>IF(O$15=0,0,O$15/FBT!O$5*1000)</f>
        <v>6.6409992803217994</v>
      </c>
      <c r="P118" s="296">
        <f>IF(P$15=0,0,P$15/FBT!P$5*1000)</f>
        <v>6.4083325716220232</v>
      </c>
      <c r="Q118" s="296">
        <f>IF(Q$15=0,0,Q$15/FBT!Q$5*1000)</f>
        <v>6.2604319140306615</v>
      </c>
    </row>
    <row r="119" spans="1:17" x14ac:dyDescent="0.25">
      <c r="A119" s="127" t="s">
        <v>262</v>
      </c>
      <c r="B119" s="296">
        <f>IF(B$24=0,0,B$24/FBT!B$5*1000)</f>
        <v>7.0612169379266509</v>
      </c>
      <c r="C119" s="296">
        <f>IF(C$24=0,0,C$24/FBT!C$5*1000)</f>
        <v>7.0236019810333339</v>
      </c>
      <c r="D119" s="296">
        <f>IF(D$24=0,0,D$24/FBT!D$5*1000)</f>
        <v>6.9722929851577939</v>
      </c>
      <c r="E119" s="296">
        <f>IF(E$24=0,0,E$24/FBT!E$5*1000)</f>
        <v>6.9319988413342655</v>
      </c>
      <c r="F119" s="296">
        <f>IF(F$24=0,0,F$24/FBT!F$5*1000)</f>
        <v>6.8991119857036365</v>
      </c>
      <c r="G119" s="296">
        <f>IF(G$24=0,0,G$24/FBT!G$5*1000)</f>
        <v>6.8885690260050598</v>
      </c>
      <c r="H119" s="296">
        <f>IF(H$24=0,0,H$24/FBT!H$5*1000)</f>
        <v>6.7114762857910835</v>
      </c>
      <c r="I119" s="296">
        <f>IF(I$24=0,0,I$24/FBT!I$5*1000)</f>
        <v>6.0196144599822121</v>
      </c>
      <c r="J119" s="296">
        <f>IF(J$24=0,0,J$24/FBT!J$5*1000)</f>
        <v>6.059120139938897</v>
      </c>
      <c r="K119" s="296">
        <f>IF(K$24=0,0,K$24/FBT!K$5*1000)</f>
        <v>5.5008318032488299</v>
      </c>
      <c r="L119" s="296">
        <f>IF(L$24=0,0,L$24/FBT!L$5*1000)</f>
        <v>5.5585654025745956</v>
      </c>
      <c r="M119" s="296">
        <f>IF(M$24=0,0,M$24/FBT!M$5*1000)</f>
        <v>5.5768969585920107</v>
      </c>
      <c r="N119" s="296">
        <f>IF(N$24=0,0,N$24/FBT!N$5*1000)</f>
        <v>5.5739021294713096</v>
      </c>
      <c r="O119" s="296">
        <f>IF(O$24=0,0,O$24/FBT!O$5*1000)</f>
        <v>5.5341660669348327</v>
      </c>
      <c r="P119" s="296">
        <f>IF(P$24=0,0,P$24/FBT!P$5*1000)</f>
        <v>5.3402771430183513</v>
      </c>
      <c r="Q119" s="296">
        <f>IF(Q$24=0,0,Q$24/FBT!Q$5*1000)</f>
        <v>5.2170265950255512</v>
      </c>
    </row>
    <row r="120" spans="1:17" x14ac:dyDescent="0.25">
      <c r="A120" s="127" t="s">
        <v>261</v>
      </c>
      <c r="B120" s="296">
        <f>IF(B$33=0,0,B$33/FBT!B$5*1000)</f>
        <v>52.435755630223142</v>
      </c>
      <c r="C120" s="296">
        <f>IF(C$33=0,0,C$33/FBT!C$5*1000)</f>
        <v>48.375906557945576</v>
      </c>
      <c r="D120" s="296">
        <f>IF(D$33=0,0,D$33/FBT!D$5*1000)</f>
        <v>44.807447415084177</v>
      </c>
      <c r="E120" s="296">
        <f>IF(E$33=0,0,E$33/FBT!E$5*1000)</f>
        <v>42.844333053360714</v>
      </c>
      <c r="F120" s="296">
        <f>IF(F$33=0,0,F$33/FBT!F$5*1000)</f>
        <v>40.488450855227754</v>
      </c>
      <c r="G120" s="296">
        <f>IF(G$33=0,0,G$33/FBT!G$5*1000)</f>
        <v>38.239228041875563</v>
      </c>
      <c r="H120" s="296">
        <f>IF(H$33=0,0,H$33/FBT!H$5*1000)</f>
        <v>35.498745649385384</v>
      </c>
      <c r="I120" s="296">
        <f>IF(I$33=0,0,I$33/FBT!I$5*1000)</f>
        <v>57.852248025135275</v>
      </c>
      <c r="J120" s="296">
        <f>IF(J$33=0,0,J$33/FBT!J$5*1000)</f>
        <v>63.59998915890089</v>
      </c>
      <c r="K120" s="296">
        <f>IF(K$33=0,0,K$33/FBT!K$5*1000)</f>
        <v>52.577845247186453</v>
      </c>
      <c r="L120" s="296">
        <f>IF(L$33=0,0,L$33/FBT!L$5*1000)</f>
        <v>57.416715201635704</v>
      </c>
      <c r="M120" s="296">
        <f>IF(M$33=0,0,M$33/FBT!M$5*1000)</f>
        <v>55.748746757423035</v>
      </c>
      <c r="N120" s="296">
        <f>IF(N$33=0,0,N$33/FBT!N$5*1000)</f>
        <v>55.372229143240524</v>
      </c>
      <c r="O120" s="296">
        <f>IF(O$33=0,0,O$33/FBT!O$5*1000)</f>
        <v>53.096453606108369</v>
      </c>
      <c r="P120" s="296">
        <f>IF(P$33=0,0,P$33/FBT!P$5*1000)</f>
        <v>53.514883358258203</v>
      </c>
      <c r="Q120" s="296">
        <f>IF(Q$33=0,0,Q$33/FBT!Q$5*1000)</f>
        <v>50.285696002339918</v>
      </c>
    </row>
    <row r="121" spans="1:17" x14ac:dyDescent="0.25">
      <c r="A121" s="127" t="s">
        <v>260</v>
      </c>
      <c r="B121" s="296">
        <f>IF(B$44=0,0,B$44/FBT!B$5*1000)</f>
        <v>13.416312182060629</v>
      </c>
      <c r="C121" s="296">
        <f>IF(C$44=0,0,C$44/FBT!C$5*1000)</f>
        <v>13.34484376396334</v>
      </c>
      <c r="D121" s="296">
        <f>IF(D$44=0,0,D$44/FBT!D$5*1000)</f>
        <v>13.2473566717998</v>
      </c>
      <c r="E121" s="296">
        <f>IF(E$44=0,0,E$44/FBT!E$5*1000)</f>
        <v>13.170797798535101</v>
      </c>
      <c r="F121" s="296">
        <f>IF(F$44=0,0,F$44/FBT!F$5*1000)</f>
        <v>13.108312772836905</v>
      </c>
      <c r="G121" s="296">
        <f>IF(G$44=0,0,G$44/FBT!G$5*1000)</f>
        <v>13.088281149409616</v>
      </c>
      <c r="H121" s="296">
        <f>IF(H$44=0,0,H$44/FBT!H$5*1000)</f>
        <v>12.751804943003068</v>
      </c>
      <c r="I121" s="296">
        <f>IF(I$44=0,0,I$44/FBT!I$5*1000)</f>
        <v>11.437267473966198</v>
      </c>
      <c r="J121" s="296">
        <f>IF(J$44=0,0,J$44/FBT!J$5*1000)</f>
        <v>11.512328265883895</v>
      </c>
      <c r="K121" s="296">
        <f>IF(K$44=0,0,K$44/FBT!K$5*1000)</f>
        <v>10.451580426172772</v>
      </c>
      <c r="L121" s="296">
        <f>IF(L$44=0,0,L$44/FBT!L$5*1000)</f>
        <v>10.561274264891727</v>
      </c>
      <c r="M121" s="296">
        <f>IF(M$44=0,0,M$44/FBT!M$5*1000)</f>
        <v>10.59610422132482</v>
      </c>
      <c r="N121" s="296">
        <f>IF(N$44=0,0,N$44/FBT!N$5*1000)</f>
        <v>10.590414045995489</v>
      </c>
      <c r="O121" s="296">
        <f>IF(O$44=0,0,O$44/FBT!O$5*1000)</f>
        <v>10.514915527176182</v>
      </c>
      <c r="P121" s="296">
        <f>IF(P$44=0,0,P$44/FBT!P$5*1000)</f>
        <v>10.146526571734871</v>
      </c>
      <c r="Q121" s="296">
        <f>IF(Q$44=0,0,Q$44/FBT!Q$5*1000)</f>
        <v>9.9123505305485473</v>
      </c>
    </row>
    <row r="122" spans="1:17" x14ac:dyDescent="0.25">
      <c r="A122" s="127" t="s">
        <v>259</v>
      </c>
      <c r="B122" s="296">
        <f>IF(B$65=0,0,B$65/FBT!B$5*1000)</f>
        <v>12.145293133233837</v>
      </c>
      <c r="C122" s="296">
        <f>IF(C$65=0,0,C$65/FBT!C$5*1000)</f>
        <v>12.080595407377336</v>
      </c>
      <c r="D122" s="296">
        <f>IF(D$65=0,0,D$65/FBT!D$5*1000)</f>
        <v>11.992343934471396</v>
      </c>
      <c r="E122" s="296">
        <f>IF(E$65=0,0,E$65/FBT!E$5*1000)</f>
        <v>11.923038007094933</v>
      </c>
      <c r="F122" s="296">
        <f>IF(F$65=0,0,F$65/FBT!F$5*1000)</f>
        <v>11.866472615410252</v>
      </c>
      <c r="G122" s="296">
        <f>IF(G$65=0,0,G$65/FBT!G$5*1000)</f>
        <v>11.848338724728704</v>
      </c>
      <c r="H122" s="296">
        <f>IF(H$65=0,0,H$65/FBT!H$5*1000)</f>
        <v>11.543739211560672</v>
      </c>
      <c r="I122" s="296">
        <f>IF(I$65=0,0,I$65/FBT!I$5*1000)</f>
        <v>10.353736871169401</v>
      </c>
      <c r="J122" s="296">
        <f>IF(J$65=0,0,J$65/FBT!J$5*1000)</f>
        <v>10.421686640694896</v>
      </c>
      <c r="K122" s="296">
        <f>IF(K$65=0,0,K$65/FBT!K$5*1000)</f>
        <v>9.4614307015879824</v>
      </c>
      <c r="L122" s="296">
        <f>IF(L$65=0,0,L$65/FBT!L$5*1000)</f>
        <v>9.5607324924283024</v>
      </c>
      <c r="M122" s="296">
        <f>IF(M$65=0,0,M$65/FBT!M$5*1000)</f>
        <v>9.5922627687782551</v>
      </c>
      <c r="N122" s="296">
        <f>IF(N$65=0,0,N$65/FBT!N$5*1000)</f>
        <v>9.5871116626906545</v>
      </c>
      <c r="O122" s="296">
        <f>IF(O$65=0,0,O$65/FBT!O$5*1000)</f>
        <v>9.5187656351279148</v>
      </c>
      <c r="P122" s="296">
        <f>IF(P$65=0,0,P$65/FBT!P$5*1000)</f>
        <v>9.1852766859915658</v>
      </c>
      <c r="Q122" s="296">
        <f>IF(Q$65=0,0,Q$65/FBT!Q$5*1000)</f>
        <v>8.9732857434439488</v>
      </c>
    </row>
    <row r="123" spans="1:17" x14ac:dyDescent="0.25">
      <c r="A123" s="72" t="s">
        <v>258</v>
      </c>
      <c r="B123" s="295">
        <f>IF(B$79=0,0,B$79/FBT!B$5*1000)</f>
        <v>30.392319051656454</v>
      </c>
      <c r="C123" s="295">
        <f>IF(C$79=0,0,C$79/FBT!C$5*1000)</f>
        <v>34.010944679575466</v>
      </c>
      <c r="D123" s="295">
        <f>IF(D$79=0,0,D$79/FBT!D$5*1000)</f>
        <v>36.977549300816705</v>
      </c>
      <c r="E123" s="295">
        <f>IF(E$79=0,0,E$79/FBT!E$5*1000)</f>
        <v>38.468013355490228</v>
      </c>
      <c r="F123" s="295">
        <f>IF(F$79=0,0,F$79/FBT!F$5*1000)</f>
        <v>40.438132737075925</v>
      </c>
      <c r="G123" s="295">
        <f>IF(G$79=0,0,G$79/FBT!G$5*1000)</f>
        <v>42.56368663316379</v>
      </c>
      <c r="H123" s="295">
        <f>IF(H$79=0,0,H$79/FBT!H$5*1000)</f>
        <v>43.226871182944073</v>
      </c>
      <c r="I123" s="295">
        <f>IF(I$79=0,0,I$79/FBT!I$5*1000)</f>
        <v>12.757829590456055</v>
      </c>
      <c r="J123" s="295">
        <f>IF(J$79=0,0,J$79/FBT!J$5*1000)</f>
        <v>7.4734900825823374</v>
      </c>
      <c r="K123" s="295">
        <f>IF(K$79=0,0,K$79/FBT!K$5*1000)</f>
        <v>11.9469118049223</v>
      </c>
      <c r="L123" s="295">
        <f>IF(L$79=0,0,L$79/FBT!L$5*1000)</f>
        <v>7.7852569705642845</v>
      </c>
      <c r="M123" s="295">
        <f>IF(M$79=0,0,M$79/FBT!M$5*1000)</f>
        <v>9.6682545668612363</v>
      </c>
      <c r="N123" s="295">
        <f>IF(N$79=0,0,N$79/FBT!N$5*1000)</f>
        <v>10.009642835457958</v>
      </c>
      <c r="O123" s="295">
        <f>IF(O$79=0,0,O$79/FBT!O$5*1000)</f>
        <v>11.819314359037239</v>
      </c>
      <c r="P123" s="295">
        <f>IF(P$79=0,0,P$79/FBT!P$5*1000)</f>
        <v>9.1265675293470991</v>
      </c>
      <c r="Q123" s="295">
        <f>IF(Q$79=0,0,Q$79/FBT!Q$5*1000)</f>
        <v>10.910025957309802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104.66083307366762</v>
      </c>
      <c r="C5" s="96">
        <v>99.545268292389181</v>
      </c>
      <c r="D5" s="96">
        <v>98.156143107089321</v>
      </c>
      <c r="E5" s="96">
        <v>95.461347049090378</v>
      </c>
      <c r="F5" s="96">
        <v>89.974387841182974</v>
      </c>
      <c r="G5" s="96">
        <v>85.826833068650743</v>
      </c>
      <c r="H5" s="96">
        <v>93.256089721359388</v>
      </c>
      <c r="I5" s="96">
        <v>152.30324668183837</v>
      </c>
      <c r="J5" s="96">
        <v>144.27531483573514</v>
      </c>
      <c r="K5" s="96">
        <v>208.0333596278268</v>
      </c>
      <c r="L5" s="96">
        <v>204.71901508425066</v>
      </c>
      <c r="M5" s="96">
        <v>193.00622443431419</v>
      </c>
      <c r="N5" s="96">
        <v>184.15578655585523</v>
      </c>
      <c r="O5" s="96">
        <v>187.64352802317435</v>
      </c>
      <c r="P5" s="96">
        <v>199.28917386938829</v>
      </c>
      <c r="Q5" s="96">
        <v>207.31775886763316</v>
      </c>
    </row>
    <row r="6" spans="1:17" x14ac:dyDescent="0.25">
      <c r="A6" s="132" t="s">
        <v>83</v>
      </c>
      <c r="B6" s="160">
        <v>1.7148297527995144</v>
      </c>
      <c r="C6" s="160">
        <v>1.6223247080432386</v>
      </c>
      <c r="D6" s="160">
        <v>1.5879995756819263</v>
      </c>
      <c r="E6" s="160">
        <v>1.535476974464959</v>
      </c>
      <c r="F6" s="160">
        <v>1.4403543992326129</v>
      </c>
      <c r="G6" s="160">
        <v>1.3718586651419378</v>
      </c>
      <c r="H6" s="160">
        <v>1.4842722277481273</v>
      </c>
      <c r="I6" s="160">
        <v>2.3911842286070248</v>
      </c>
      <c r="J6" s="160">
        <v>2.28001022097359</v>
      </c>
      <c r="K6" s="160">
        <v>3.2509779225772597</v>
      </c>
      <c r="L6" s="160">
        <v>3.2327608276860982</v>
      </c>
      <c r="M6" s="160">
        <v>3.057853023343629</v>
      </c>
      <c r="N6" s="160">
        <v>2.9160662077204762</v>
      </c>
      <c r="O6" s="160">
        <v>2.9501116222121322</v>
      </c>
      <c r="P6" s="160">
        <v>3.1325650185013223</v>
      </c>
      <c r="Q6" s="160">
        <v>3.2415290449070073</v>
      </c>
    </row>
    <row r="7" spans="1:17" x14ac:dyDescent="0.25">
      <c r="A7" s="76" t="s">
        <v>82</v>
      </c>
      <c r="B7" s="159">
        <v>0.50113456992875161</v>
      </c>
      <c r="C7" s="159">
        <v>0.47410128820239006</v>
      </c>
      <c r="D7" s="159">
        <v>0.4640702571828082</v>
      </c>
      <c r="E7" s="159">
        <v>0.44872127508739362</v>
      </c>
      <c r="F7" s="159">
        <v>0.42092305736242358</v>
      </c>
      <c r="G7" s="159">
        <v>0.4009061546993769</v>
      </c>
      <c r="H7" s="159">
        <v>0.43375741719866806</v>
      </c>
      <c r="I7" s="159">
        <v>0.69878953176962522</v>
      </c>
      <c r="J7" s="159">
        <v>0.66630051155541259</v>
      </c>
      <c r="K7" s="159">
        <v>0.95005199228607795</v>
      </c>
      <c r="L7" s="159">
        <v>0.94472830578091371</v>
      </c>
      <c r="M7" s="159">
        <v>0.89361399127636842</v>
      </c>
      <c r="N7" s="159">
        <v>0.85217881396335671</v>
      </c>
      <c r="O7" s="159">
        <v>0.8621281014197173</v>
      </c>
      <c r="P7" s="159">
        <v>0.91544750769439576</v>
      </c>
      <c r="Q7" s="159">
        <v>0.94729069237285857</v>
      </c>
    </row>
    <row r="8" spans="1:17" x14ac:dyDescent="0.25">
      <c r="A8" s="76" t="s">
        <v>81</v>
      </c>
      <c r="B8" s="159">
        <v>6.2426078768228921</v>
      </c>
      <c r="C8" s="159">
        <v>5.9058556598178864</v>
      </c>
      <c r="D8" s="159">
        <v>5.780899616046252</v>
      </c>
      <c r="E8" s="159">
        <v>5.5896981259082414</v>
      </c>
      <c r="F8" s="159">
        <v>5.2434171400321175</v>
      </c>
      <c r="G8" s="159">
        <v>4.9940676005427571</v>
      </c>
      <c r="H8" s="159">
        <v>5.4032941084462296</v>
      </c>
      <c r="I8" s="159">
        <v>8.7047856943627835</v>
      </c>
      <c r="J8" s="159">
        <v>8.3000716202003542</v>
      </c>
      <c r="K8" s="159">
        <v>11.834749399307174</v>
      </c>
      <c r="L8" s="159">
        <v>11.76843250698901</v>
      </c>
      <c r="M8" s="159">
        <v>11.131704088133688</v>
      </c>
      <c r="N8" s="159">
        <v>10.615548189512412</v>
      </c>
      <c r="O8" s="159">
        <v>10.739485957870084</v>
      </c>
      <c r="P8" s="159">
        <v>11.403683092873466</v>
      </c>
      <c r="Q8" s="159">
        <v>11.80035202657956</v>
      </c>
    </row>
    <row r="9" spans="1:17" x14ac:dyDescent="0.25">
      <c r="A9" s="76" t="s">
        <v>80</v>
      </c>
      <c r="B9" s="159">
        <v>3.340768826658719</v>
      </c>
      <c r="C9" s="159">
        <v>3.1605538698527025</v>
      </c>
      <c r="D9" s="159">
        <v>3.0936828979813544</v>
      </c>
      <c r="E9" s="159">
        <v>2.991360280500396</v>
      </c>
      <c r="F9" s="159">
        <v>2.8060459462179814</v>
      </c>
      <c r="G9" s="159">
        <v>2.6726050534205115</v>
      </c>
      <c r="H9" s="159">
        <v>2.8916050591267992</v>
      </c>
      <c r="I9" s="159">
        <v>4.6584179663823857</v>
      </c>
      <c r="J9" s="159">
        <v>4.441832816497878</v>
      </c>
      <c r="K9" s="159">
        <v>6.3334367054054681</v>
      </c>
      <c r="L9" s="159">
        <v>6.2979468250687649</v>
      </c>
      <c r="M9" s="159">
        <v>5.9571978152427381</v>
      </c>
      <c r="N9" s="159">
        <v>5.6809739085302819</v>
      </c>
      <c r="O9" s="159">
        <v>5.7472999442424086</v>
      </c>
      <c r="P9" s="159">
        <v>6.1027490012965293</v>
      </c>
      <c r="Q9" s="159">
        <v>6.3150287462969015</v>
      </c>
    </row>
    <row r="10" spans="1:17" x14ac:dyDescent="0.25">
      <c r="A10" s="129" t="s">
        <v>79</v>
      </c>
      <c r="B10" s="158">
        <v>3.4435768233636441</v>
      </c>
      <c r="C10" s="158">
        <v>3.2578159758819116</v>
      </c>
      <c r="D10" s="158">
        <v>3.1888871331992266</v>
      </c>
      <c r="E10" s="158">
        <v>3.0834156647002411</v>
      </c>
      <c r="F10" s="158">
        <v>2.892398512756138</v>
      </c>
      <c r="G10" s="158">
        <v>2.754851142803604</v>
      </c>
      <c r="H10" s="158">
        <v>2.980590600723815</v>
      </c>
      <c r="I10" s="158">
        <v>4.8017749730439343</v>
      </c>
      <c r="J10" s="158">
        <v>4.5785246851235417</v>
      </c>
      <c r="K10" s="158">
        <v>6.5283403260164787</v>
      </c>
      <c r="L10" s="158">
        <v>6.4917582888470129</v>
      </c>
      <c r="M10" s="158">
        <v>6.1405231529532811</v>
      </c>
      <c r="N10" s="158">
        <v>5.8557987997973271</v>
      </c>
      <c r="O10" s="158">
        <v>5.9241659365897004</v>
      </c>
      <c r="P10" s="158">
        <v>6.2905534953428264</v>
      </c>
      <c r="Q10" s="158">
        <v>6.5093658849100313</v>
      </c>
    </row>
    <row r="11" spans="1:17" x14ac:dyDescent="0.25">
      <c r="A11" s="92" t="s">
        <v>125</v>
      </c>
      <c r="B11" s="91">
        <v>0.56267624079055834</v>
      </c>
      <c r="C11" s="91">
        <v>0.53232314553276394</v>
      </c>
      <c r="D11" s="91">
        <v>0.52106025695145075</v>
      </c>
      <c r="E11" s="91">
        <v>0.50382634801031079</v>
      </c>
      <c r="F11" s="91">
        <v>0.47261437903282172</v>
      </c>
      <c r="G11" s="91">
        <v>0.45013930702907834</v>
      </c>
      <c r="H11" s="91">
        <v>0.48702485833110282</v>
      </c>
      <c r="I11" s="91">
        <v>0.78460415711458298</v>
      </c>
      <c r="J11" s="91">
        <v>0.7481253331458021</v>
      </c>
      <c r="K11" s="91">
        <v>1.0667228238736619</v>
      </c>
      <c r="L11" s="91">
        <v>1.0607453637469353</v>
      </c>
      <c r="M11" s="91">
        <v>1.0033539721690348</v>
      </c>
      <c r="N11" s="91">
        <v>0.95683036113519493</v>
      </c>
      <c r="O11" s="91">
        <v>0.96800146766110395</v>
      </c>
      <c r="P11" s="91">
        <v>1.0278687465999448</v>
      </c>
      <c r="Q11" s="91">
        <v>1.0636224234062057</v>
      </c>
    </row>
    <row r="12" spans="1:17" x14ac:dyDescent="0.25">
      <c r="A12" s="92" t="s">
        <v>26</v>
      </c>
      <c r="B12" s="91">
        <v>0.93636460674076449</v>
      </c>
      <c r="C12" s="91">
        <v>0.88585320774425225</v>
      </c>
      <c r="D12" s="91">
        <v>0.86711033311640417</v>
      </c>
      <c r="E12" s="91">
        <v>0.83843092354047455</v>
      </c>
      <c r="F12" s="91">
        <v>0.78649024977726512</v>
      </c>
      <c r="G12" s="91">
        <v>0.74908888033488807</v>
      </c>
      <c r="H12" s="91">
        <v>0.81047111444310338</v>
      </c>
      <c r="I12" s="91">
        <v>1.3056807978804095</v>
      </c>
      <c r="J12" s="91">
        <v>1.2449754096239189</v>
      </c>
      <c r="K12" s="91">
        <v>1.7751620293661059</v>
      </c>
      <c r="L12" s="91">
        <v>1.7652147778294016</v>
      </c>
      <c r="M12" s="91">
        <v>1.6697082255540778</v>
      </c>
      <c r="N12" s="91">
        <v>1.5922870380366247</v>
      </c>
      <c r="O12" s="91">
        <v>1.6108771756871774</v>
      </c>
      <c r="P12" s="91">
        <v>1.7105039184503807</v>
      </c>
      <c r="Q12" s="91">
        <v>1.770002569886584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1.9445359758323215</v>
      </c>
      <c r="C14" s="157">
        <v>1.8396396226048954</v>
      </c>
      <c r="D14" s="157">
        <v>1.8007165431313716</v>
      </c>
      <c r="E14" s="157">
        <v>1.7411583931494556</v>
      </c>
      <c r="F14" s="157">
        <v>1.6332938839460511</v>
      </c>
      <c r="G14" s="157">
        <v>1.5556229554396379</v>
      </c>
      <c r="H14" s="157">
        <v>1.6830946279496086</v>
      </c>
      <c r="I14" s="157">
        <v>2.7114900180489419</v>
      </c>
      <c r="J14" s="157">
        <v>2.5854239423538203</v>
      </c>
      <c r="K14" s="157">
        <v>3.6864554727767107</v>
      </c>
      <c r="L14" s="157">
        <v>3.6657981472706758</v>
      </c>
      <c r="M14" s="157">
        <v>3.4674609552301687</v>
      </c>
      <c r="N14" s="157">
        <v>3.3066814006255076</v>
      </c>
      <c r="O14" s="157">
        <v>3.3452872932414195</v>
      </c>
      <c r="P14" s="157">
        <v>3.5521808302925009</v>
      </c>
      <c r="Q14" s="157">
        <v>3.6757408916172416</v>
      </c>
    </row>
    <row r="15" spans="1:17" x14ac:dyDescent="0.25">
      <c r="A15" s="156" t="s">
        <v>263</v>
      </c>
      <c r="B15" s="204">
        <v>8.4693798860092819</v>
      </c>
      <c r="C15" s="204">
        <v>8.0181532906463246</v>
      </c>
      <c r="D15" s="204">
        <v>7.8499651405357103</v>
      </c>
      <c r="E15" s="204">
        <v>7.5844894781935208</v>
      </c>
      <c r="F15" s="204">
        <v>7.1165067078619337</v>
      </c>
      <c r="G15" s="204">
        <v>6.7697596347486719</v>
      </c>
      <c r="H15" s="204">
        <v>7.3237367473895612</v>
      </c>
      <c r="I15" s="204">
        <v>11.794759649136079</v>
      </c>
      <c r="J15" s="204">
        <v>11.23910424257855</v>
      </c>
      <c r="K15" s="204">
        <v>16.012022646001338</v>
      </c>
      <c r="L15" s="204">
        <v>15.958377444619714</v>
      </c>
      <c r="M15" s="204">
        <v>15.115279294149003</v>
      </c>
      <c r="N15" s="204">
        <v>14.424172906670149</v>
      </c>
      <c r="O15" s="204">
        <v>14.591973448396912</v>
      </c>
      <c r="P15" s="204">
        <v>15.459532256552492</v>
      </c>
      <c r="Q15" s="204">
        <v>16.008625727850994</v>
      </c>
    </row>
    <row r="16" spans="1:17" x14ac:dyDescent="0.25">
      <c r="A16" s="152" t="s">
        <v>277</v>
      </c>
      <c r="B16" s="264">
        <v>1.7089442551973306</v>
      </c>
      <c r="C16" s="264">
        <v>1.6224036583011232</v>
      </c>
      <c r="D16" s="264">
        <v>1.5895367244622216</v>
      </c>
      <c r="E16" s="264">
        <v>1.5311228209392027</v>
      </c>
      <c r="F16" s="264">
        <v>1.4381452345598496</v>
      </c>
      <c r="G16" s="264">
        <v>1.3614313822658874</v>
      </c>
      <c r="H16" s="264">
        <v>1.4722364232835015</v>
      </c>
      <c r="I16" s="264">
        <v>2.3679071977367983</v>
      </c>
      <c r="J16" s="264">
        <v>2.2505371202028916</v>
      </c>
      <c r="K16" s="264">
        <v>3.1955742802702809</v>
      </c>
      <c r="L16" s="264">
        <v>3.2137469938688672</v>
      </c>
      <c r="M16" s="264">
        <v>3.0601942345097353</v>
      </c>
      <c r="N16" s="264">
        <v>2.9280591610947293</v>
      </c>
      <c r="O16" s="264">
        <v>2.9616412284689204</v>
      </c>
      <c r="P16" s="264">
        <v>3.1099073842650307</v>
      </c>
      <c r="Q16" s="264">
        <v>3.2294280158182849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0.16594443606638573</v>
      </c>
      <c r="L17" s="83">
        <v>6.6740526396338401E-2</v>
      </c>
      <c r="M17" s="83">
        <v>0</v>
      </c>
      <c r="N17" s="83">
        <v>0</v>
      </c>
      <c r="O17" s="83">
        <v>0</v>
      </c>
      <c r="P17" s="83">
        <v>0.12093491523573469</v>
      </c>
      <c r="Q17" s="83">
        <v>0</v>
      </c>
    </row>
    <row r="18" spans="1:17" x14ac:dyDescent="0.25">
      <c r="A18" s="154" t="s">
        <v>30</v>
      </c>
      <c r="B18" s="83">
        <v>0.52701533261454492</v>
      </c>
      <c r="C18" s="83">
        <v>0.52668217344105406</v>
      </c>
      <c r="D18" s="83">
        <v>0.45052514789237158</v>
      </c>
      <c r="E18" s="83">
        <v>0.45162903129943471</v>
      </c>
      <c r="F18" s="83">
        <v>0.30055411665034515</v>
      </c>
      <c r="G18" s="83">
        <v>0.30183259425930475</v>
      </c>
      <c r="H18" s="83">
        <v>0.46023381626410875</v>
      </c>
      <c r="I18" s="83">
        <v>0.59106218276833178</v>
      </c>
      <c r="J18" s="83">
        <v>0.76048487730992576</v>
      </c>
      <c r="K18" s="83">
        <v>0.82814821206994116</v>
      </c>
      <c r="L18" s="83">
        <v>0.92285600014821101</v>
      </c>
      <c r="M18" s="83">
        <v>0.92284477298021539</v>
      </c>
      <c r="N18" s="83">
        <v>0.73901515677826601</v>
      </c>
      <c r="O18" s="83">
        <v>0.73917477892555894</v>
      </c>
      <c r="P18" s="83">
        <v>0.76574508892669257</v>
      </c>
      <c r="Q18" s="83">
        <v>1.1716309300170102</v>
      </c>
    </row>
    <row r="19" spans="1:17" x14ac:dyDescent="0.25">
      <c r="A19" s="154" t="s">
        <v>125</v>
      </c>
      <c r="B19" s="83">
        <v>0.7566829060015241</v>
      </c>
      <c r="C19" s="83">
        <v>0.61961145592816325</v>
      </c>
      <c r="D19" s="83">
        <v>0.65389516439897366</v>
      </c>
      <c r="E19" s="83">
        <v>0.68675499910966109</v>
      </c>
      <c r="F19" s="83">
        <v>0.74467365984429656</v>
      </c>
      <c r="G19" s="83">
        <v>0.79414706252835643</v>
      </c>
      <c r="H19" s="83">
        <v>0.73465467549453611</v>
      </c>
      <c r="I19" s="83">
        <v>1.3808372913050908</v>
      </c>
      <c r="J19" s="83">
        <v>1.2075806893008498</v>
      </c>
      <c r="K19" s="83">
        <v>1.5693898902994399</v>
      </c>
      <c r="L19" s="83">
        <v>1.422273056340057</v>
      </c>
      <c r="M19" s="83">
        <v>1.2112954545544221</v>
      </c>
      <c r="N19" s="83">
        <v>1.1783660635191631</v>
      </c>
      <c r="O19" s="83">
        <v>1.2078744859285997</v>
      </c>
      <c r="P19" s="83">
        <v>1.3146139995671464</v>
      </c>
      <c r="Q19" s="83">
        <v>1.2667101974730157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8.5467761589056251E-2</v>
      </c>
      <c r="L20" s="83">
        <v>4.2046833602699995E-3</v>
      </c>
      <c r="M20" s="83">
        <v>0</v>
      </c>
      <c r="N20" s="83">
        <v>0</v>
      </c>
      <c r="O20" s="83">
        <v>0</v>
      </c>
      <c r="P20" s="83">
        <v>5.8619974929640516E-2</v>
      </c>
      <c r="Q20" s="83">
        <v>0</v>
      </c>
    </row>
    <row r="21" spans="1:17" x14ac:dyDescent="0.25">
      <c r="A21" s="154" t="s">
        <v>26</v>
      </c>
      <c r="B21" s="83">
        <v>0.42524601658126177</v>
      </c>
      <c r="C21" s="83">
        <v>0.47611002893190602</v>
      </c>
      <c r="D21" s="83">
        <v>0.48511641217087631</v>
      </c>
      <c r="E21" s="83">
        <v>0.39273879053010707</v>
      </c>
      <c r="F21" s="83">
        <v>0.392917458065208</v>
      </c>
      <c r="G21" s="83">
        <v>0.26545172547822621</v>
      </c>
      <c r="H21" s="83">
        <v>0.27734793152485665</v>
      </c>
      <c r="I21" s="83">
        <v>0.3960077236633755</v>
      </c>
      <c r="J21" s="83">
        <v>0.2824715535921159</v>
      </c>
      <c r="K21" s="83">
        <v>0.54662398024545789</v>
      </c>
      <c r="L21" s="83">
        <v>0.79767272762399088</v>
      </c>
      <c r="M21" s="83">
        <v>0.92605400697509732</v>
      </c>
      <c r="N21" s="83">
        <v>1.0106779407973003</v>
      </c>
      <c r="O21" s="83">
        <v>1.014591963614762</v>
      </c>
      <c r="P21" s="83">
        <v>0.84999340560581649</v>
      </c>
      <c r="Q21" s="83">
        <v>0.79108688832825913</v>
      </c>
    </row>
    <row r="22" spans="1:17" x14ac:dyDescent="0.25">
      <c r="A22" s="152" t="s">
        <v>276</v>
      </c>
      <c r="B22" s="264">
        <v>6.7506265011838202</v>
      </c>
      <c r="C22" s="264">
        <v>6.3864696479420058</v>
      </c>
      <c r="D22" s="264">
        <v>6.2513447775012914</v>
      </c>
      <c r="E22" s="264">
        <v>6.0445834572550474</v>
      </c>
      <c r="F22" s="264">
        <v>5.6701223912652488</v>
      </c>
      <c r="G22" s="264">
        <v>5.4004809781653869</v>
      </c>
      <c r="H22" s="264">
        <v>5.8430100243187795</v>
      </c>
      <c r="I22" s="264">
        <v>9.4131744544874252</v>
      </c>
      <c r="J22" s="264">
        <v>8.9755250604599013</v>
      </c>
      <c r="K22" s="264">
        <v>12.797852196747696</v>
      </c>
      <c r="L22" s="264">
        <v>12.726138486773811</v>
      </c>
      <c r="M22" s="264">
        <v>12.037593599253313</v>
      </c>
      <c r="N22" s="264">
        <v>11.479433330864254</v>
      </c>
      <c r="O22" s="264">
        <v>11.613457059421536</v>
      </c>
      <c r="P22" s="264">
        <v>12.331706046068787</v>
      </c>
      <c r="Q22" s="264">
        <v>12.760655592301617</v>
      </c>
    </row>
    <row r="23" spans="1:17" x14ac:dyDescent="0.25">
      <c r="A23" s="152" t="s">
        <v>275</v>
      </c>
      <c r="B23" s="264">
        <v>9.8091296281311684E-3</v>
      </c>
      <c r="C23" s="264">
        <v>9.2799844031961308E-3</v>
      </c>
      <c r="D23" s="264">
        <v>9.0836385721973518E-3</v>
      </c>
      <c r="E23" s="264">
        <v>8.7831999992703264E-3</v>
      </c>
      <c r="F23" s="264">
        <v>8.2390820368355867E-3</v>
      </c>
      <c r="G23" s="264">
        <v>7.8472743173972105E-3</v>
      </c>
      <c r="H23" s="264">
        <v>8.4902997872807438E-3</v>
      </c>
      <c r="I23" s="264">
        <v>1.3677996911855176E-2</v>
      </c>
      <c r="J23" s="264">
        <v>1.3042061915757193E-2</v>
      </c>
      <c r="K23" s="264">
        <v>1.8596168983359869E-2</v>
      </c>
      <c r="L23" s="264">
        <v>1.8491963977035637E-2</v>
      </c>
      <c r="M23" s="264">
        <v>1.7491460385955445E-2</v>
      </c>
      <c r="N23" s="264">
        <v>1.668041471116646E-2</v>
      </c>
      <c r="O23" s="264">
        <v>1.6875160506454295E-2</v>
      </c>
      <c r="P23" s="264">
        <v>1.7918826218675403E-2</v>
      </c>
      <c r="Q23" s="264">
        <v>1.8542119731090545E-2</v>
      </c>
    </row>
    <row r="24" spans="1:17" x14ac:dyDescent="0.25">
      <c r="A24" s="156" t="s">
        <v>262</v>
      </c>
      <c r="B24" s="204">
        <v>3.4603774693866907</v>
      </c>
      <c r="C24" s="204">
        <v>3.2803146871640418</v>
      </c>
      <c r="D24" s="204">
        <v>3.2126171964015358</v>
      </c>
      <c r="E24" s="204">
        <v>3.0995301925528733</v>
      </c>
      <c r="F24" s="204">
        <v>2.9097079330178017</v>
      </c>
      <c r="G24" s="204">
        <v>2.7616031071928173</v>
      </c>
      <c r="H24" s="204">
        <v>2.9870139048314512</v>
      </c>
      <c r="I24" s="204">
        <v>4.8075767925452997</v>
      </c>
      <c r="J24" s="204">
        <v>4.5755444796718638</v>
      </c>
      <c r="K24" s="204">
        <v>6.5084435417975186</v>
      </c>
      <c r="L24" s="204">
        <v>6.5141693478086458</v>
      </c>
      <c r="M24" s="204">
        <v>6.1854941544483166</v>
      </c>
      <c r="N24" s="204">
        <v>5.9100996715390002</v>
      </c>
      <c r="O24" s="204">
        <v>5.978395114612252</v>
      </c>
      <c r="P24" s="204">
        <v>6.3073191411056966</v>
      </c>
      <c r="Q24" s="204">
        <v>6.5399828662858059</v>
      </c>
    </row>
    <row r="25" spans="1:17" x14ac:dyDescent="0.25">
      <c r="A25" s="152" t="s">
        <v>274</v>
      </c>
      <c r="B25" s="264">
        <v>1.9986837313989707</v>
      </c>
      <c r="C25" s="264">
        <v>1.8974707851042232</v>
      </c>
      <c r="D25" s="264">
        <v>1.8590314938488199</v>
      </c>
      <c r="E25" s="264">
        <v>1.7907139239199628</v>
      </c>
      <c r="F25" s="264">
        <v>1.6819726418588337</v>
      </c>
      <c r="G25" s="264">
        <v>1.5922524955833937</v>
      </c>
      <c r="H25" s="264">
        <v>1.7218437518021719</v>
      </c>
      <c r="I25" s="264">
        <v>2.7693692051017686</v>
      </c>
      <c r="J25" s="264">
        <v>2.6320998566098024</v>
      </c>
      <c r="K25" s="264">
        <v>3.7373614189162998</v>
      </c>
      <c r="L25" s="264">
        <v>3.7586151882621621</v>
      </c>
      <c r="M25" s="264">
        <v>3.5790286387833499</v>
      </c>
      <c r="N25" s="264">
        <v>3.424490993229043</v>
      </c>
      <c r="O25" s="264">
        <v>3.4637666638797269</v>
      </c>
      <c r="P25" s="264">
        <v>3.6371703033521792</v>
      </c>
      <c r="Q25" s="264">
        <v>3.7769548171685581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0.19407914779745844</v>
      </c>
      <c r="L26" s="83">
        <v>7.8055913133317681E-2</v>
      </c>
      <c r="M26" s="83">
        <v>0</v>
      </c>
      <c r="N26" s="83">
        <v>0</v>
      </c>
      <c r="O26" s="83">
        <v>0</v>
      </c>
      <c r="P26" s="83">
        <v>0.14143857934784776</v>
      </c>
      <c r="Q26" s="83">
        <v>0</v>
      </c>
    </row>
    <row r="27" spans="1:17" x14ac:dyDescent="0.25">
      <c r="A27" s="154" t="s">
        <v>30</v>
      </c>
      <c r="B27" s="83">
        <v>0.61636707475451269</v>
      </c>
      <c r="C27" s="83">
        <v>0.61597743078690126</v>
      </c>
      <c r="D27" s="83">
        <v>0.52690851731417299</v>
      </c>
      <c r="E27" s="83">
        <v>0.52819955638718497</v>
      </c>
      <c r="F27" s="83">
        <v>0.35151095275759603</v>
      </c>
      <c r="G27" s="83">
        <v>0.35300618725118238</v>
      </c>
      <c r="H27" s="83">
        <v>0.53826322210874022</v>
      </c>
      <c r="I27" s="83">
        <v>0.69127261778812132</v>
      </c>
      <c r="J27" s="83">
        <v>0.88941973831603505</v>
      </c>
      <c r="K27" s="83">
        <v>0.96855491547920769</v>
      </c>
      <c r="L27" s="83">
        <v>1.0793197427654966</v>
      </c>
      <c r="M27" s="83">
        <v>1.0793066121101482</v>
      </c>
      <c r="N27" s="83">
        <v>0.86430997770575635</v>
      </c>
      <c r="O27" s="83">
        <v>0.86449666266519087</v>
      </c>
      <c r="P27" s="83">
        <v>0.89557178180730845</v>
      </c>
      <c r="Q27" s="83">
        <v>1.3702727118845999</v>
      </c>
    </row>
    <row r="28" spans="1:17" x14ac:dyDescent="0.25">
      <c r="A28" s="154" t="s">
        <v>125</v>
      </c>
      <c r="B28" s="83">
        <v>0.88497316951880944</v>
      </c>
      <c r="C28" s="83">
        <v>0.72466221937066788</v>
      </c>
      <c r="D28" s="83">
        <v>0.76475848942993996</v>
      </c>
      <c r="E28" s="83">
        <v>0.80318947794988393</v>
      </c>
      <c r="F28" s="83">
        <v>0.87092784015957692</v>
      </c>
      <c r="G28" s="83">
        <v>0.92878911022784372</v>
      </c>
      <c r="H28" s="83">
        <v>0.85921020749595434</v>
      </c>
      <c r="I28" s="83">
        <v>1.6149485399813865</v>
      </c>
      <c r="J28" s="83">
        <v>1.4123174999517387</v>
      </c>
      <c r="K28" s="83">
        <v>1.8354689056848708</v>
      </c>
      <c r="L28" s="83">
        <v>1.6634094474812016</v>
      </c>
      <c r="M28" s="83">
        <v>1.4166620775210081</v>
      </c>
      <c r="N28" s="83">
        <v>1.3781497398909917</v>
      </c>
      <c r="O28" s="83">
        <v>1.4126611077308786</v>
      </c>
      <c r="P28" s="83">
        <v>1.5374975550040928</v>
      </c>
      <c r="Q28" s="83">
        <v>1.4814720002637918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9.9958219308567742E-2</v>
      </c>
      <c r="L29" s="83">
        <v>4.9175578444395915E-3</v>
      </c>
      <c r="M29" s="83">
        <v>0</v>
      </c>
      <c r="N29" s="83">
        <v>0</v>
      </c>
      <c r="O29" s="83">
        <v>0</v>
      </c>
      <c r="P29" s="83">
        <v>6.855857929278053E-2</v>
      </c>
      <c r="Q29" s="83">
        <v>0</v>
      </c>
    </row>
    <row r="30" spans="1:17" x14ac:dyDescent="0.25">
      <c r="A30" s="154" t="s">
        <v>26</v>
      </c>
      <c r="B30" s="83">
        <v>0.49734348712564863</v>
      </c>
      <c r="C30" s="83">
        <v>0.55683113494665426</v>
      </c>
      <c r="D30" s="83">
        <v>0.56736448710470688</v>
      </c>
      <c r="E30" s="83">
        <v>0.4593248895828938</v>
      </c>
      <c r="F30" s="83">
        <v>0.45953384894166077</v>
      </c>
      <c r="G30" s="83">
        <v>0.31045719810436745</v>
      </c>
      <c r="H30" s="83">
        <v>0.32437032219747725</v>
      </c>
      <c r="I30" s="83">
        <v>0.46314804733226056</v>
      </c>
      <c r="J30" s="83">
        <v>0.33036261834202885</v>
      </c>
      <c r="K30" s="83">
        <v>0.63930023064619512</v>
      </c>
      <c r="L30" s="83">
        <v>0.93291252703770677</v>
      </c>
      <c r="M30" s="83">
        <v>1.0830599491521935</v>
      </c>
      <c r="N30" s="83">
        <v>1.182031275632295</v>
      </c>
      <c r="O30" s="83">
        <v>1.1866088934836574</v>
      </c>
      <c r="P30" s="83">
        <v>0.99410380790014963</v>
      </c>
      <c r="Q30" s="83">
        <v>0.92521010502016632</v>
      </c>
    </row>
    <row r="31" spans="1:17" x14ac:dyDescent="0.25">
      <c r="A31" s="152" t="s">
        <v>273</v>
      </c>
      <c r="B31" s="264">
        <v>1.4402920006172522</v>
      </c>
      <c r="C31" s="264">
        <v>1.3625966633619366</v>
      </c>
      <c r="D31" s="264">
        <v>1.3337668547588306</v>
      </c>
      <c r="E31" s="264">
        <v>1.2896529231799567</v>
      </c>
      <c r="F31" s="264">
        <v>1.2097591121695088</v>
      </c>
      <c r="G31" s="264">
        <v>1.1522292858260115</v>
      </c>
      <c r="H31" s="264">
        <v>1.2466458625843031</v>
      </c>
      <c r="I31" s="264">
        <v>2.0083646850903927</v>
      </c>
      <c r="J31" s="264">
        <v>1.9149892152458634</v>
      </c>
      <c r="K31" s="264">
        <v>2.730508663281161</v>
      </c>
      <c r="L31" s="264">
        <v>2.7152080563238608</v>
      </c>
      <c r="M31" s="264">
        <v>2.5683023293683362</v>
      </c>
      <c r="N31" s="264">
        <v>2.4492150462128661</v>
      </c>
      <c r="O31" s="264">
        <v>2.4778099187184437</v>
      </c>
      <c r="P31" s="264">
        <v>2.6310532169127709</v>
      </c>
      <c r="Q31" s="264">
        <v>2.7225725151585052</v>
      </c>
    </row>
    <row r="32" spans="1:17" x14ac:dyDescent="0.25">
      <c r="A32" s="152" t="s">
        <v>272</v>
      </c>
      <c r="B32" s="264">
        <v>2.1401737370468004E-2</v>
      </c>
      <c r="C32" s="264">
        <v>2.0247238697882475E-2</v>
      </c>
      <c r="D32" s="264">
        <v>1.9818847793885121E-2</v>
      </c>
      <c r="E32" s="264">
        <v>1.916334545295344E-2</v>
      </c>
      <c r="F32" s="264">
        <v>1.7976178989459465E-2</v>
      </c>
      <c r="G32" s="264">
        <v>1.7121325783412092E-2</v>
      </c>
      <c r="H32" s="264">
        <v>1.8524290444976176E-2</v>
      </c>
      <c r="I32" s="264">
        <v>2.9842902353138578E-2</v>
      </c>
      <c r="J32" s="264">
        <v>2.8455407816197514E-2</v>
      </c>
      <c r="K32" s="264">
        <v>4.0573459600057898E-2</v>
      </c>
      <c r="L32" s="264">
        <v>4.034610322262322E-2</v>
      </c>
      <c r="M32" s="264">
        <v>3.8163186296630076E-2</v>
      </c>
      <c r="N32" s="264">
        <v>3.6393632097090463E-2</v>
      </c>
      <c r="O32" s="264">
        <v>3.6818532014082112E-2</v>
      </c>
      <c r="P32" s="264">
        <v>3.9095620840746331E-2</v>
      </c>
      <c r="Q32" s="264">
        <v>4.0455533958743004E-2</v>
      </c>
    </row>
    <row r="33" spans="1:17" x14ac:dyDescent="0.25">
      <c r="A33" s="156" t="s">
        <v>261</v>
      </c>
      <c r="B33" s="204">
        <v>32.408178789021036</v>
      </c>
      <c r="C33" s="204">
        <v>28.264849502220105</v>
      </c>
      <c r="D33" s="204">
        <v>25.918299008242467</v>
      </c>
      <c r="E33" s="204">
        <v>24.347918720000198</v>
      </c>
      <c r="F33" s="204">
        <v>21.7484783377305</v>
      </c>
      <c r="G33" s="204">
        <v>19.445031525025559</v>
      </c>
      <c r="H33" s="204">
        <v>20.12784637509256</v>
      </c>
      <c r="I33" s="204">
        <v>68.341296162001385</v>
      </c>
      <c r="J33" s="204">
        <v>71.011512202398308</v>
      </c>
      <c r="K33" s="204">
        <v>93.34450567616031</v>
      </c>
      <c r="L33" s="204">
        <v>98.944182365804693</v>
      </c>
      <c r="M33" s="204">
        <v>89.536301114983331</v>
      </c>
      <c r="N33" s="204">
        <v>84.836109889797413</v>
      </c>
      <c r="O33" s="204">
        <v>83.750675452959371</v>
      </c>
      <c r="P33" s="204">
        <v>93.543853477183717</v>
      </c>
      <c r="Q33" s="204">
        <v>93.661638949316497</v>
      </c>
    </row>
    <row r="34" spans="1:17" x14ac:dyDescent="0.25">
      <c r="A34" s="150" t="s">
        <v>33</v>
      </c>
      <c r="B34" s="87">
        <v>7.320471069960119</v>
      </c>
      <c r="C34" s="87">
        <v>7.2383723981752075</v>
      </c>
      <c r="D34" s="87">
        <v>5.9975202463370785</v>
      </c>
      <c r="E34" s="87">
        <v>3.823398467324524</v>
      </c>
      <c r="F34" s="87">
        <v>3.5054725976029282</v>
      </c>
      <c r="G34" s="87">
        <v>3.5368622949520807</v>
      </c>
      <c r="H34" s="87">
        <v>3.3777648917283449</v>
      </c>
      <c r="I34" s="87">
        <v>3.6837198890812286</v>
      </c>
      <c r="J34" s="87">
        <v>3.4543738777282789</v>
      </c>
      <c r="K34" s="87">
        <v>7.7518612782011029</v>
      </c>
      <c r="L34" s="87">
        <v>10.296465344538525</v>
      </c>
      <c r="M34" s="87">
        <v>11.349046944894996</v>
      </c>
      <c r="N34" s="87">
        <v>9.603272198500111</v>
      </c>
      <c r="O34" s="87">
        <v>8.0887233738195814</v>
      </c>
      <c r="P34" s="87">
        <v>8.3649298508204453</v>
      </c>
      <c r="Q34" s="87">
        <v>6.1686062680726641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2.62180702793707E-15</v>
      </c>
      <c r="J36" s="87">
        <v>0</v>
      </c>
      <c r="K36" s="87">
        <v>2.8545960079243774E-15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5.4817708563374605</v>
      </c>
      <c r="C37" s="87">
        <v>3.5397891628537557</v>
      </c>
      <c r="D37" s="87">
        <v>3.6674050610847169</v>
      </c>
      <c r="E37" s="87">
        <v>4.7858549721243229</v>
      </c>
      <c r="F37" s="87">
        <v>4.8106321275925259</v>
      </c>
      <c r="G37" s="87">
        <v>4.2665974190908669</v>
      </c>
      <c r="H37" s="87">
        <v>4.6529800850063907</v>
      </c>
      <c r="I37" s="87">
        <v>4.0652832090228683</v>
      </c>
      <c r="J37" s="87">
        <v>6.018872315873784</v>
      </c>
      <c r="K37" s="87">
        <v>1.173801632565366</v>
      </c>
      <c r="L37" s="87">
        <v>1.4682666802498072</v>
      </c>
      <c r="M37" s="87">
        <v>1.6957434966742932</v>
      </c>
      <c r="N37" s="87">
        <v>3.0790613058656793</v>
      </c>
      <c r="O37" s="87">
        <v>1.3927256586249399</v>
      </c>
      <c r="P37" s="87">
        <v>1.1351180065339819</v>
      </c>
      <c r="Q37" s="87">
        <v>1.4779176229015671</v>
      </c>
    </row>
    <row r="38" spans="1:17" x14ac:dyDescent="0.25">
      <c r="A38" s="150" t="s">
        <v>29</v>
      </c>
      <c r="B38" s="87">
        <v>13.517711122007489</v>
      </c>
      <c r="C38" s="87">
        <v>12.347498423758301</v>
      </c>
      <c r="D38" s="87">
        <v>11.459346306161997</v>
      </c>
      <c r="E38" s="87">
        <v>10.625326926918934</v>
      </c>
      <c r="F38" s="87">
        <v>8.4468384659410312</v>
      </c>
      <c r="G38" s="87">
        <v>8.1261922156928925</v>
      </c>
      <c r="H38" s="87">
        <v>7.457335422224622</v>
      </c>
      <c r="I38" s="87">
        <v>6.2041605433887401</v>
      </c>
      <c r="J38" s="87">
        <v>6.5705226536060284</v>
      </c>
      <c r="K38" s="87">
        <v>5.6960809825983691</v>
      </c>
      <c r="L38" s="87">
        <v>8.8144635822449562</v>
      </c>
      <c r="M38" s="87">
        <v>8.8134797946079821</v>
      </c>
      <c r="N38" s="87">
        <v>8.4704583028523146</v>
      </c>
      <c r="O38" s="87">
        <v>8.1117136428350438</v>
      </c>
      <c r="P38" s="87">
        <v>7.109759811794186</v>
      </c>
      <c r="Q38" s="87">
        <v>6.4198199855523033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3.7726916689492382</v>
      </c>
      <c r="C40" s="87">
        <v>3.1419571737170169</v>
      </c>
      <c r="D40" s="87">
        <v>3.1419187238617132</v>
      </c>
      <c r="E40" s="87">
        <v>3.3301899330593305</v>
      </c>
      <c r="F40" s="87">
        <v>3.0772414478098979</v>
      </c>
      <c r="G40" s="87">
        <v>1.8844561735675622</v>
      </c>
      <c r="H40" s="87">
        <v>2.3272212844930924</v>
      </c>
      <c r="I40" s="87">
        <v>1.5887513525604844</v>
      </c>
      <c r="J40" s="87">
        <v>2.1242377131414623</v>
      </c>
      <c r="K40" s="87">
        <v>0.54066047750360979</v>
      </c>
      <c r="L40" s="87">
        <v>0.97717499135800701</v>
      </c>
      <c r="M40" s="87">
        <v>1.4609593422481453</v>
      </c>
      <c r="N40" s="87">
        <v>2.9265622155252515</v>
      </c>
      <c r="O40" s="87">
        <v>1.29050257669024</v>
      </c>
      <c r="P40" s="87">
        <v>0.84837570821666453</v>
      </c>
      <c r="Q40" s="87">
        <v>1.0860587626716618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2.3155340717667285</v>
      </c>
      <c r="C42" s="87">
        <v>1.9972323437158253</v>
      </c>
      <c r="D42" s="87">
        <v>1.6521086707969606</v>
      </c>
      <c r="E42" s="87">
        <v>1.7831484205730879</v>
      </c>
      <c r="F42" s="87">
        <v>1.9082936987841186</v>
      </c>
      <c r="G42" s="87">
        <v>1.6309234217221549</v>
      </c>
      <c r="H42" s="87">
        <v>2.3125446916401096</v>
      </c>
      <c r="I42" s="87">
        <v>2.1493743469585365</v>
      </c>
      <c r="J42" s="87">
        <v>2.0341333205441394</v>
      </c>
      <c r="K42" s="87">
        <v>1.9214300911828299</v>
      </c>
      <c r="L42" s="87">
        <v>1.8957197544451894</v>
      </c>
      <c r="M42" s="87">
        <v>2.1844895823555879</v>
      </c>
      <c r="N42" s="87">
        <v>2.0495650003326724</v>
      </c>
      <c r="O42" s="87">
        <v>1.8858796948604022</v>
      </c>
      <c r="P42" s="87">
        <v>2.6365117542417593</v>
      </c>
      <c r="Q42" s="87">
        <v>3.4080115211281323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50.650006820989532</v>
      </c>
      <c r="J43" s="87">
        <v>50.809372321504611</v>
      </c>
      <c r="K43" s="87">
        <v>76.260671214109038</v>
      </c>
      <c r="L43" s="87">
        <v>75.492092012968214</v>
      </c>
      <c r="M43" s="87">
        <v>64.032581954202328</v>
      </c>
      <c r="N43" s="87">
        <v>58.707190866721383</v>
      </c>
      <c r="O43" s="87">
        <v>62.981130506129169</v>
      </c>
      <c r="P43" s="87">
        <v>73.449158345576677</v>
      </c>
      <c r="Q43" s="87">
        <v>75.101224788990166</v>
      </c>
    </row>
    <row r="44" spans="1:17" x14ac:dyDescent="0.25">
      <c r="A44" s="156" t="s">
        <v>260</v>
      </c>
      <c r="B44" s="204">
        <v>8.2515991323083924</v>
      </c>
      <c r="C44" s="204">
        <v>7.8027558797593599</v>
      </c>
      <c r="D44" s="204">
        <v>7.6512786651459601</v>
      </c>
      <c r="E44" s="204">
        <v>7.4109430538357506</v>
      </c>
      <c r="F44" s="204">
        <v>6.9627604613179024</v>
      </c>
      <c r="G44" s="204">
        <v>6.5960955290253578</v>
      </c>
      <c r="H44" s="204">
        <v>7.1449030955676749</v>
      </c>
      <c r="I44" s="204">
        <v>12.133509408010674</v>
      </c>
      <c r="J44" s="204">
        <v>11.54356867219429</v>
      </c>
      <c r="K44" s="204">
        <v>16.507161638758816</v>
      </c>
      <c r="L44" s="204">
        <v>16.408871986395173</v>
      </c>
      <c r="M44" s="204">
        <v>15.499017531375888</v>
      </c>
      <c r="N44" s="204">
        <v>14.800720575458593</v>
      </c>
      <c r="O44" s="204">
        <v>15.029970710322496</v>
      </c>
      <c r="P44" s="204">
        <v>15.924982967870649</v>
      </c>
      <c r="Q44" s="204">
        <v>16.541066135383783</v>
      </c>
    </row>
    <row r="45" spans="1:17" x14ac:dyDescent="0.25">
      <c r="A45" s="299" t="s">
        <v>271</v>
      </c>
      <c r="B45" s="298">
        <v>3.7635613256504836</v>
      </c>
      <c r="C45" s="298">
        <v>3.5729753293040645</v>
      </c>
      <c r="D45" s="298">
        <v>3.5005933772815743</v>
      </c>
      <c r="E45" s="298">
        <v>3.3719500306592898</v>
      </c>
      <c r="F45" s="298">
        <v>3.1671880279283968</v>
      </c>
      <c r="G45" s="298">
        <v>2.9982432032173749</v>
      </c>
      <c r="H45" s="298">
        <v>3.2422661230948018</v>
      </c>
      <c r="I45" s="298">
        <v>5.2147774422885398</v>
      </c>
      <c r="J45" s="298">
        <v>4.9562965215377313</v>
      </c>
      <c r="K45" s="298">
        <v>7.0375260854134121</v>
      </c>
      <c r="L45" s="298">
        <v>7.0775473569521195</v>
      </c>
      <c r="M45" s="298">
        <v>6.7393823028180284</v>
      </c>
      <c r="N45" s="298">
        <v>6.4483848343199845</v>
      </c>
      <c r="O45" s="298">
        <v>6.5223417054235986</v>
      </c>
      <c r="P45" s="298">
        <v>6.8488642167109397</v>
      </c>
      <c r="Q45" s="298">
        <v>7.1120812439270873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0.36545490579165391</v>
      </c>
      <c r="L46" s="83">
        <v>0.1469808410864816</v>
      </c>
      <c r="M46" s="83">
        <v>0</v>
      </c>
      <c r="N46" s="83">
        <v>0</v>
      </c>
      <c r="O46" s="83">
        <v>0</v>
      </c>
      <c r="P46" s="83">
        <v>0.26633166559869742</v>
      </c>
      <c r="Q46" s="83">
        <v>0</v>
      </c>
    </row>
    <row r="47" spans="1:17" x14ac:dyDescent="0.25">
      <c r="A47" s="154" t="s">
        <v>30</v>
      </c>
      <c r="B47" s="83">
        <v>1.1606314938715769</v>
      </c>
      <c r="C47" s="83">
        <v>1.1598977865099578</v>
      </c>
      <c r="D47" s="83">
        <v>0.99217924615388187</v>
      </c>
      <c r="E47" s="83">
        <v>0.9946102984753461</v>
      </c>
      <c r="F47" s="83">
        <v>0.66190213416860111</v>
      </c>
      <c r="G47" s="83">
        <v>0.66471769053924146</v>
      </c>
      <c r="H47" s="83">
        <v>1.0135603817270942</v>
      </c>
      <c r="I47" s="83">
        <v>1.3016801252329853</v>
      </c>
      <c r="J47" s="83">
        <v>1.6747951048029956</v>
      </c>
      <c r="K47" s="83">
        <v>1.8238082215813016</v>
      </c>
      <c r="L47" s="83">
        <v>2.0323806003264013</v>
      </c>
      <c r="M47" s="83">
        <v>2.0323558750405195</v>
      </c>
      <c r="N47" s="83">
        <v>1.6275129248139544</v>
      </c>
      <c r="O47" s="83">
        <v>1.6278644563156055</v>
      </c>
      <c r="P47" s="83">
        <v>1.6863795253862837</v>
      </c>
      <c r="Q47" s="83">
        <v>2.5802508436056426</v>
      </c>
    </row>
    <row r="48" spans="1:17" x14ac:dyDescent="0.25">
      <c r="A48" s="154" t="s">
        <v>125</v>
      </c>
      <c r="B48" s="83">
        <v>1.6664221270806285</v>
      </c>
      <c r="C48" s="83">
        <v>1.3645534108963411</v>
      </c>
      <c r="D48" s="83">
        <v>1.4400554870513762</v>
      </c>
      <c r="E48" s="83">
        <v>1.5124218048574127</v>
      </c>
      <c r="F48" s="83">
        <v>1.6399744917934624</v>
      </c>
      <c r="G48" s="83">
        <v>1.7489284172499491</v>
      </c>
      <c r="H48" s="83">
        <v>1.6179099558050125</v>
      </c>
      <c r="I48" s="83">
        <v>3.0409803074423483</v>
      </c>
      <c r="J48" s="83">
        <v>2.6594220180284625</v>
      </c>
      <c r="K48" s="83">
        <v>3.4562245538639926</v>
      </c>
      <c r="L48" s="83">
        <v>3.1322331627125348</v>
      </c>
      <c r="M48" s="83">
        <v>2.6676029442346252</v>
      </c>
      <c r="N48" s="83">
        <v>2.5950834444319755</v>
      </c>
      <c r="O48" s="83">
        <v>2.6600690383291208</v>
      </c>
      <c r="P48" s="83">
        <v>2.8951385581376465</v>
      </c>
      <c r="Q48" s="83">
        <v>2.789641321253074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0.18822332040862608</v>
      </c>
      <c r="L49" s="83">
        <v>9.2598594911400666E-3</v>
      </c>
      <c r="M49" s="83">
        <v>0</v>
      </c>
      <c r="N49" s="83">
        <v>0</v>
      </c>
      <c r="O49" s="83">
        <v>0</v>
      </c>
      <c r="P49" s="83">
        <v>0.1290971720609583</v>
      </c>
      <c r="Q49" s="83">
        <v>0</v>
      </c>
    </row>
    <row r="50" spans="1:17" x14ac:dyDescent="0.25">
      <c r="A50" s="154" t="s">
        <v>26</v>
      </c>
      <c r="B50" s="83">
        <v>0.93650770469827815</v>
      </c>
      <c r="C50" s="83">
        <v>1.0485241318977658</v>
      </c>
      <c r="D50" s="83">
        <v>1.0683586440763164</v>
      </c>
      <c r="E50" s="83">
        <v>0.86491792732653094</v>
      </c>
      <c r="F50" s="83">
        <v>0.86531140196633305</v>
      </c>
      <c r="G50" s="83">
        <v>0.5845970954281845</v>
      </c>
      <c r="H50" s="83">
        <v>0.61079578556269543</v>
      </c>
      <c r="I50" s="83">
        <v>0.87211700961320648</v>
      </c>
      <c r="J50" s="83">
        <v>0.62207939870627338</v>
      </c>
      <c r="K50" s="83">
        <v>1.2038150837678374</v>
      </c>
      <c r="L50" s="83">
        <v>1.7566928933355621</v>
      </c>
      <c r="M50" s="83">
        <v>2.0394234835428842</v>
      </c>
      <c r="N50" s="83">
        <v>2.2257884650740549</v>
      </c>
      <c r="O50" s="83">
        <v>2.2344082107788727</v>
      </c>
      <c r="P50" s="83">
        <v>1.8719172955273546</v>
      </c>
      <c r="Q50" s="83">
        <v>1.7421890790683703</v>
      </c>
    </row>
    <row r="51" spans="1:17" x14ac:dyDescent="0.25">
      <c r="A51" s="299" t="s">
        <v>270</v>
      </c>
      <c r="B51" s="298">
        <v>2.8111302357351566</v>
      </c>
      <c r="C51" s="298">
        <v>2.6433323441704055</v>
      </c>
      <c r="D51" s="298">
        <v>2.5978031392220351</v>
      </c>
      <c r="E51" s="298">
        <v>2.5374719775715993</v>
      </c>
      <c r="F51" s="298">
        <v>2.3870703981630115</v>
      </c>
      <c r="G51" s="298">
        <v>2.2563312925643682</v>
      </c>
      <c r="H51" s="298">
        <v>2.4511883187754062</v>
      </c>
      <c r="I51" s="298">
        <v>4.5804269941200939</v>
      </c>
      <c r="J51" s="298">
        <v>4.3576826563699651</v>
      </c>
      <c r="K51" s="298">
        <v>6.2905505844890879</v>
      </c>
      <c r="L51" s="298">
        <v>6.1700538980020463</v>
      </c>
      <c r="M51" s="298">
        <v>5.7694043457295372</v>
      </c>
      <c r="N51" s="298">
        <v>5.5007561641832678</v>
      </c>
      <c r="O51" s="298">
        <v>5.6227569024184687</v>
      </c>
      <c r="P51" s="298">
        <v>6.0128280732618524</v>
      </c>
      <c r="Q51" s="298">
        <v>6.2591398453834426</v>
      </c>
    </row>
    <row r="52" spans="1:17" x14ac:dyDescent="0.25">
      <c r="A52" s="150" t="s">
        <v>33</v>
      </c>
      <c r="B52" s="87">
        <v>0.63498778189784899</v>
      </c>
      <c r="C52" s="87">
        <v>0.67693351339953056</v>
      </c>
      <c r="D52" s="87">
        <v>0.60113423795779741</v>
      </c>
      <c r="E52" s="87">
        <v>0.39846389260190945</v>
      </c>
      <c r="F52" s="87">
        <v>0.38475380849025159</v>
      </c>
      <c r="G52" s="87">
        <v>0.41040473826544305</v>
      </c>
      <c r="H52" s="87">
        <v>0.41134742842730587</v>
      </c>
      <c r="I52" s="87">
        <v>0.24689332755304602</v>
      </c>
      <c r="J52" s="87">
        <v>0.21198063058690342</v>
      </c>
      <c r="K52" s="87">
        <v>0.52240327527836694</v>
      </c>
      <c r="L52" s="87">
        <v>0.64207661952107764</v>
      </c>
      <c r="M52" s="87">
        <v>0.73129267066415049</v>
      </c>
      <c r="N52" s="87">
        <v>0.62267422222505964</v>
      </c>
      <c r="O52" s="87">
        <v>0.54305144329782895</v>
      </c>
      <c r="P52" s="87">
        <v>0.5376824149129924</v>
      </c>
      <c r="Q52" s="87">
        <v>0.41223034014885163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1.7572092363700115E-16</v>
      </c>
      <c r="J54" s="87">
        <v>0</v>
      </c>
      <c r="K54" s="87">
        <v>1.9237319278787521E-16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0.47549638317974535</v>
      </c>
      <c r="C55" s="87">
        <v>0.33104153570604616</v>
      </c>
      <c r="D55" s="87">
        <v>0.36758571144868901</v>
      </c>
      <c r="E55" s="87">
        <v>0.49876841713422132</v>
      </c>
      <c r="F55" s="87">
        <v>0.52800556295960033</v>
      </c>
      <c r="G55" s="87">
        <v>0.49508056888873775</v>
      </c>
      <c r="H55" s="87">
        <v>0.56664435028557869</v>
      </c>
      <c r="I55" s="87">
        <v>0.27246678063014057</v>
      </c>
      <c r="J55" s="87">
        <v>0.36935328777441084</v>
      </c>
      <c r="K55" s="87">
        <v>7.9103301177951418E-2</v>
      </c>
      <c r="L55" s="87">
        <v>9.1559547384897605E-2</v>
      </c>
      <c r="M55" s="87">
        <v>0.10926774701571934</v>
      </c>
      <c r="N55" s="87">
        <v>0.19964571077269214</v>
      </c>
      <c r="O55" s="87">
        <v>9.350321973948901E-2</v>
      </c>
      <c r="P55" s="87">
        <v>7.2963312526111712E-2</v>
      </c>
      <c r="Q55" s="87">
        <v>9.8765013995786868E-2</v>
      </c>
    </row>
    <row r="56" spans="1:17" x14ac:dyDescent="0.25">
      <c r="A56" s="150" t="s">
        <v>29</v>
      </c>
      <c r="B56" s="87">
        <v>1.1725449523217883</v>
      </c>
      <c r="C56" s="87">
        <v>1.1547396334287849</v>
      </c>
      <c r="D56" s="87">
        <v>1.1485755989663122</v>
      </c>
      <c r="E56" s="87">
        <v>1.1073418487900033</v>
      </c>
      <c r="F56" s="87">
        <v>0.92710845085342053</v>
      </c>
      <c r="G56" s="87">
        <v>0.94293402209522792</v>
      </c>
      <c r="H56" s="87">
        <v>0.90816141655209737</v>
      </c>
      <c r="I56" s="87">
        <v>0.41582039008199495</v>
      </c>
      <c r="J56" s="87">
        <v>0.4032057862575405</v>
      </c>
      <c r="K56" s="87">
        <v>0.38386282400692506</v>
      </c>
      <c r="L56" s="87">
        <v>0.54966056703929456</v>
      </c>
      <c r="M56" s="87">
        <v>0.56790964105955888</v>
      </c>
      <c r="N56" s="87">
        <v>0.54922279891661685</v>
      </c>
      <c r="O56" s="87">
        <v>0.54459493764096123</v>
      </c>
      <c r="P56" s="87">
        <v>0.45700237697533047</v>
      </c>
      <c r="Q56" s="87">
        <v>0.42901823545393564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0.32724849149135715</v>
      </c>
      <c r="C58" s="87">
        <v>0.29383623714791318</v>
      </c>
      <c r="D58" s="87">
        <v>0.31491597197149257</v>
      </c>
      <c r="E58" s="87">
        <v>0.34706307887366816</v>
      </c>
      <c r="F58" s="87">
        <v>0.33775199597866767</v>
      </c>
      <c r="G58" s="87">
        <v>0.2186654944947955</v>
      </c>
      <c r="H58" s="87">
        <v>0.28341122648938799</v>
      </c>
      <c r="I58" s="87">
        <v>0.1064826099429329</v>
      </c>
      <c r="J58" s="87">
        <v>0.13035567830438219</v>
      </c>
      <c r="K58" s="87">
        <v>3.6435482282907321E-2</v>
      </c>
      <c r="L58" s="87">
        <v>6.093559237437586E-2</v>
      </c>
      <c r="M58" s="87">
        <v>9.4139081837613436E-2</v>
      </c>
      <c r="N58" s="87">
        <v>0.1897577006751979</v>
      </c>
      <c r="O58" s="87">
        <v>8.664028357299014E-2</v>
      </c>
      <c r="P58" s="87">
        <v>5.4532041234358453E-2</v>
      </c>
      <c r="Q58" s="87">
        <v>7.2578205465148385E-2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0.20085262684441707</v>
      </c>
      <c r="C60" s="87">
        <v>0.18678142448813076</v>
      </c>
      <c r="D60" s="87">
        <v>0.16559161887774368</v>
      </c>
      <c r="E60" s="87">
        <v>0.18583474017179691</v>
      </c>
      <c r="F60" s="87">
        <v>0.2094505798810713</v>
      </c>
      <c r="G60" s="87">
        <v>0.1892464688201638</v>
      </c>
      <c r="H60" s="87">
        <v>0.28162389702103652</v>
      </c>
      <c r="I60" s="87">
        <v>0.14405714892999208</v>
      </c>
      <c r="J60" s="87">
        <v>0.12482634458501322</v>
      </c>
      <c r="K60" s="87">
        <v>0.12948649838136092</v>
      </c>
      <c r="L60" s="87">
        <v>0.11821506611869706</v>
      </c>
      <c r="M60" s="87">
        <v>0.14076082586277583</v>
      </c>
      <c r="N60" s="87">
        <v>0.13289337905898119</v>
      </c>
      <c r="O60" s="87">
        <v>0.12661203045894323</v>
      </c>
      <c r="P60" s="87">
        <v>0.16947016080812174</v>
      </c>
      <c r="Q60" s="87">
        <v>0.22774767711423433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3.3947067369819868</v>
      </c>
      <c r="J61" s="87">
        <v>3.1179609288617147</v>
      </c>
      <c r="K61" s="87">
        <v>5.1392592033615756</v>
      </c>
      <c r="L61" s="87">
        <v>4.7076065055637031</v>
      </c>
      <c r="M61" s="87">
        <v>4.1260343792897194</v>
      </c>
      <c r="N61" s="87">
        <v>3.8065623525347205</v>
      </c>
      <c r="O61" s="87">
        <v>4.228354987708256</v>
      </c>
      <c r="P61" s="87">
        <v>4.7211777668049377</v>
      </c>
      <c r="Q61" s="87">
        <v>5.0188003732054858</v>
      </c>
    </row>
    <row r="62" spans="1:17" x14ac:dyDescent="0.25">
      <c r="A62" s="303" t="s">
        <v>269</v>
      </c>
      <c r="B62" s="302">
        <v>0.79687258640602421</v>
      </c>
      <c r="C62" s="302">
        <v>0.75388596680125208</v>
      </c>
      <c r="D62" s="302">
        <v>0.73793525393378867</v>
      </c>
      <c r="E62" s="302">
        <v>0.71352827067016811</v>
      </c>
      <c r="F62" s="302">
        <v>0.66932529808513164</v>
      </c>
      <c r="G62" s="302">
        <v>0.63749568194189188</v>
      </c>
      <c r="H62" s="302">
        <v>0.68973368763013509</v>
      </c>
      <c r="I62" s="302">
        <v>1.1111710405727651</v>
      </c>
      <c r="J62" s="302">
        <v>1.0595090497195336</v>
      </c>
      <c r="K62" s="302">
        <v>1.5107127580937776</v>
      </c>
      <c r="L62" s="302">
        <v>1.5022473675796322</v>
      </c>
      <c r="M62" s="302">
        <v>1.42096860844833</v>
      </c>
      <c r="N62" s="302">
        <v>1.3550810028131681</v>
      </c>
      <c r="O62" s="302">
        <v>1.3709017322219856</v>
      </c>
      <c r="P62" s="302">
        <v>1.455686889210412</v>
      </c>
      <c r="Q62" s="302">
        <v>1.5063219131277188</v>
      </c>
    </row>
    <row r="63" spans="1:17" x14ac:dyDescent="0.25">
      <c r="A63" s="152" t="s">
        <v>268</v>
      </c>
      <c r="B63" s="151">
        <v>0.78835998101063454</v>
      </c>
      <c r="C63" s="151">
        <v>0.74583256672452869</v>
      </c>
      <c r="D63" s="151">
        <v>0.73005224762732701</v>
      </c>
      <c r="E63" s="151">
        <v>0.70590599239094598</v>
      </c>
      <c r="F63" s="151">
        <v>0.66217521883664399</v>
      </c>
      <c r="G63" s="151">
        <v>0.63068562312670362</v>
      </c>
      <c r="H63" s="151">
        <v>0.68236559540201214</v>
      </c>
      <c r="I63" s="151">
        <v>1.0993009364224371</v>
      </c>
      <c r="J63" s="151">
        <v>1.0481908256935519</v>
      </c>
      <c r="K63" s="151">
        <v>1.4945745425310695</v>
      </c>
      <c r="L63" s="151">
        <v>1.4861995836997224</v>
      </c>
      <c r="M63" s="151">
        <v>1.4057890863398934</v>
      </c>
      <c r="N63" s="151">
        <v>1.3406053262087523</v>
      </c>
      <c r="O63" s="151">
        <v>1.3562570503978879</v>
      </c>
      <c r="P63" s="151">
        <v>1.440136488458168</v>
      </c>
      <c r="Q63" s="151">
        <v>1.4902306028434522</v>
      </c>
    </row>
    <row r="64" spans="1:17" x14ac:dyDescent="0.25">
      <c r="A64" s="301" t="s">
        <v>267</v>
      </c>
      <c r="B64" s="300">
        <v>9.1675003506093797E-2</v>
      </c>
      <c r="C64" s="300">
        <v>8.6729672759109505E-2</v>
      </c>
      <c r="D64" s="300">
        <v>8.4894647081234897E-2</v>
      </c>
      <c r="E64" s="300">
        <v>8.2086782543747183E-2</v>
      </c>
      <c r="F64" s="300">
        <v>7.7001518304718325E-2</v>
      </c>
      <c r="G64" s="300">
        <v>7.3339728175019533E-2</v>
      </c>
      <c r="H64" s="300">
        <v>7.9349370665319705E-2</v>
      </c>
      <c r="I64" s="300">
        <v>0.12783299460683772</v>
      </c>
      <c r="J64" s="300">
        <v>0.12188961887350735</v>
      </c>
      <c r="K64" s="300">
        <v>0.17379766823147005</v>
      </c>
      <c r="L64" s="300">
        <v>0.17282378016165345</v>
      </c>
      <c r="M64" s="300">
        <v>0.16347318804009625</v>
      </c>
      <c r="N64" s="300">
        <v>0.15589324793341783</v>
      </c>
      <c r="O64" s="300">
        <v>0.15771331986055442</v>
      </c>
      <c r="P64" s="300">
        <v>0.16746730022927839</v>
      </c>
      <c r="Q64" s="300">
        <v>0.17329253010208151</v>
      </c>
    </row>
    <row r="65" spans="1:17" x14ac:dyDescent="0.25">
      <c r="A65" s="156" t="s">
        <v>259</v>
      </c>
      <c r="B65" s="204">
        <v>12.158102679926026</v>
      </c>
      <c r="C65" s="204">
        <v>11.500321178035124</v>
      </c>
      <c r="D65" s="204">
        <v>11.258235275808826</v>
      </c>
      <c r="E65" s="204">
        <v>10.888918786274051</v>
      </c>
      <c r="F65" s="204">
        <v>10.215160641872973</v>
      </c>
      <c r="G65" s="204">
        <v>9.7273308255270674</v>
      </c>
      <c r="H65" s="204">
        <v>10.525599379972611</v>
      </c>
      <c r="I65" s="204">
        <v>17.032069402766723</v>
      </c>
      <c r="J65" s="204">
        <v>16.239027754247953</v>
      </c>
      <c r="K65" s="204">
        <v>23.163776067684545</v>
      </c>
      <c r="L65" s="204">
        <v>23.023828566133513</v>
      </c>
      <c r="M65" s="204">
        <v>21.770175371845362</v>
      </c>
      <c r="N65" s="204">
        <v>20.760599101396529</v>
      </c>
      <c r="O65" s="204">
        <v>21.009859344989266</v>
      </c>
      <c r="P65" s="204">
        <v>22.314278955530789</v>
      </c>
      <c r="Q65" s="204">
        <v>23.094888540298371</v>
      </c>
    </row>
    <row r="66" spans="1:17" x14ac:dyDescent="0.25">
      <c r="A66" s="299" t="s">
        <v>266</v>
      </c>
      <c r="B66" s="298">
        <v>1.2580996261960842</v>
      </c>
      <c r="C66" s="298">
        <v>1.1902325029209442</v>
      </c>
      <c r="D66" s="298">
        <v>1.1650495737570441</v>
      </c>
      <c r="E66" s="298">
        <v>1.1265159147451007</v>
      </c>
      <c r="F66" s="298">
        <v>1.0567284176788452</v>
      </c>
      <c r="G66" s="298">
        <v>1.0064759320808887</v>
      </c>
      <c r="H66" s="298">
        <v>1.0889491110441838</v>
      </c>
      <c r="I66" s="298">
        <v>1.754312916057845</v>
      </c>
      <c r="J66" s="298">
        <v>1.6727491472825453</v>
      </c>
      <c r="K66" s="298">
        <v>2.3851079691666355</v>
      </c>
      <c r="L66" s="298">
        <v>2.3717428405085093</v>
      </c>
      <c r="M66" s="298">
        <v>2.2434202225327025</v>
      </c>
      <c r="N66" s="298">
        <v>2.1393971033607806</v>
      </c>
      <c r="O66" s="298">
        <v>2.1643748150990549</v>
      </c>
      <c r="P66" s="298">
        <v>2.2982333216329529</v>
      </c>
      <c r="Q66" s="298">
        <v>2.3781757186353452</v>
      </c>
    </row>
    <row r="67" spans="1:17" x14ac:dyDescent="0.25">
      <c r="A67" s="299" t="s">
        <v>265</v>
      </c>
      <c r="B67" s="298">
        <v>0.33462883839435914</v>
      </c>
      <c r="C67" s="298">
        <v>0.3146546611664402</v>
      </c>
      <c r="D67" s="298">
        <v>0.30923499587622377</v>
      </c>
      <c r="E67" s="298">
        <v>0.30205334833623065</v>
      </c>
      <c r="F67" s="298">
        <v>0.28414997795146762</v>
      </c>
      <c r="G67" s="298">
        <v>0.26858717175947688</v>
      </c>
      <c r="H67" s="298">
        <v>0.29178239036055559</v>
      </c>
      <c r="I67" s="298">
        <v>0.54524082339135571</v>
      </c>
      <c r="J67" s="298">
        <v>0.51872597962754341</v>
      </c>
      <c r="K67" s="298">
        <v>0.74880900507195747</v>
      </c>
      <c r="L67" s="298">
        <v>0.73446542692073624</v>
      </c>
      <c r="M67" s="298">
        <v>0.68677325934490407</v>
      </c>
      <c r="N67" s="298">
        <v>0.65479415436257127</v>
      </c>
      <c r="O67" s="298">
        <v>0.66931677049750926</v>
      </c>
      <c r="P67" s="298">
        <v>0.71574971804691845</v>
      </c>
      <c r="Q67" s="298">
        <v>0.74506996125021796</v>
      </c>
    </row>
    <row r="68" spans="1:17" x14ac:dyDescent="0.25">
      <c r="A68" s="150" t="s">
        <v>33</v>
      </c>
      <c r="B68" s="87">
        <v>7.5587114801715871E-2</v>
      </c>
      <c r="C68" s="87">
        <v>8.0580213744475659E-2</v>
      </c>
      <c r="D68" s="87">
        <v>7.1557286535424508E-2</v>
      </c>
      <c r="E68" s="87">
        <v>4.7431992950195595E-2</v>
      </c>
      <c r="F68" s="87">
        <v>4.5799984065565159E-2</v>
      </c>
      <c r="G68" s="87">
        <v>4.8853396790914348E-2</v>
      </c>
      <c r="H68" s="87">
        <v>4.8965611909879622E-2</v>
      </c>
      <c r="I68" s="87">
        <v>2.9389469885157404E-2</v>
      </c>
      <c r="J68" s="87">
        <v>2.5233563096321156E-2</v>
      </c>
      <c r="K68" s="87">
        <v>6.2185379730047466E-2</v>
      </c>
      <c r="L68" s="87">
        <v>7.6430949594310196E-2</v>
      </c>
      <c r="M68" s="87">
        <v>8.7050971100475244E-2</v>
      </c>
      <c r="N68" s="87">
        <v>7.4121344159920041E-2</v>
      </c>
      <c r="O68" s="87">
        <v>6.4643278119631387E-2</v>
      </c>
      <c r="P68" s="87">
        <v>6.4004164460333288E-2</v>
      </c>
      <c r="Q68" s="87">
        <v>4.9070711175658886E-2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2.0917312122629595E-17</v>
      </c>
      <c r="J70" s="87">
        <v>0</v>
      </c>
      <c r="K70" s="87">
        <v>2.2899550231612105E-17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5.6601718533522909E-2</v>
      </c>
      <c r="C71" s="87">
        <v>3.9406229973058926E-2</v>
      </c>
      <c r="D71" s="87">
        <v>4.375634329167645E-2</v>
      </c>
      <c r="E71" s="87">
        <v>5.9371954359051578E-2</v>
      </c>
      <c r="F71" s="87">
        <v>6.2852259903470625E-2</v>
      </c>
      <c r="G71" s="87">
        <v>5.893296353647301E-2</v>
      </c>
      <c r="H71" s="87">
        <v>6.7451709745920713E-2</v>
      </c>
      <c r="I71" s="87">
        <v>3.2433660007740901E-2</v>
      </c>
      <c r="J71" s="87">
        <v>4.3966750481329475E-2</v>
      </c>
      <c r="K71" s="87">
        <v>9.416228906738865E-3</v>
      </c>
      <c r="L71" s="87">
        <v>1.0898984542176185E-2</v>
      </c>
      <c r="M71" s="87">
        <v>1.3006917571101693E-2</v>
      </c>
      <c r="N71" s="87">
        <v>2.3765249804874641E-2</v>
      </c>
      <c r="O71" s="87">
        <v>1.1130353695397241E-2</v>
      </c>
      <c r="P71" s="87">
        <v>8.6853423600391343E-3</v>
      </c>
      <c r="Q71" s="87">
        <v>1.1756702513204537E-2</v>
      </c>
    </row>
    <row r="72" spans="1:17" x14ac:dyDescent="0.25">
      <c r="A72" s="150" t="s">
        <v>29</v>
      </c>
      <c r="B72" s="87">
        <v>0.13957637051916905</v>
      </c>
      <c r="C72" s="87">
        <v>0.13745687669328133</v>
      </c>
      <c r="D72" s="87">
        <v>0.13672312780261117</v>
      </c>
      <c r="E72" s="87">
        <v>0.13181478106408553</v>
      </c>
      <c r="F72" s="87">
        <v>0.11036031701090566</v>
      </c>
      <c r="G72" s="87">
        <v>0.11224414738427442</v>
      </c>
      <c r="H72" s="87">
        <v>0.10810491667453108</v>
      </c>
      <c r="I72" s="87">
        <v>4.949806036910219E-2</v>
      </c>
      <c r="J72" s="87">
        <v>4.7996454299443048E-2</v>
      </c>
      <c r="K72" s="87">
        <v>4.5693923841498389E-2</v>
      </c>
      <c r="L72" s="87">
        <v>6.5430009154820432E-2</v>
      </c>
      <c r="M72" s="87">
        <v>6.760232631165139E-2</v>
      </c>
      <c r="N72" s="87">
        <v>6.5377898499641429E-2</v>
      </c>
      <c r="O72" s="87">
        <v>6.4827011236135504E-2</v>
      </c>
      <c r="P72" s="87">
        <v>5.4400245355663193E-2</v>
      </c>
      <c r="Q72" s="87">
        <v>5.1069093831010035E-2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3.895471692560034E-2</v>
      </c>
      <c r="C74" s="87">
        <v>3.497741850059171E-2</v>
      </c>
      <c r="D74" s="87">
        <v>3.7486689358272485E-2</v>
      </c>
      <c r="E74" s="87">
        <v>4.1313388279463181E-2</v>
      </c>
      <c r="F74" s="87">
        <v>4.0205023816749945E-2</v>
      </c>
      <c r="G74" s="87">
        <v>2.6029310022552515E-2</v>
      </c>
      <c r="H74" s="87">
        <v>3.3736455288512421E-2</v>
      </c>
      <c r="I74" s="87">
        <v>1.2675382883882959E-2</v>
      </c>
      <c r="J74" s="87">
        <v>1.5517164112354482E-2</v>
      </c>
      <c r="K74" s="87">
        <v>4.3371747625484966E-3</v>
      </c>
      <c r="L74" s="87">
        <v>7.253597230715652E-3</v>
      </c>
      <c r="M74" s="87">
        <v>1.1206044886281793E-2</v>
      </c>
      <c r="N74" s="87">
        <v>2.2588209591335451E-2</v>
      </c>
      <c r="O74" s="87">
        <v>1.0313409560907658E-2</v>
      </c>
      <c r="P74" s="87">
        <v>6.4913369653094377E-3</v>
      </c>
      <c r="Q74" s="87">
        <v>8.6395003258176485E-3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2.3908917614350992E-2</v>
      </c>
      <c r="C76" s="87">
        <v>2.2233922255032578E-2</v>
      </c>
      <c r="D76" s="87">
        <v>1.9711548888239148E-2</v>
      </c>
      <c r="E76" s="87">
        <v>2.2121231683434748E-2</v>
      </c>
      <c r="F76" s="87">
        <v>2.4932393154776262E-2</v>
      </c>
      <c r="G76" s="87">
        <v>2.2527354025262573E-2</v>
      </c>
      <c r="H76" s="87">
        <v>3.3523696741711753E-2</v>
      </c>
      <c r="I76" s="87">
        <v>1.7148147672439606E-2</v>
      </c>
      <c r="J76" s="87">
        <v>1.4858968168215548E-2</v>
      </c>
      <c r="K76" s="87">
        <v>1.5413699440280962E-2</v>
      </c>
      <c r="L76" s="87">
        <v>1.407198064079263E-2</v>
      </c>
      <c r="M76" s="87">
        <v>1.6755762878262102E-2</v>
      </c>
      <c r="N76" s="87">
        <v>1.5819244693648461E-2</v>
      </c>
      <c r="O76" s="87">
        <v>1.5071531066275002E-2</v>
      </c>
      <c r="P76" s="87">
        <v>2.0173239337271942E-2</v>
      </c>
      <c r="Q76" s="87">
        <v>2.7110426856413277E-2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0.40409610257303269</v>
      </c>
      <c r="J77" s="87">
        <v>0.37115307946987974</v>
      </c>
      <c r="K77" s="87">
        <v>0.61176259839084324</v>
      </c>
      <c r="L77" s="87">
        <v>0.56037990575792118</v>
      </c>
      <c r="M77" s="87">
        <v>0.49115123659713184</v>
      </c>
      <c r="N77" s="87">
        <v>0.4531222076131512</v>
      </c>
      <c r="O77" s="87">
        <v>0.50333118681916245</v>
      </c>
      <c r="P77" s="87">
        <v>0.56199538956830142</v>
      </c>
      <c r="Q77" s="87">
        <v>0.59742352654811359</v>
      </c>
    </row>
    <row r="78" spans="1:17" x14ac:dyDescent="0.25">
      <c r="A78" s="299" t="s">
        <v>264</v>
      </c>
      <c r="B78" s="298">
        <v>10.565374215335583</v>
      </c>
      <c r="C78" s="298">
        <v>9.9954340139477402</v>
      </c>
      <c r="D78" s="298">
        <v>9.783950706175558</v>
      </c>
      <c r="E78" s="298">
        <v>9.4603495231927202</v>
      </c>
      <c r="F78" s="298">
        <v>8.8742822462426609</v>
      </c>
      <c r="G78" s="298">
        <v>8.4522677216867024</v>
      </c>
      <c r="H78" s="298">
        <v>9.1448678785678723</v>
      </c>
      <c r="I78" s="298">
        <v>14.732515663317521</v>
      </c>
      <c r="J78" s="298">
        <v>14.047552627337863</v>
      </c>
      <c r="K78" s="298">
        <v>20.02985909344595</v>
      </c>
      <c r="L78" s="298">
        <v>19.917620298704268</v>
      </c>
      <c r="M78" s="298">
        <v>18.839981889967756</v>
      </c>
      <c r="N78" s="298">
        <v>17.966407843673178</v>
      </c>
      <c r="O78" s="298">
        <v>18.176167759392701</v>
      </c>
      <c r="P78" s="298">
        <v>19.300295915850917</v>
      </c>
      <c r="Q78" s="298">
        <v>19.971642860412807</v>
      </c>
    </row>
    <row r="79" spans="1:17" x14ac:dyDescent="0.25">
      <c r="A79" s="243" t="s">
        <v>258</v>
      </c>
      <c r="B79" s="278">
        <v>24.67027726744266</v>
      </c>
      <c r="C79" s="278">
        <v>26.258222252766103</v>
      </c>
      <c r="D79" s="278">
        <v>28.150208340863252</v>
      </c>
      <c r="E79" s="278">
        <v>28.48087449757276</v>
      </c>
      <c r="F79" s="278">
        <v>28.218634703780591</v>
      </c>
      <c r="G79" s="278">
        <v>28.332723830523079</v>
      </c>
      <c r="H79" s="278">
        <v>31.953470805261894</v>
      </c>
      <c r="I79" s="278">
        <v>16.939082873212463</v>
      </c>
      <c r="J79" s="278">
        <v>9.399817630293402</v>
      </c>
      <c r="K79" s="278">
        <v>23.599893711831818</v>
      </c>
      <c r="L79" s="278">
        <v>15.133958619117136</v>
      </c>
      <c r="M79" s="278">
        <v>17.719064896562564</v>
      </c>
      <c r="N79" s="278">
        <v>17.503518491469652</v>
      </c>
      <c r="O79" s="278">
        <v>21.059462389560021</v>
      </c>
      <c r="P79" s="278">
        <v>17.894208955436405</v>
      </c>
      <c r="Q79" s="278">
        <v>22.657990253431375</v>
      </c>
    </row>
    <row r="81" spans="1:17" ht="12.75" x14ac:dyDescent="0.25">
      <c r="A81" s="98" t="s">
        <v>90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0.99999999999999978</v>
      </c>
      <c r="C83" s="77">
        <f t="shared" si="0"/>
        <v>1</v>
      </c>
      <c r="D83" s="77">
        <f t="shared" si="0"/>
        <v>1</v>
      </c>
      <c r="E83" s="77">
        <f t="shared" si="0"/>
        <v>1</v>
      </c>
      <c r="F83" s="77">
        <f t="shared" si="0"/>
        <v>1.0000000000000002</v>
      </c>
      <c r="G83" s="77">
        <f t="shared" si="0"/>
        <v>1</v>
      </c>
      <c r="H83" s="77">
        <f t="shared" si="0"/>
        <v>0.99999999999999978</v>
      </c>
      <c r="I83" s="77">
        <f t="shared" si="0"/>
        <v>0.99999999999999989</v>
      </c>
      <c r="J83" s="77">
        <f t="shared" si="0"/>
        <v>0.99999999999999989</v>
      </c>
      <c r="K83" s="77">
        <f t="shared" si="0"/>
        <v>0.99999999999999989</v>
      </c>
      <c r="L83" s="77">
        <f t="shared" si="0"/>
        <v>0.99999999999999989</v>
      </c>
      <c r="M83" s="77">
        <f t="shared" si="0"/>
        <v>0.99999999999999989</v>
      </c>
      <c r="N83" s="77">
        <f t="shared" si="0"/>
        <v>1</v>
      </c>
      <c r="O83" s="77">
        <f t="shared" si="0"/>
        <v>0.99999999999999989</v>
      </c>
      <c r="P83" s="77">
        <f t="shared" si="0"/>
        <v>1.0000000000000002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1.638463695002788E-2</v>
      </c>
      <c r="C84" s="203">
        <f t="shared" si="1"/>
        <v>1.6297356327154275E-2</v>
      </c>
      <c r="D84" s="203">
        <f t="shared" si="1"/>
        <v>1.6178300465100826E-2</v>
      </c>
      <c r="E84" s="203">
        <f t="shared" si="1"/>
        <v>1.6084803136869105E-2</v>
      </c>
      <c r="F84" s="203">
        <f t="shared" si="1"/>
        <v>1.6008493458994511E-2</v>
      </c>
      <c r="G84" s="203">
        <f t="shared" si="1"/>
        <v>1.5984029890100015E-2</v>
      </c>
      <c r="H84" s="203">
        <f t="shared" si="1"/>
        <v>1.5916089042367056E-2</v>
      </c>
      <c r="I84" s="203">
        <f t="shared" si="1"/>
        <v>1.5700152693410477E-2</v>
      </c>
      <c r="J84" s="203">
        <f t="shared" si="1"/>
        <v>1.5803190057630433E-2</v>
      </c>
      <c r="K84" s="203">
        <f t="shared" si="1"/>
        <v>1.5627195217119423E-2</v>
      </c>
      <c r="L84" s="203">
        <f t="shared" si="1"/>
        <v>1.5791209362528823E-2</v>
      </c>
      <c r="M84" s="203">
        <f t="shared" si="1"/>
        <v>1.5843287087273748E-2</v>
      </c>
      <c r="N84" s="203">
        <f t="shared" si="1"/>
        <v>1.5834779141387562E-2</v>
      </c>
      <c r="O84" s="203">
        <f t="shared" si="1"/>
        <v>1.5721893812654104E-2</v>
      </c>
      <c r="P84" s="203">
        <f t="shared" si="1"/>
        <v>1.571869137534971E-2</v>
      </c>
      <c r="Q84" s="203">
        <f t="shared" si="1"/>
        <v>1.5635558972912866E-2</v>
      </c>
    </row>
    <row r="85" spans="1:17" x14ac:dyDescent="0.25">
      <c r="A85" s="76" t="s">
        <v>82</v>
      </c>
      <c r="B85" s="202">
        <f t="shared" ref="B85:Q85" si="2">IF(B$7=0,0,B$7/B$5)</f>
        <v>4.7881767726425228E-3</v>
      </c>
      <c r="C85" s="202">
        <f t="shared" si="2"/>
        <v>4.7626702537968638E-3</v>
      </c>
      <c r="D85" s="202">
        <f t="shared" si="2"/>
        <v>4.7278778738942808E-3</v>
      </c>
      <c r="E85" s="202">
        <f t="shared" si="2"/>
        <v>4.7005546114558972E-3</v>
      </c>
      <c r="F85" s="202">
        <f t="shared" si="2"/>
        <v>4.6782541950205871E-3</v>
      </c>
      <c r="G85" s="202">
        <f t="shared" si="2"/>
        <v>4.6711050654601469E-3</v>
      </c>
      <c r="H85" s="202">
        <f t="shared" si="2"/>
        <v>4.6512503204315693E-3</v>
      </c>
      <c r="I85" s="202">
        <f t="shared" si="2"/>
        <v>4.5881459981571976E-3</v>
      </c>
      <c r="J85" s="202">
        <f t="shared" si="2"/>
        <v>4.6182572002288124E-3</v>
      </c>
      <c r="K85" s="202">
        <f t="shared" si="2"/>
        <v>4.5668252148873042E-3</v>
      </c>
      <c r="L85" s="202">
        <f t="shared" si="2"/>
        <v>4.6147560127334413E-3</v>
      </c>
      <c r="M85" s="202">
        <f t="shared" si="2"/>
        <v>4.6299749860165369E-3</v>
      </c>
      <c r="N85" s="202">
        <f t="shared" si="2"/>
        <v>4.6274886600149662E-3</v>
      </c>
      <c r="O85" s="202">
        <f t="shared" si="2"/>
        <v>4.5944995305846241E-3</v>
      </c>
      <c r="P85" s="202">
        <f t="shared" si="2"/>
        <v>4.5935636638966097E-3</v>
      </c>
      <c r="Q85" s="202">
        <f t="shared" si="2"/>
        <v>4.5692694033880538E-3</v>
      </c>
    </row>
    <row r="86" spans="1:17" x14ac:dyDescent="0.25">
      <c r="A86" s="76" t="s">
        <v>81</v>
      </c>
      <c r="B86" s="202">
        <f t="shared" ref="B86:Q86" si="3">IF(B$8=0,0,B$8/B$5)</f>
        <v>5.964607478739356E-2</v>
      </c>
      <c r="C86" s="202">
        <f t="shared" si="3"/>
        <v>5.9328341378024327E-2</v>
      </c>
      <c r="D86" s="202">
        <f t="shared" si="3"/>
        <v>5.8894934469248997E-2</v>
      </c>
      <c r="E86" s="202">
        <f t="shared" si="3"/>
        <v>5.8554569977247187E-2</v>
      </c>
      <c r="F86" s="202">
        <f t="shared" si="3"/>
        <v>5.8276774822713567E-2</v>
      </c>
      <c r="G86" s="202">
        <f t="shared" si="3"/>
        <v>5.818771847899977E-2</v>
      </c>
      <c r="H86" s="202">
        <f t="shared" si="3"/>
        <v>5.7940388928924377E-2</v>
      </c>
      <c r="I86" s="202">
        <f t="shared" si="3"/>
        <v>5.7154301592447922E-2</v>
      </c>
      <c r="J86" s="202">
        <f t="shared" si="3"/>
        <v>5.7529395306816083E-2</v>
      </c>
      <c r="K86" s="202">
        <f t="shared" si="3"/>
        <v>5.6888709678484389E-2</v>
      </c>
      <c r="L86" s="202">
        <f t="shared" si="3"/>
        <v>5.7485781192068527E-2</v>
      </c>
      <c r="M86" s="202">
        <f t="shared" si="3"/>
        <v>5.7675363169036764E-2</v>
      </c>
      <c r="N86" s="202">
        <f t="shared" si="3"/>
        <v>5.7644391132356143E-2</v>
      </c>
      <c r="O86" s="202">
        <f t="shared" si="3"/>
        <v>5.7233447223097061E-2</v>
      </c>
      <c r="P86" s="202">
        <f t="shared" si="3"/>
        <v>5.722178917931238E-2</v>
      </c>
      <c r="Q86" s="202">
        <f t="shared" si="3"/>
        <v>5.6919156810458137E-2</v>
      </c>
    </row>
    <row r="87" spans="1:17" x14ac:dyDescent="0.25">
      <c r="A87" s="76" t="s">
        <v>80</v>
      </c>
      <c r="B87" s="202">
        <f t="shared" ref="B87:Q87" si="4">IF(B$9=0,0,B$9/B$5)</f>
        <v>3.1919952560546236E-2</v>
      </c>
      <c r="C87" s="202">
        <f t="shared" si="4"/>
        <v>3.1749915632045621E-2</v>
      </c>
      <c r="D87" s="202">
        <f t="shared" si="4"/>
        <v>3.1517975340637785E-2</v>
      </c>
      <c r="E87" s="202">
        <f t="shared" si="4"/>
        <v>3.1335827253329125E-2</v>
      </c>
      <c r="F87" s="202">
        <f t="shared" si="4"/>
        <v>3.1187163520034547E-2</v>
      </c>
      <c r="G87" s="202">
        <f t="shared" si="4"/>
        <v>3.1139504486700113E-2</v>
      </c>
      <c r="H87" s="202">
        <f t="shared" si="4"/>
        <v>3.1007144603281661E-2</v>
      </c>
      <c r="I87" s="202">
        <f t="shared" si="4"/>
        <v>3.0586465278142266E-2</v>
      </c>
      <c r="J87" s="202">
        <f t="shared" si="4"/>
        <v>3.0787198915872286E-2</v>
      </c>
      <c r="K87" s="202">
        <f t="shared" si="4"/>
        <v>3.0444332181800229E-2</v>
      </c>
      <c r="L87" s="202">
        <f t="shared" si="4"/>
        <v>3.076385856231718E-2</v>
      </c>
      <c r="M87" s="202">
        <f t="shared" si="4"/>
        <v>3.0865314487669028E-2</v>
      </c>
      <c r="N87" s="202">
        <f t="shared" si="4"/>
        <v>3.0848739617569489E-2</v>
      </c>
      <c r="O87" s="202">
        <f t="shared" si="4"/>
        <v>3.0628820534287789E-2</v>
      </c>
      <c r="P87" s="202">
        <f t="shared" si="4"/>
        <v>3.0622581662645643E-2</v>
      </c>
      <c r="Q87" s="202">
        <f t="shared" si="4"/>
        <v>3.0460626146016165E-2</v>
      </c>
    </row>
    <row r="88" spans="1:17" x14ac:dyDescent="0.25">
      <c r="A88" s="129" t="s">
        <v>79</v>
      </c>
      <c r="B88" s="201">
        <f t="shared" ref="B88:Q88" si="5">IF(B$10=0,0,B$10/B$5)</f>
        <v>3.2902249315556409E-2</v>
      </c>
      <c r="C88" s="201">
        <f t="shared" si="5"/>
        <v>3.2726979712515286E-2</v>
      </c>
      <c r="D88" s="201">
        <f t="shared" si="5"/>
        <v>3.2487901747729829E-2</v>
      </c>
      <c r="E88" s="201">
        <f t="shared" si="5"/>
        <v>3.2300148280063709E-2</v>
      </c>
      <c r="F88" s="201">
        <f t="shared" si="5"/>
        <v>3.21469096056715E-2</v>
      </c>
      <c r="G88" s="201">
        <f t="shared" si="5"/>
        <v>3.2097783924988438E-2</v>
      </c>
      <c r="H88" s="201">
        <f t="shared" si="5"/>
        <v>3.1961350831131191E-2</v>
      </c>
      <c r="I88" s="201">
        <f t="shared" si="5"/>
        <v>3.1527725624095504E-2</v>
      </c>
      <c r="J88" s="201">
        <f t="shared" si="5"/>
        <v>3.1734636589332191E-2</v>
      </c>
      <c r="K88" s="201">
        <f t="shared" si="5"/>
        <v>3.1381218558868287E-2</v>
      </c>
      <c r="L88" s="201">
        <f t="shared" si="5"/>
        <v>3.1710577965487846E-2</v>
      </c>
      <c r="M88" s="201">
        <f t="shared" si="5"/>
        <v>3.1815156070487689E-2</v>
      </c>
      <c r="N88" s="201">
        <f t="shared" si="5"/>
        <v>3.1798071129419757E-2</v>
      </c>
      <c r="O88" s="201">
        <f t="shared" si="5"/>
        <v>3.1571384310457293E-2</v>
      </c>
      <c r="P88" s="201">
        <f t="shared" si="5"/>
        <v>3.1564953445316499E-2</v>
      </c>
      <c r="Q88" s="201">
        <f t="shared" si="5"/>
        <v>3.1398013949524156E-2</v>
      </c>
    </row>
    <row r="89" spans="1:17" x14ac:dyDescent="0.25">
      <c r="A89" s="127" t="s">
        <v>263</v>
      </c>
      <c r="B89" s="200">
        <f t="shared" ref="B89:Q89" si="6">IF(B$15=0,0,B$15/B$5)</f>
        <v>8.0922152416347953E-2</v>
      </c>
      <c r="C89" s="200">
        <f t="shared" si="6"/>
        <v>8.0547809335296747E-2</v>
      </c>
      <c r="D89" s="200">
        <f t="shared" si="6"/>
        <v>7.9974262354331929E-2</v>
      </c>
      <c r="E89" s="200">
        <f t="shared" si="6"/>
        <v>7.945089518057237E-2</v>
      </c>
      <c r="F89" s="200">
        <f t="shared" si="6"/>
        <v>7.90948055175828E-2</v>
      </c>
      <c r="G89" s="200">
        <f t="shared" si="6"/>
        <v>7.8876959485778886E-2</v>
      </c>
      <c r="H89" s="200">
        <f t="shared" si="6"/>
        <v>7.8533603213175804E-2</v>
      </c>
      <c r="I89" s="200">
        <f t="shared" si="6"/>
        <v>7.7442601560394467E-2</v>
      </c>
      <c r="J89" s="200">
        <f t="shared" si="6"/>
        <v>7.7900396581181253E-2</v>
      </c>
      <c r="K89" s="200">
        <f t="shared" si="6"/>
        <v>7.6968533674824868E-2</v>
      </c>
      <c r="L89" s="200">
        <f t="shared" si="6"/>
        <v>7.7952589983163789E-2</v>
      </c>
      <c r="M89" s="200">
        <f t="shared" si="6"/>
        <v>7.8314983563098434E-2</v>
      </c>
      <c r="N89" s="200">
        <f t="shared" si="6"/>
        <v>7.8325928152658056E-2</v>
      </c>
      <c r="O89" s="200">
        <f t="shared" si="6"/>
        <v>7.7764331134270587E-2</v>
      </c>
      <c r="P89" s="200">
        <f t="shared" si="6"/>
        <v>7.7573367164864071E-2</v>
      </c>
      <c r="Q89" s="200">
        <f t="shared" si="6"/>
        <v>7.7217821643885673E-2</v>
      </c>
    </row>
    <row r="90" spans="1:17" x14ac:dyDescent="0.25">
      <c r="A90" s="142" t="s">
        <v>277</v>
      </c>
      <c r="B90" s="199">
        <f t="shared" ref="B90:Q90" si="7">IF(B$16=0,0,B$16/B$5)</f>
        <v>1.6328402947017019E-2</v>
      </c>
      <c r="C90" s="199">
        <f t="shared" si="7"/>
        <v>1.6298149436251661E-2</v>
      </c>
      <c r="D90" s="199">
        <f t="shared" si="7"/>
        <v>1.6193960705322554E-2</v>
      </c>
      <c r="E90" s="199">
        <f t="shared" si="7"/>
        <v>1.6039191445222669E-2</v>
      </c>
      <c r="F90" s="199">
        <f t="shared" si="7"/>
        <v>1.5983940197496774E-2</v>
      </c>
      <c r="G90" s="199">
        <f t="shared" si="7"/>
        <v>1.5862537782058352E-2</v>
      </c>
      <c r="H90" s="199">
        <f t="shared" si="7"/>
        <v>1.5787027181628659E-2</v>
      </c>
      <c r="I90" s="199">
        <f t="shared" si="7"/>
        <v>1.5547319241876429E-2</v>
      </c>
      <c r="J90" s="199">
        <f t="shared" si="7"/>
        <v>1.5598906318556599E-2</v>
      </c>
      <c r="K90" s="199">
        <f t="shared" si="7"/>
        <v>1.5360874265488895E-2</v>
      </c>
      <c r="L90" s="199">
        <f t="shared" si="7"/>
        <v>1.5698331650073016E-2</v>
      </c>
      <c r="M90" s="199">
        <f t="shared" si="7"/>
        <v>1.5855417323865695E-2</v>
      </c>
      <c r="N90" s="199">
        <f t="shared" si="7"/>
        <v>1.5899903097569168E-2</v>
      </c>
      <c r="O90" s="199">
        <f t="shared" si="7"/>
        <v>1.578333801154683E-2</v>
      </c>
      <c r="P90" s="199">
        <f t="shared" si="7"/>
        <v>1.5604999127063602E-2</v>
      </c>
      <c r="Q90" s="199">
        <f t="shared" si="7"/>
        <v>1.557718949624662E-2</v>
      </c>
    </row>
    <row r="91" spans="1:17" x14ac:dyDescent="0.25">
      <c r="A91" s="142" t="s">
        <v>276</v>
      </c>
      <c r="B91" s="199">
        <f t="shared" ref="B91:Q91" si="8">IF(B$22=0,0,B$22/B$5)</f>
        <v>6.4500026446686676E-2</v>
      </c>
      <c r="C91" s="199">
        <f t="shared" si="8"/>
        <v>6.4156436137008124E-2</v>
      </c>
      <c r="D91" s="199">
        <f t="shared" si="8"/>
        <v>6.3687758907570488E-2</v>
      </c>
      <c r="E91" s="199">
        <f t="shared" si="8"/>
        <v>6.3319695815172813E-2</v>
      </c>
      <c r="F91" s="199">
        <f t="shared" si="8"/>
        <v>6.3019293904769721E-2</v>
      </c>
      <c r="G91" s="199">
        <f t="shared" si="8"/>
        <v>6.2922990224347164E-2</v>
      </c>
      <c r="H91" s="199">
        <f t="shared" si="8"/>
        <v>6.2655533185845075E-2</v>
      </c>
      <c r="I91" s="199">
        <f t="shared" si="8"/>
        <v>6.1805474666942299E-2</v>
      </c>
      <c r="J91" s="199">
        <f t="shared" si="8"/>
        <v>6.221109321909294E-2</v>
      </c>
      <c r="K91" s="199">
        <f t="shared" si="8"/>
        <v>6.1518269087434567E-2</v>
      </c>
      <c r="L91" s="199">
        <f t="shared" si="8"/>
        <v>6.216392982125505E-2</v>
      </c>
      <c r="M91" s="199">
        <f t="shared" si="8"/>
        <v>6.2368939833596232E-2</v>
      </c>
      <c r="N91" s="199">
        <f t="shared" si="8"/>
        <v>6.2335447316408346E-2</v>
      </c>
      <c r="O91" s="199">
        <f t="shared" si="8"/>
        <v>6.1891061108098819E-2</v>
      </c>
      <c r="P91" s="199">
        <f t="shared" si="8"/>
        <v>6.1878454341683591E-2</v>
      </c>
      <c r="Q91" s="199">
        <f t="shared" si="8"/>
        <v>6.1551193983574531E-2</v>
      </c>
    </row>
    <row r="92" spans="1:17" x14ac:dyDescent="0.25">
      <c r="A92" s="142" t="s">
        <v>275</v>
      </c>
      <c r="B92" s="199">
        <f t="shared" ref="B92:Q92" si="9">IF(B$23=0,0,B$23/B$5)</f>
        <v>9.3723022644266708E-5</v>
      </c>
      <c r="C92" s="199">
        <f t="shared" si="9"/>
        <v>9.3223762036971067E-5</v>
      </c>
      <c r="D92" s="199">
        <f t="shared" si="9"/>
        <v>9.254274143888286E-5</v>
      </c>
      <c r="E92" s="199">
        <f t="shared" si="9"/>
        <v>9.2007920176881877E-5</v>
      </c>
      <c r="F92" s="199">
        <f t="shared" si="9"/>
        <v>9.1571415316308533E-5</v>
      </c>
      <c r="G92" s="199">
        <f t="shared" si="9"/>
        <v>9.1431479373360681E-5</v>
      </c>
      <c r="H92" s="199">
        <f t="shared" si="9"/>
        <v>9.1042845702076701E-5</v>
      </c>
      <c r="I92" s="199">
        <f t="shared" si="9"/>
        <v>8.9807651575731171E-5</v>
      </c>
      <c r="J92" s="199">
        <f t="shared" si="9"/>
        <v>9.0397043531710539E-5</v>
      </c>
      <c r="K92" s="199">
        <f t="shared" si="9"/>
        <v>8.9390321901393856E-5</v>
      </c>
      <c r="L92" s="199">
        <f t="shared" si="9"/>
        <v>9.0328511835724689E-5</v>
      </c>
      <c r="M92" s="199">
        <f t="shared" si="9"/>
        <v>9.062640563651E-5</v>
      </c>
      <c r="N92" s="199">
        <f t="shared" si="9"/>
        <v>9.0577738680544911E-5</v>
      </c>
      <c r="O92" s="199">
        <f t="shared" si="9"/>
        <v>8.9932014624933824E-5</v>
      </c>
      <c r="P92" s="199">
        <f t="shared" si="9"/>
        <v>8.991369611687579E-5</v>
      </c>
      <c r="Q92" s="199">
        <f t="shared" si="9"/>
        <v>8.9438164064513121E-5</v>
      </c>
    </row>
    <row r="93" spans="1:17" x14ac:dyDescent="0.25">
      <c r="A93" s="127" t="s">
        <v>262</v>
      </c>
      <c r="B93" s="200">
        <f t="shared" ref="B93:Q93" si="10">IF(B$24=0,0,B$24/B$5)</f>
        <v>3.3062773988728283E-2</v>
      </c>
      <c r="C93" s="200">
        <f t="shared" si="10"/>
        <v>3.2952994586633116E-2</v>
      </c>
      <c r="D93" s="200">
        <f t="shared" si="10"/>
        <v>3.2729660057002632E-2</v>
      </c>
      <c r="E93" s="200">
        <f t="shared" si="10"/>
        <v>3.2468955114984495E-2</v>
      </c>
      <c r="F93" s="200">
        <f t="shared" si="10"/>
        <v>3.2339291245346749E-2</v>
      </c>
      <c r="G93" s="200">
        <f t="shared" si="10"/>
        <v>3.2176453545523225E-2</v>
      </c>
      <c r="H93" s="200">
        <f t="shared" si="10"/>
        <v>3.2030228950799607E-2</v>
      </c>
      <c r="I93" s="200">
        <f t="shared" si="10"/>
        <v>3.1565819490298408E-2</v>
      </c>
      <c r="J93" s="200">
        <f t="shared" si="10"/>
        <v>3.1713980211246509E-2</v>
      </c>
      <c r="K93" s="200">
        <f t="shared" si="10"/>
        <v>3.1285576281809668E-2</v>
      </c>
      <c r="L93" s="200">
        <f t="shared" si="10"/>
        <v>3.1820050253406042E-2</v>
      </c>
      <c r="M93" s="200">
        <f t="shared" si="10"/>
        <v>3.2048158926363673E-2</v>
      </c>
      <c r="N93" s="200">
        <f t="shared" si="10"/>
        <v>3.2092934911640378E-2</v>
      </c>
      <c r="O93" s="200">
        <f t="shared" si="10"/>
        <v>3.1860385367908389E-2</v>
      </c>
      <c r="P93" s="200">
        <f t="shared" si="10"/>
        <v>3.1649080673290544E-2</v>
      </c>
      <c r="Q93" s="200">
        <f t="shared" si="10"/>
        <v>3.1545695371236429E-2</v>
      </c>
    </row>
    <row r="94" spans="1:17" x14ac:dyDescent="0.25">
      <c r="A94" s="142" t="s">
        <v>274</v>
      </c>
      <c r="B94" s="199">
        <f t="shared" ref="B94:Q94" si="11">IF(B$25=0,0,B$25/B$5)</f>
        <v>1.9096768797857336E-2</v>
      </c>
      <c r="C94" s="199">
        <f t="shared" si="11"/>
        <v>1.9061386017172409E-2</v>
      </c>
      <c r="D94" s="199">
        <f t="shared" si="11"/>
        <v>1.8939532819872498E-2</v>
      </c>
      <c r="E94" s="199">
        <f t="shared" si="11"/>
        <v>1.8758523520510346E-2</v>
      </c>
      <c r="F94" s="199">
        <f t="shared" si="11"/>
        <v>1.8693904812419997E-2</v>
      </c>
      <c r="G94" s="199">
        <f t="shared" si="11"/>
        <v>1.8551919471498972E-2</v>
      </c>
      <c r="H94" s="199">
        <f t="shared" si="11"/>
        <v>1.8463606579976519E-2</v>
      </c>
      <c r="I94" s="199">
        <f t="shared" si="11"/>
        <v>1.8183257845362833E-2</v>
      </c>
      <c r="J94" s="199">
        <f t="shared" si="11"/>
        <v>1.8243591147983861E-2</v>
      </c>
      <c r="K94" s="199">
        <f t="shared" si="11"/>
        <v>1.7965202434852116E-2</v>
      </c>
      <c r="L94" s="199">
        <f t="shared" si="11"/>
        <v>1.8359873345010626E-2</v>
      </c>
      <c r="M94" s="199">
        <f t="shared" si="11"/>
        <v>1.854359178971143E-2</v>
      </c>
      <c r="N94" s="199">
        <f t="shared" si="11"/>
        <v>1.8595619813393052E-2</v>
      </c>
      <c r="O94" s="199">
        <f t="shared" si="11"/>
        <v>1.8459291937060279E-2</v>
      </c>
      <c r="P94" s="199">
        <f t="shared" si="11"/>
        <v>1.8250716949310738E-2</v>
      </c>
      <c r="Q94" s="199">
        <f t="shared" si="11"/>
        <v>1.8218192391227048E-2</v>
      </c>
    </row>
    <row r="95" spans="1:17" x14ac:dyDescent="0.25">
      <c r="A95" s="142" t="s">
        <v>273</v>
      </c>
      <c r="B95" s="199">
        <f t="shared" ref="B95:Q95" si="12">IF(B$31=0,0,B$31/B$5)</f>
        <v>1.3761518596010734E-2</v>
      </c>
      <c r="C95" s="199">
        <f t="shared" si="12"/>
        <v>1.3688211270470955E-2</v>
      </c>
      <c r="D95" s="199">
        <f t="shared" si="12"/>
        <v>1.3588215801263482E-2</v>
      </c>
      <c r="E95" s="199">
        <f t="shared" si="12"/>
        <v>1.3509687041360951E-2</v>
      </c>
      <c r="F95" s="199">
        <f t="shared" si="12"/>
        <v>1.344559425405481E-2</v>
      </c>
      <c r="G95" s="199">
        <f t="shared" si="12"/>
        <v>1.3425047209936921E-2</v>
      </c>
      <c r="H95" s="199">
        <f t="shared" si="12"/>
        <v>1.336798343474583E-2</v>
      </c>
      <c r="I95" s="199">
        <f t="shared" si="12"/>
        <v>1.3186617677861249E-2</v>
      </c>
      <c r="J95" s="199">
        <f t="shared" si="12"/>
        <v>1.3273159150102545E-2</v>
      </c>
      <c r="K95" s="199">
        <f t="shared" si="12"/>
        <v>1.312534041735451E-2</v>
      </c>
      <c r="L95" s="199">
        <f t="shared" si="12"/>
        <v>1.3263096518935655E-2</v>
      </c>
      <c r="M95" s="199">
        <f t="shared" si="12"/>
        <v>1.3306836797081674E-2</v>
      </c>
      <c r="N95" s="199">
        <f t="shared" si="12"/>
        <v>1.3299690941126137E-2</v>
      </c>
      <c r="O95" s="199">
        <f t="shared" si="12"/>
        <v>1.3204878126211895E-2</v>
      </c>
      <c r="P95" s="199">
        <f t="shared" si="12"/>
        <v>1.3202188386997537E-2</v>
      </c>
      <c r="Q95" s="199">
        <f t="shared" si="12"/>
        <v>1.3132365167504994E-2</v>
      </c>
    </row>
    <row r="96" spans="1:17" x14ac:dyDescent="0.25">
      <c r="A96" s="142" t="s">
        <v>272</v>
      </c>
      <c r="B96" s="199">
        <f t="shared" ref="B96:Q96" si="13">IF(B$32=0,0,B$32/B$5)</f>
        <v>2.0448659486021827E-4</v>
      </c>
      <c r="C96" s="199">
        <f t="shared" si="13"/>
        <v>2.0339729898975515E-4</v>
      </c>
      <c r="D96" s="199">
        <f t="shared" si="13"/>
        <v>2.0191143586665344E-4</v>
      </c>
      <c r="E96" s="199">
        <f t="shared" si="13"/>
        <v>2.0074455311319683E-4</v>
      </c>
      <c r="F96" s="199">
        <f t="shared" si="13"/>
        <v>1.9979217887194592E-4</v>
      </c>
      <c r="G96" s="199">
        <f t="shared" si="13"/>
        <v>1.9948686408733233E-4</v>
      </c>
      <c r="H96" s="199">
        <f t="shared" si="13"/>
        <v>1.9863893607725835E-4</v>
      </c>
      <c r="I96" s="199">
        <f t="shared" si="13"/>
        <v>1.9594396707432266E-4</v>
      </c>
      <c r="J96" s="199">
        <f t="shared" si="13"/>
        <v>1.9722991316009573E-4</v>
      </c>
      <c r="K96" s="199">
        <f t="shared" si="13"/>
        <v>1.9503342960304113E-4</v>
      </c>
      <c r="L96" s="199">
        <f t="shared" si="13"/>
        <v>1.9708038945976303E-4</v>
      </c>
      <c r="M96" s="199">
        <f t="shared" si="13"/>
        <v>1.9773033957056735E-4</v>
      </c>
      <c r="N96" s="199">
        <f t="shared" si="13"/>
        <v>1.9762415712118892E-4</v>
      </c>
      <c r="O96" s="199">
        <f t="shared" si="13"/>
        <v>1.9621530463621932E-4</v>
      </c>
      <c r="P96" s="199">
        <f t="shared" si="13"/>
        <v>1.9617533698227445E-4</v>
      </c>
      <c r="Q96" s="199">
        <f t="shared" si="13"/>
        <v>1.9513781250439226E-4</v>
      </c>
    </row>
    <row r="97" spans="1:17" x14ac:dyDescent="0.25">
      <c r="A97" s="127" t="s">
        <v>261</v>
      </c>
      <c r="B97" s="200">
        <f t="shared" ref="B97:Q97" si="14">IF(B$33=0,0,B$33/B$5)</f>
        <v>0.3096495397300143</v>
      </c>
      <c r="C97" s="200">
        <f t="shared" si="14"/>
        <v>0.28393965868070414</v>
      </c>
      <c r="D97" s="200">
        <f t="shared" si="14"/>
        <v>0.26405172603374755</v>
      </c>
      <c r="E97" s="200">
        <f t="shared" si="14"/>
        <v>0.25505526029796582</v>
      </c>
      <c r="F97" s="200">
        <f t="shared" si="14"/>
        <v>0.24171854746174568</v>
      </c>
      <c r="G97" s="200">
        <f t="shared" si="14"/>
        <v>0.22656121436371726</v>
      </c>
      <c r="H97" s="200">
        <f t="shared" si="14"/>
        <v>0.21583412338253419</v>
      </c>
      <c r="I97" s="200">
        <f t="shared" si="14"/>
        <v>0.44871857725243647</v>
      </c>
      <c r="J97" s="200">
        <f t="shared" si="14"/>
        <v>0.49219447057349042</v>
      </c>
      <c r="K97" s="200">
        <f t="shared" si="14"/>
        <v>0.44869969817895705</v>
      </c>
      <c r="L97" s="200">
        <f t="shared" si="14"/>
        <v>0.48331701051358084</v>
      </c>
      <c r="M97" s="200">
        <f t="shared" si="14"/>
        <v>0.46390369728959296</v>
      </c>
      <c r="N97" s="200">
        <f t="shared" si="14"/>
        <v>0.4606757760721587</v>
      </c>
      <c r="O97" s="200">
        <f t="shared" si="14"/>
        <v>0.4463286122110004</v>
      </c>
      <c r="P97" s="200">
        <f t="shared" si="14"/>
        <v>0.46938753200156885</v>
      </c>
      <c r="Q97" s="200">
        <f t="shared" si="14"/>
        <v>0.45177817597920761</v>
      </c>
    </row>
    <row r="98" spans="1:17" x14ac:dyDescent="0.25">
      <c r="A98" s="127" t="s">
        <v>260</v>
      </c>
      <c r="B98" s="200">
        <f t="shared" ref="B98:Q98" si="15">IF(B$44=0,0,B$44/B$5)</f>
        <v>7.8841328603799082E-2</v>
      </c>
      <c r="C98" s="200">
        <f t="shared" si="15"/>
        <v>7.8383995679641216E-2</v>
      </c>
      <c r="D98" s="200">
        <f t="shared" si="15"/>
        <v>7.795007447265262E-2</v>
      </c>
      <c r="E98" s="200">
        <f t="shared" si="15"/>
        <v>7.7632919322044774E-2</v>
      </c>
      <c r="F98" s="200">
        <f t="shared" si="15"/>
        <v>7.7386027606079641E-2</v>
      </c>
      <c r="G98" s="200">
        <f t="shared" si="15"/>
        <v>7.685353511470365E-2</v>
      </c>
      <c r="H98" s="200">
        <f t="shared" si="15"/>
        <v>7.6615941295801571E-2</v>
      </c>
      <c r="I98" s="200">
        <f t="shared" si="15"/>
        <v>7.9666781059221842E-2</v>
      </c>
      <c r="J98" s="200">
        <f t="shared" si="15"/>
        <v>8.0010698194193763E-2</v>
      </c>
      <c r="K98" s="200">
        <f t="shared" si="15"/>
        <v>7.9348627875309274E-2</v>
      </c>
      <c r="L98" s="200">
        <f t="shared" si="15"/>
        <v>8.0153140535783735E-2</v>
      </c>
      <c r="M98" s="200">
        <f t="shared" si="15"/>
        <v>8.0303200463105628E-2</v>
      </c>
      <c r="N98" s="200">
        <f t="shared" si="15"/>
        <v>8.0370651676315755E-2</v>
      </c>
      <c r="O98" s="200">
        <f t="shared" si="15"/>
        <v>8.0098529742343494E-2</v>
      </c>
      <c r="P98" s="200">
        <f t="shared" si="15"/>
        <v>7.9908921587018525E-2</v>
      </c>
      <c r="Q98" s="200">
        <f t="shared" si="15"/>
        <v>7.9786055115253343E-2</v>
      </c>
    </row>
    <row r="99" spans="1:17" x14ac:dyDescent="0.25">
      <c r="A99" s="142" t="s">
        <v>271</v>
      </c>
      <c r="B99" s="199">
        <f t="shared" ref="B99:Q99" si="16">IF(B$45=0,0,B$45/B$5)</f>
        <v>3.5959596490135193E-2</v>
      </c>
      <c r="C99" s="199">
        <f t="shared" si="16"/>
        <v>3.5892970008472413E-2</v>
      </c>
      <c r="D99" s="199">
        <f t="shared" si="16"/>
        <v>3.5663518007858074E-2</v>
      </c>
      <c r="E99" s="199">
        <f t="shared" si="16"/>
        <v>3.5322673887319925E-2</v>
      </c>
      <c r="F99" s="199">
        <f t="shared" si="16"/>
        <v>3.5200995571305405E-2</v>
      </c>
      <c r="G99" s="199">
        <f t="shared" si="16"/>
        <v>3.4933634342760325E-2</v>
      </c>
      <c r="H99" s="199">
        <f t="shared" si="16"/>
        <v>3.4767339406814014E-2</v>
      </c>
      <c r="I99" s="199">
        <f t="shared" si="16"/>
        <v>3.4239437148586953E-2</v>
      </c>
      <c r="J99" s="199">
        <f t="shared" si="16"/>
        <v>3.4353045960639414E-2</v>
      </c>
      <c r="K99" s="199">
        <f t="shared" si="16"/>
        <v>3.3828834461951666E-2</v>
      </c>
      <c r="L99" s="199">
        <f t="shared" si="16"/>
        <v>3.4572007656638079E-2</v>
      </c>
      <c r="M99" s="199">
        <f t="shared" si="16"/>
        <v>3.4917953151876936E-2</v>
      </c>
      <c r="N99" s="199">
        <f t="shared" si="16"/>
        <v>3.5015922958055744E-2</v>
      </c>
      <c r="O99" s="199">
        <f t="shared" si="16"/>
        <v>3.4759214848156535E-2</v>
      </c>
      <c r="P99" s="199">
        <f t="shared" si="16"/>
        <v>3.4366463986646875E-2</v>
      </c>
      <c r="Q99" s="199">
        <f t="shared" si="16"/>
        <v>3.4305219595143127E-2</v>
      </c>
    </row>
    <row r="100" spans="1:17" x14ac:dyDescent="0.25">
      <c r="A100" s="142" t="s">
        <v>270</v>
      </c>
      <c r="B100" s="199">
        <f t="shared" ref="B100:Q100" si="17">IF(B$51=0,0,B$51/B$5)</f>
        <v>2.6859429197897616E-2</v>
      </c>
      <c r="C100" s="199">
        <f t="shared" si="17"/>
        <v>2.6554073232353766E-2</v>
      </c>
      <c r="D100" s="199">
        <f t="shared" si="17"/>
        <v>2.6466027056379002E-2</v>
      </c>
      <c r="E100" s="199">
        <f t="shared" si="17"/>
        <v>2.6581145730813129E-2</v>
      </c>
      <c r="F100" s="199">
        <f t="shared" si="17"/>
        <v>2.6530554477086472E-2</v>
      </c>
      <c r="G100" s="199">
        <f t="shared" si="17"/>
        <v>2.6289345789557272E-2</v>
      </c>
      <c r="H100" s="199">
        <f t="shared" si="17"/>
        <v>2.6284485293124892E-2</v>
      </c>
      <c r="I100" s="199">
        <f t="shared" si="17"/>
        <v>3.0074388392314515E-2</v>
      </c>
      <c r="J100" s="199">
        <f t="shared" si="17"/>
        <v>3.0203937945527344E-2</v>
      </c>
      <c r="K100" s="199">
        <f t="shared" si="17"/>
        <v>3.0238181971117176E-2</v>
      </c>
      <c r="L100" s="199">
        <f t="shared" si="17"/>
        <v>3.0139134342077625E-2</v>
      </c>
      <c r="M100" s="199">
        <f t="shared" si="17"/>
        <v>2.9892322709483592E-2</v>
      </c>
      <c r="N100" s="199">
        <f t="shared" si="17"/>
        <v>2.9870123915519024E-2</v>
      </c>
      <c r="O100" s="199">
        <f t="shared" si="17"/>
        <v>2.9965099045270813E-2</v>
      </c>
      <c r="P100" s="199">
        <f t="shared" si="17"/>
        <v>3.0171373369245774E-2</v>
      </c>
      <c r="Q100" s="199">
        <f t="shared" si="17"/>
        <v>3.0191045280301993E-2</v>
      </c>
    </row>
    <row r="101" spans="1:17" x14ac:dyDescent="0.25">
      <c r="A101" s="142" t="s">
        <v>269</v>
      </c>
      <c r="B101" s="199">
        <f t="shared" ref="B101:Q101" si="18">IF(B$62=0,0,B$62/B$5)</f>
        <v>7.613856712234743E-3</v>
      </c>
      <c r="C101" s="199">
        <f t="shared" si="18"/>
        <v>7.5732978546695128E-3</v>
      </c>
      <c r="D101" s="199">
        <f t="shared" si="18"/>
        <v>7.5179732065133609E-3</v>
      </c>
      <c r="E101" s="199">
        <f t="shared" si="18"/>
        <v>7.4745254778694967E-3</v>
      </c>
      <c r="F101" s="199">
        <f t="shared" si="18"/>
        <v>7.4390647621474437E-3</v>
      </c>
      <c r="G101" s="199">
        <f t="shared" si="18"/>
        <v>7.4276966672179902E-3</v>
      </c>
      <c r="H101" s="199">
        <f t="shared" si="18"/>
        <v>7.3961249039177588E-3</v>
      </c>
      <c r="I101" s="199">
        <f t="shared" si="18"/>
        <v>7.2957803906439529E-3</v>
      </c>
      <c r="J101" s="199">
        <f t="shared" si="18"/>
        <v>7.3436613250564666E-3</v>
      </c>
      <c r="K101" s="199">
        <f t="shared" si="18"/>
        <v>7.2618774257958135E-3</v>
      </c>
      <c r="L101" s="199">
        <f t="shared" si="18"/>
        <v>7.3380939575221817E-3</v>
      </c>
      <c r="M101" s="199">
        <f t="shared" si="18"/>
        <v>7.362294208972147E-3</v>
      </c>
      <c r="N101" s="199">
        <f t="shared" si="18"/>
        <v>7.358340610177711E-3</v>
      </c>
      <c r="O101" s="199">
        <f t="shared" si="18"/>
        <v>7.3058833771910137E-3</v>
      </c>
      <c r="P101" s="199">
        <f t="shared" si="18"/>
        <v>7.3043952210091025E-3</v>
      </c>
      <c r="Q101" s="199">
        <f t="shared" si="18"/>
        <v>7.2657640201940687E-3</v>
      </c>
    </row>
    <row r="102" spans="1:17" x14ac:dyDescent="0.25">
      <c r="A102" s="142" t="s">
        <v>268</v>
      </c>
      <c r="B102" s="199">
        <f t="shared" ref="B102:Q102" si="19">IF(B$63=0,0,B$63/B$5)</f>
        <v>7.5325215542258453E-3</v>
      </c>
      <c r="C102" s="199">
        <f t="shared" si="19"/>
        <v>7.4923959673686667E-3</v>
      </c>
      <c r="D102" s="199">
        <f t="shared" si="19"/>
        <v>7.4376623257378077E-3</v>
      </c>
      <c r="E102" s="199">
        <f t="shared" si="19"/>
        <v>7.3946787282180128E-3</v>
      </c>
      <c r="F102" s="199">
        <f t="shared" si="19"/>
        <v>7.3595968222142649E-3</v>
      </c>
      <c r="G102" s="199">
        <f t="shared" si="19"/>
        <v>7.3483501671584911E-3</v>
      </c>
      <c r="H102" s="199">
        <f t="shared" si="19"/>
        <v>7.3171156697740356E-3</v>
      </c>
      <c r="I102" s="199">
        <f t="shared" si="19"/>
        <v>7.2178430885250777E-3</v>
      </c>
      <c r="J102" s="199">
        <f t="shared" si="19"/>
        <v>7.2652125340150605E-3</v>
      </c>
      <c r="K102" s="199">
        <f t="shared" si="19"/>
        <v>7.1843022926941823E-3</v>
      </c>
      <c r="L102" s="199">
        <f t="shared" si="19"/>
        <v>7.2597046399822092E-3</v>
      </c>
      <c r="M102" s="199">
        <f t="shared" si="19"/>
        <v>7.2836463718211619E-3</v>
      </c>
      <c r="N102" s="199">
        <f t="shared" si="19"/>
        <v>7.2797350074152627E-3</v>
      </c>
      <c r="O102" s="199">
        <f t="shared" si="19"/>
        <v>7.2278381497409673E-3</v>
      </c>
      <c r="P102" s="199">
        <f t="shared" si="19"/>
        <v>7.2263658908135976E-3</v>
      </c>
      <c r="Q102" s="199">
        <f t="shared" si="19"/>
        <v>7.1881473684795357E-3</v>
      </c>
    </row>
    <row r="103" spans="1:17" x14ac:dyDescent="0.25">
      <c r="A103" s="142" t="s">
        <v>267</v>
      </c>
      <c r="B103" s="199">
        <f t="shared" ref="B103:Q103" si="20">IF(B$64=0,0,B$64/B$5)</f>
        <v>8.7592464930569118E-4</v>
      </c>
      <c r="C103" s="199">
        <f t="shared" si="20"/>
        <v>8.7125861677687087E-4</v>
      </c>
      <c r="D103" s="199">
        <f t="shared" si="20"/>
        <v>8.6489387616436799E-4</v>
      </c>
      <c r="E103" s="199">
        <f t="shared" si="20"/>
        <v>8.5989549782420932E-4</v>
      </c>
      <c r="F103" s="199">
        <f t="shared" si="20"/>
        <v>8.5581597332605886E-4</v>
      </c>
      <c r="G103" s="199">
        <f t="shared" si="20"/>
        <v>8.5450814800957316E-4</v>
      </c>
      <c r="H103" s="199">
        <f t="shared" si="20"/>
        <v>8.5087602217086646E-4</v>
      </c>
      <c r="I103" s="199">
        <f t="shared" si="20"/>
        <v>8.3933203915134507E-4</v>
      </c>
      <c r="J103" s="199">
        <f t="shared" si="20"/>
        <v>8.4484042895546579E-4</v>
      </c>
      <c r="K103" s="199">
        <f t="shared" si="20"/>
        <v>8.3543172375043771E-4</v>
      </c>
      <c r="L103" s="199">
        <f t="shared" si="20"/>
        <v>8.4419993956364554E-4</v>
      </c>
      <c r="M103" s="199">
        <f t="shared" si="20"/>
        <v>8.4698402095177542E-4</v>
      </c>
      <c r="N103" s="199">
        <f t="shared" si="20"/>
        <v>8.4652918514800375E-4</v>
      </c>
      <c r="O103" s="199">
        <f t="shared" si="20"/>
        <v>8.4049432198416406E-4</v>
      </c>
      <c r="P103" s="199">
        <f t="shared" si="20"/>
        <v>8.4032311930318118E-4</v>
      </c>
      <c r="Q103" s="199">
        <f t="shared" si="20"/>
        <v>8.3587885113462065E-4</v>
      </c>
    </row>
    <row r="104" spans="1:17" x14ac:dyDescent="0.25">
      <c r="A104" s="127" t="s">
        <v>259</v>
      </c>
      <c r="B104" s="200">
        <f t="shared" ref="B104:Q104" si="21">IF(B$65=0,0,B$65/B$5)</f>
        <v>0.11616669123365665</v>
      </c>
      <c r="C104" s="200">
        <f t="shared" si="21"/>
        <v>0.11552855675928085</v>
      </c>
      <c r="D104" s="200">
        <f t="shared" si="21"/>
        <v>0.11469720507993045</v>
      </c>
      <c r="E104" s="200">
        <f t="shared" si="21"/>
        <v>0.11406625951626782</v>
      </c>
      <c r="F104" s="200">
        <f t="shared" si="21"/>
        <v>0.1135340943903294</v>
      </c>
      <c r="G104" s="200">
        <f t="shared" si="21"/>
        <v>0.11333670925206361</v>
      </c>
      <c r="H104" s="200">
        <f t="shared" si="21"/>
        <v>0.11286768951413396</v>
      </c>
      <c r="I104" s="200">
        <f t="shared" si="21"/>
        <v>0.11182998244513284</v>
      </c>
      <c r="J104" s="200">
        <f t="shared" si="21"/>
        <v>0.11255582961462895</v>
      </c>
      <c r="K104" s="200">
        <f t="shared" si="21"/>
        <v>0.11134644995939454</v>
      </c>
      <c r="L104" s="200">
        <f t="shared" si="21"/>
        <v>0.11246551062517676</v>
      </c>
      <c r="M104" s="200">
        <f t="shared" si="21"/>
        <v>0.1127951983706847</v>
      </c>
      <c r="N104" s="200">
        <f t="shared" si="21"/>
        <v>0.11273389497918249</v>
      </c>
      <c r="O104" s="200">
        <f t="shared" si="21"/>
        <v>0.11196687445779908</v>
      </c>
      <c r="P104" s="200">
        <f t="shared" si="21"/>
        <v>0.11196934847125864</v>
      </c>
      <c r="Q104" s="200">
        <f t="shared" si="21"/>
        <v>0.11139850568731953</v>
      </c>
    </row>
    <row r="105" spans="1:17" x14ac:dyDescent="0.25">
      <c r="A105" s="142" t="s">
        <v>266</v>
      </c>
      <c r="B105" s="199">
        <f t="shared" ref="B105:Q105" si="22">IF(B$66=0,0,B$66/B$5)</f>
        <v>1.2020730097863312E-2</v>
      </c>
      <c r="C105" s="199">
        <f t="shared" si="22"/>
        <v>1.19566959167254E-2</v>
      </c>
      <c r="D105" s="199">
        <f t="shared" si="22"/>
        <v>1.1869349557530632E-2</v>
      </c>
      <c r="E105" s="199">
        <f t="shared" si="22"/>
        <v>1.180075443693244E-2</v>
      </c>
      <c r="F105" s="199">
        <f t="shared" si="22"/>
        <v>1.1744769184138429E-2</v>
      </c>
      <c r="G105" s="199">
        <f t="shared" si="22"/>
        <v>1.1726821275996909E-2</v>
      </c>
      <c r="H105" s="199">
        <f t="shared" si="22"/>
        <v>1.1676975887557194E-2</v>
      </c>
      <c r="I105" s="199">
        <f t="shared" si="22"/>
        <v>1.151855232424957E-2</v>
      </c>
      <c r="J105" s="199">
        <f t="shared" si="22"/>
        <v>1.1594146574464635E-2</v>
      </c>
      <c r="K105" s="199">
        <f t="shared" si="22"/>
        <v>1.146502644303592E-2</v>
      </c>
      <c r="L105" s="199">
        <f t="shared" si="22"/>
        <v>1.158535683425614E-2</v>
      </c>
      <c r="M105" s="199">
        <f t="shared" si="22"/>
        <v>1.1623564105810513E-2</v>
      </c>
      <c r="N105" s="199">
        <f t="shared" si="22"/>
        <v>1.1617322177991362E-2</v>
      </c>
      <c r="O105" s="199">
        <f t="shared" si="22"/>
        <v>1.1534502883743213E-2</v>
      </c>
      <c r="P105" s="199">
        <f t="shared" si="22"/>
        <v>1.1532153388016888E-2</v>
      </c>
      <c r="Q105" s="199">
        <f t="shared" si="22"/>
        <v>1.147116258455093E-2</v>
      </c>
    </row>
    <row r="106" spans="1:17" x14ac:dyDescent="0.25">
      <c r="A106" s="142" t="s">
        <v>265</v>
      </c>
      <c r="B106" s="199">
        <f t="shared" ref="B106:Q106" si="23">IF(B$67=0,0,B$67/B$5)</f>
        <v>3.1972690123613285E-3</v>
      </c>
      <c r="C106" s="199">
        <f t="shared" si="23"/>
        <v>3.1609203186054135E-3</v>
      </c>
      <c r="D106" s="199">
        <f t="shared" si="23"/>
        <v>3.1504395556663767E-3</v>
      </c>
      <c r="E106" s="199">
        <f t="shared" si="23"/>
        <v>3.1641429507683534E-3</v>
      </c>
      <c r="F106" s="199">
        <f t="shared" si="23"/>
        <v>3.1581207137861382E-3</v>
      </c>
      <c r="G106" s="199">
        <f t="shared" si="23"/>
        <v>3.1294079270598359E-3</v>
      </c>
      <c r="H106" s="199">
        <f t="shared" si="23"/>
        <v>3.1288293475779921E-3</v>
      </c>
      <c r="I106" s="199">
        <f t="shared" si="23"/>
        <v>3.5799684857038164E-3</v>
      </c>
      <c r="J106" s="199">
        <f t="shared" si="23"/>
        <v>3.5953896910094398E-3</v>
      </c>
      <c r="K106" s="199">
        <f t="shared" si="23"/>
        <v>3.5994660010855097E-3</v>
      </c>
      <c r="L106" s="199">
        <f t="shared" si="23"/>
        <v>3.5876756568923125E-3</v>
      </c>
      <c r="M106" s="199">
        <f t="shared" si="23"/>
        <v>3.5582959117395388E-3</v>
      </c>
      <c r="N106" s="199">
        <f t="shared" si="23"/>
        <v>3.555653431308114E-3</v>
      </c>
      <c r="O106" s="199">
        <f t="shared" si="23"/>
        <v>3.5669589969276601E-3</v>
      </c>
      <c r="P106" s="199">
        <f t="shared" si="23"/>
        <v>3.5915132977369464E-3</v>
      </c>
      <c r="Q106" s="199">
        <f t="shared" si="23"/>
        <v>3.5938549853123058E-3</v>
      </c>
    </row>
    <row r="107" spans="1:17" x14ac:dyDescent="0.25">
      <c r="A107" s="142" t="s">
        <v>264</v>
      </c>
      <c r="B107" s="199">
        <f t="shared" ref="B107:Q107" si="24">IF(B$78=0,0,B$78/B$5)</f>
        <v>0.10094869212343201</v>
      </c>
      <c r="C107" s="199">
        <f t="shared" si="24"/>
        <v>0.10041094052395004</v>
      </c>
      <c r="D107" s="199">
        <f t="shared" si="24"/>
        <v>9.9677415966733449E-2</v>
      </c>
      <c r="E107" s="199">
        <f t="shared" si="24"/>
        <v>9.9101362128567044E-2</v>
      </c>
      <c r="F107" s="199">
        <f t="shared" si="24"/>
        <v>9.8631204492404839E-2</v>
      </c>
      <c r="G107" s="199">
        <f t="shared" si="24"/>
        <v>9.8480480049006863E-2</v>
      </c>
      <c r="H107" s="199">
        <f t="shared" si="24"/>
        <v>9.8061884278998784E-2</v>
      </c>
      <c r="I107" s="199">
        <f t="shared" si="24"/>
        <v>9.6731461635179455E-2</v>
      </c>
      <c r="J107" s="199">
        <f t="shared" si="24"/>
        <v>9.7366293349154864E-2</v>
      </c>
      <c r="K107" s="199">
        <f t="shared" si="24"/>
        <v>9.6281957515273103E-2</v>
      </c>
      <c r="L107" s="199">
        <f t="shared" si="24"/>
        <v>9.7292478134028304E-2</v>
      </c>
      <c r="M107" s="199">
        <f t="shared" si="24"/>
        <v>9.7613338353134654E-2</v>
      </c>
      <c r="N107" s="199">
        <f t="shared" si="24"/>
        <v>9.7560919369883009E-2</v>
      </c>
      <c r="O107" s="199">
        <f t="shared" si="24"/>
        <v>9.6865412577128204E-2</v>
      </c>
      <c r="P107" s="199">
        <f t="shared" si="24"/>
        <v>9.6845681785504803E-2</v>
      </c>
      <c r="Q107" s="199">
        <f t="shared" si="24"/>
        <v>9.633348811745629E-2</v>
      </c>
    </row>
    <row r="108" spans="1:17" x14ac:dyDescent="0.25">
      <c r="A108" s="72" t="s">
        <v>258</v>
      </c>
      <c r="B108" s="71">
        <f t="shared" ref="B108:Q108" si="25">IF(B$79=0,0,B$79/B$5)</f>
        <v>0.23571642364128703</v>
      </c>
      <c r="C108" s="71">
        <f t="shared" si="25"/>
        <v>0.2637817216549076</v>
      </c>
      <c r="D108" s="71">
        <f t="shared" si="25"/>
        <v>0.2867900821057231</v>
      </c>
      <c r="E108" s="71">
        <f t="shared" si="25"/>
        <v>0.29834980730919974</v>
      </c>
      <c r="F108" s="71">
        <f t="shared" si="25"/>
        <v>0.31362963817648104</v>
      </c>
      <c r="G108" s="71">
        <f t="shared" si="25"/>
        <v>0.33011498639196485</v>
      </c>
      <c r="H108" s="71">
        <f t="shared" si="25"/>
        <v>0.34264218991741907</v>
      </c>
      <c r="I108" s="71">
        <f t="shared" si="25"/>
        <v>0.1112194470062626</v>
      </c>
      <c r="J108" s="71">
        <f t="shared" si="25"/>
        <v>6.5151946755379303E-2</v>
      </c>
      <c r="K108" s="71">
        <f t="shared" si="25"/>
        <v>0.11344283317854502</v>
      </c>
      <c r="L108" s="71">
        <f t="shared" si="25"/>
        <v>7.3925514993753091E-2</v>
      </c>
      <c r="M108" s="71">
        <f t="shared" si="25"/>
        <v>9.1805665586670721E-2</v>
      </c>
      <c r="N108" s="71">
        <f t="shared" si="25"/>
        <v>9.5047344527296518E-2</v>
      </c>
      <c r="O108" s="71">
        <f t="shared" si="25"/>
        <v>0.11223122167559722</v>
      </c>
      <c r="P108" s="71">
        <f t="shared" si="25"/>
        <v>8.9790170775478517E-2</v>
      </c>
      <c r="Q108" s="71">
        <f t="shared" si="25"/>
        <v>0.10929112092079818</v>
      </c>
    </row>
    <row r="110" spans="1:17" ht="12.75" x14ac:dyDescent="0.25">
      <c r="A110" s="98" t="s">
        <v>128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53">
        <f>IF(B$5=0,0,B$5/FBT_fec!B$5)</f>
        <v>0.38186869154992459</v>
      </c>
      <c r="C112" s="253">
        <f>IF(C$5=0,0,C$5/FBT_fec!C$5)</f>
        <v>0.38391379239851264</v>
      </c>
      <c r="D112" s="253">
        <f>IF(D$5=0,0,D$5/FBT_fec!D$5)</f>
        <v>0.38673900803885836</v>
      </c>
      <c r="E112" s="253">
        <f>IF(E$5=0,0,E$5/FBT_fec!E$5)</f>
        <v>0.3889870345559957</v>
      </c>
      <c r="F112" s="253">
        <f>IF(F$5=0,0,F$5/FBT_fec!F$5)</f>
        <v>0.39084126745932279</v>
      </c>
      <c r="G112" s="253">
        <f>IF(G$5=0,0,G$5/FBT_fec!G$5)</f>
        <v>0.39143945029175264</v>
      </c>
      <c r="H112" s="253">
        <f>IF(H$5=0,0,H$5/FBT_fec!H$5)</f>
        <v>0.40176818899664501</v>
      </c>
      <c r="I112" s="253">
        <f>IF(I$5=0,0,I$5/FBT_fec!I$5)</f>
        <v>0.44794524479300019</v>
      </c>
      <c r="J112" s="253">
        <f>IF(J$5=0,0,J$5/FBT_fec!J$5)</f>
        <v>0.4450246257806349</v>
      </c>
      <c r="K112" s="253">
        <f>IF(K$5=0,0,K$5/FBT_fec!K$5)</f>
        <v>0.49019089644654634</v>
      </c>
      <c r="L112" s="253">
        <f>IF(L$5=0,0,L$5/FBT_fec!L$5)</f>
        <v>0.48509956752281441</v>
      </c>
      <c r="M112" s="253">
        <f>IF(M$5=0,0,M$5/FBT_fec!M$5)</f>
        <v>0.48350501952200048</v>
      </c>
      <c r="N112" s="253">
        <f>IF(N$5=0,0,N$5/FBT_fec!N$5)</f>
        <v>0.48376480429733981</v>
      </c>
      <c r="O112" s="253">
        <f>IF(O$5=0,0,O$5/FBT_fec!O$5)</f>
        <v>0.48723830116823375</v>
      </c>
      <c r="P112" s="253">
        <f>IF(P$5=0,0,P$5/FBT_fec!P$5)</f>
        <v>0.50492841487851348</v>
      </c>
      <c r="Q112" s="253">
        <f>IF(Q$5=0,0,Q$5/FBT_fec!Q$5)</f>
        <v>0.51685718363162925</v>
      </c>
    </row>
    <row r="113" spans="1:17" x14ac:dyDescent="0.25">
      <c r="A113" s="132" t="s">
        <v>83</v>
      </c>
      <c r="B113" s="282">
        <f>IF(B$6=0,0,B$6/FBT_fec!B$6)</f>
        <v>0.40516639345675959</v>
      </c>
      <c r="C113" s="282">
        <f>IF(C$6=0,0,C$6/FBT_fec!C$6)</f>
        <v>0.40516639345675959</v>
      </c>
      <c r="D113" s="282">
        <f>IF(D$6=0,0,D$6/FBT_fec!D$6)</f>
        <v>0.40516639345675959</v>
      </c>
      <c r="E113" s="282">
        <f>IF(E$6=0,0,E$6/FBT_fec!E$6)</f>
        <v>0.40516639345675948</v>
      </c>
      <c r="F113" s="282">
        <f>IF(F$6=0,0,F$6/FBT_fec!F$6)</f>
        <v>0.40516639345675959</v>
      </c>
      <c r="G113" s="282">
        <f>IF(G$6=0,0,G$6/FBT_fec!G$6)</f>
        <v>0.40516639345675948</v>
      </c>
      <c r="H113" s="282">
        <f>IF(H$6=0,0,H$6/FBT_fec!H$6)</f>
        <v>0.41408971832942565</v>
      </c>
      <c r="I113" s="282">
        <f>IF(I$6=0,0,I$6/FBT_fec!I$6)</f>
        <v>0.45541921103701744</v>
      </c>
      <c r="J113" s="282">
        <f>IF(J$6=0,0,J$6/FBT_fec!J$6)</f>
        <v>0.45541921103701732</v>
      </c>
      <c r="K113" s="282">
        <f>IF(K$6=0,0,K$6/FBT_fec!K$6)</f>
        <v>0.49605384320465906</v>
      </c>
      <c r="L113" s="282">
        <f>IF(L$6=0,0,L$6/FBT_fec!L$6)</f>
        <v>0.49605384320465895</v>
      </c>
      <c r="M113" s="282">
        <f>IF(M$6=0,0,M$6/FBT_fec!M$6)</f>
        <v>0.49605384320465906</v>
      </c>
      <c r="N113" s="282">
        <f>IF(N$6=0,0,N$6/FBT_fec!N$6)</f>
        <v>0.49605384320465912</v>
      </c>
      <c r="O113" s="282">
        <f>IF(O$6=0,0,O$6/FBT_fec!O$6)</f>
        <v>0.49605384320465912</v>
      </c>
      <c r="P113" s="282">
        <f>IF(P$6=0,0,P$6/FBT_fec!P$6)</f>
        <v>0.51395931078008272</v>
      </c>
      <c r="Q113" s="282">
        <f>IF(Q$6=0,0,Q$6/FBT_fec!Q$6)</f>
        <v>0.52331900674655574</v>
      </c>
    </row>
    <row r="114" spans="1:17" x14ac:dyDescent="0.25">
      <c r="A114" s="76" t="s">
        <v>82</v>
      </c>
      <c r="B114" s="281">
        <f>IF(B$7=0,0,B$7/FBT_fec!B$7)</f>
        <v>0.10148923496994175</v>
      </c>
      <c r="C114" s="281">
        <f>IF(C$7=0,0,C$7/FBT_fec!C$7)</f>
        <v>0.10148923496994175</v>
      </c>
      <c r="D114" s="281">
        <f>IF(D$7=0,0,D$7/FBT_fec!D$7)</f>
        <v>0.10148923496994175</v>
      </c>
      <c r="E114" s="281">
        <f>IF(E$7=0,0,E$7/FBT_fec!E$7)</f>
        <v>0.10148923496994176</v>
      </c>
      <c r="F114" s="281">
        <f>IF(F$7=0,0,F$7/FBT_fec!F$7)</f>
        <v>0.10148923496994174</v>
      </c>
      <c r="G114" s="281">
        <f>IF(G$7=0,0,G$7/FBT_fec!G$7)</f>
        <v>0.10148923496994175</v>
      </c>
      <c r="H114" s="281">
        <f>IF(H$7=0,0,H$7/FBT_fec!H$7)</f>
        <v>0.10372441890755474</v>
      </c>
      <c r="I114" s="281">
        <f>IF(I$7=0,0,I$7/FBT_fec!I$7)</f>
        <v>0.11407695224775367</v>
      </c>
      <c r="J114" s="281">
        <f>IF(J$7=0,0,J$7/FBT_fec!J$7)</f>
        <v>0.1140769522477537</v>
      </c>
      <c r="K114" s="281">
        <f>IF(K$7=0,0,K$7/FBT_fec!K$7)</f>
        <v>0.12425543150610081</v>
      </c>
      <c r="L114" s="281">
        <f>IF(L$7=0,0,L$7/FBT_fec!L$7)</f>
        <v>0.12425543150610084</v>
      </c>
      <c r="M114" s="281">
        <f>IF(M$7=0,0,M$7/FBT_fec!M$7)</f>
        <v>0.12425543150610083</v>
      </c>
      <c r="N114" s="281">
        <f>IF(N$7=0,0,N$7/FBT_fec!N$7)</f>
        <v>0.12425543150610083</v>
      </c>
      <c r="O114" s="281">
        <f>IF(O$7=0,0,O$7/FBT_fec!O$7)</f>
        <v>0.12425543150610084</v>
      </c>
      <c r="P114" s="281">
        <f>IF(P$7=0,0,P$7/FBT_fec!P$7)</f>
        <v>0.12874053252967027</v>
      </c>
      <c r="Q114" s="281">
        <f>IF(Q$7=0,0,Q$7/FBT_fec!Q$7)</f>
        <v>0.13108502209871931</v>
      </c>
    </row>
    <row r="115" spans="1:17" x14ac:dyDescent="0.25">
      <c r="A115" s="76" t="s">
        <v>81</v>
      </c>
      <c r="B115" s="281">
        <f>IF(B$8=0,0,B$8/FBT_fec!B$8)</f>
        <v>0.55310773163223681</v>
      </c>
      <c r="C115" s="281">
        <f>IF(C$8=0,0,C$8/FBT_fec!C$8)</f>
        <v>0.5531077316322367</v>
      </c>
      <c r="D115" s="281">
        <f>IF(D$8=0,0,D$8/FBT_fec!D$8)</f>
        <v>0.55310773163223681</v>
      </c>
      <c r="E115" s="281">
        <f>IF(E$8=0,0,E$8/FBT_fec!E$8)</f>
        <v>0.55310773163223681</v>
      </c>
      <c r="F115" s="281">
        <f>IF(F$8=0,0,F$8/FBT_fec!F$8)</f>
        <v>0.5531077316322367</v>
      </c>
      <c r="G115" s="281">
        <f>IF(G$8=0,0,G$8/FBT_fec!G$8)</f>
        <v>0.5531077316322367</v>
      </c>
      <c r="H115" s="281">
        <f>IF(H$8=0,0,H$8/FBT_fec!H$8)</f>
        <v>0.56528929471013456</v>
      </c>
      <c r="I115" s="281">
        <f>IF(I$8=0,0,I$8/FBT_fec!I$8)</f>
        <v>0.62170972426742144</v>
      </c>
      <c r="J115" s="281">
        <f>IF(J$8=0,0,J$8/FBT_fec!J$8)</f>
        <v>0.62170972426742155</v>
      </c>
      <c r="K115" s="281">
        <f>IF(K$8=0,0,K$8/FBT_fec!K$8)</f>
        <v>0.67718157382582578</v>
      </c>
      <c r="L115" s="281">
        <f>IF(L$8=0,0,L$8/FBT_fec!L$8)</f>
        <v>0.67718157382582589</v>
      </c>
      <c r="M115" s="281">
        <f>IF(M$8=0,0,M$8/FBT_fec!M$8)</f>
        <v>0.67718157382582589</v>
      </c>
      <c r="N115" s="281">
        <f>IF(N$8=0,0,N$8/FBT_fec!N$8)</f>
        <v>0.67718157382582578</v>
      </c>
      <c r="O115" s="281">
        <f>IF(O$8=0,0,O$8/FBT_fec!O$8)</f>
        <v>0.67718157382582578</v>
      </c>
      <c r="P115" s="281">
        <f>IF(P$8=0,0,P$8/FBT_fec!P$8)</f>
        <v>0.70162499439178683</v>
      </c>
      <c r="Q115" s="281">
        <f>IF(Q$8=0,0,Q$8/FBT_fec!Q$8)</f>
        <v>0.71440226389979156</v>
      </c>
    </row>
    <row r="116" spans="1:17" x14ac:dyDescent="0.25">
      <c r="A116" s="76" t="s">
        <v>80</v>
      </c>
      <c r="B116" s="281">
        <f>IF(B$9=0,0,B$9/FBT_fec!B$9)</f>
        <v>0.39466520063007471</v>
      </c>
      <c r="C116" s="281">
        <f>IF(C$9=0,0,C$9/FBT_fec!C$9)</f>
        <v>0.39466520063007465</v>
      </c>
      <c r="D116" s="281">
        <f>IF(D$9=0,0,D$9/FBT_fec!D$9)</f>
        <v>0.39466520063007465</v>
      </c>
      <c r="E116" s="281">
        <f>IF(E$9=0,0,E$9/FBT_fec!E$9)</f>
        <v>0.39466520063007454</v>
      </c>
      <c r="F116" s="281">
        <f>IF(F$9=0,0,F$9/FBT_fec!F$9)</f>
        <v>0.39466520063007476</v>
      </c>
      <c r="G116" s="281">
        <f>IF(G$9=0,0,G$9/FBT_fec!G$9)</f>
        <v>0.39466520063007471</v>
      </c>
      <c r="H116" s="281">
        <f>IF(H$9=0,0,H$9/FBT_fec!H$9)</f>
        <v>0.40335724878123497</v>
      </c>
      <c r="I116" s="281">
        <f>IF(I$9=0,0,I$9/FBT_fec!I$9)</f>
        <v>0.4436155544916805</v>
      </c>
      <c r="J116" s="281">
        <f>IF(J$9=0,0,J$9/FBT_fec!J$9)</f>
        <v>0.44361555449168044</v>
      </c>
      <c r="K116" s="281">
        <f>IF(K$9=0,0,K$9/FBT_fec!K$9)</f>
        <v>0.48319700921241387</v>
      </c>
      <c r="L116" s="281">
        <f>IF(L$9=0,0,L$9/FBT_fec!L$9)</f>
        <v>0.48319700921241393</v>
      </c>
      <c r="M116" s="281">
        <f>IF(M$9=0,0,M$9/FBT_fec!M$9)</f>
        <v>0.48319700921241399</v>
      </c>
      <c r="N116" s="281">
        <f>IF(N$9=0,0,N$9/FBT_fec!N$9)</f>
        <v>0.48319700921241399</v>
      </c>
      <c r="O116" s="281">
        <f>IF(O$9=0,0,O$9/FBT_fec!O$9)</f>
        <v>0.48319700921241393</v>
      </c>
      <c r="P116" s="281">
        <f>IF(P$9=0,0,P$9/FBT_fec!P$9)</f>
        <v>0.50063839889120532</v>
      </c>
      <c r="Q116" s="281">
        <f>IF(Q$9=0,0,Q$9/FBT_fec!Q$9)</f>
        <v>0.50975550817297222</v>
      </c>
    </row>
    <row r="117" spans="1:17" x14ac:dyDescent="0.25">
      <c r="A117" s="129" t="s">
        <v>79</v>
      </c>
      <c r="B117" s="280">
        <f>IF(B$10=0,0,B$10/FBT_fec!B$10)</f>
        <v>0.61021579540292059</v>
      </c>
      <c r="C117" s="280">
        <f>IF(C$10=0,0,C$10/FBT_fec!C$10)</f>
        <v>0.61021579540292048</v>
      </c>
      <c r="D117" s="280">
        <f>IF(D$10=0,0,D$10/FBT_fec!D$10)</f>
        <v>0.61021579540292059</v>
      </c>
      <c r="E117" s="280">
        <f>IF(E$10=0,0,E$10/FBT_fec!E$10)</f>
        <v>0.61021579540292048</v>
      </c>
      <c r="F117" s="280">
        <f>IF(F$10=0,0,F$10/FBT_fec!F$10)</f>
        <v>0.61021579540292048</v>
      </c>
      <c r="G117" s="280">
        <f>IF(G$10=0,0,G$10/FBT_fec!G$10)</f>
        <v>0.61021579540292048</v>
      </c>
      <c r="H117" s="280">
        <f>IF(H$10=0,0,H$10/FBT_fec!H$10)</f>
        <v>0.62365509805178088</v>
      </c>
      <c r="I117" s="280">
        <f>IF(I$10=0,0,I$10/FBT_fec!I$10)</f>
        <v>0.68590090538785708</v>
      </c>
      <c r="J117" s="280">
        <f>IF(J$10=0,0,J$10/FBT_fec!J$10)</f>
        <v>0.68590090538785708</v>
      </c>
      <c r="K117" s="280">
        <f>IF(K$10=0,0,K$10/FBT_fec!K$10)</f>
        <v>0.74710019237099345</v>
      </c>
      <c r="L117" s="280">
        <f>IF(L$10=0,0,L$10/FBT_fec!L$10)</f>
        <v>0.74710019237099334</v>
      </c>
      <c r="M117" s="280">
        <f>IF(M$10=0,0,M$10/FBT_fec!M$10)</f>
        <v>0.74710019237099334</v>
      </c>
      <c r="N117" s="280">
        <f>IF(N$10=0,0,N$10/FBT_fec!N$10)</f>
        <v>0.74710019237099323</v>
      </c>
      <c r="O117" s="280">
        <f>IF(O$10=0,0,O$10/FBT_fec!O$10)</f>
        <v>0.74710019237099323</v>
      </c>
      <c r="P117" s="280">
        <f>IF(P$10=0,0,P$10/FBT_fec!P$10)</f>
        <v>0.77406738243179596</v>
      </c>
      <c r="Q117" s="280">
        <f>IF(Q$10=0,0,Q$10/FBT_fec!Q$10)</f>
        <v>0.78816389786631302</v>
      </c>
    </row>
    <row r="118" spans="1:17" x14ac:dyDescent="0.25">
      <c r="A118" s="127" t="s">
        <v>263</v>
      </c>
      <c r="B118" s="305">
        <f>IF(B$15=0,0,B$15/FBT_fec!B$15)</f>
        <v>0.51715702215112813</v>
      </c>
      <c r="C118" s="305">
        <f>IF(C$15=0,0,C$15/FBT_fec!C$15)</f>
        <v>0.51752149797418334</v>
      </c>
      <c r="D118" s="305">
        <f>IF(D$15=0,0,D$15/FBT_fec!D$15)</f>
        <v>0.51761776007000637</v>
      </c>
      <c r="E118" s="305">
        <f>IF(E$15=0,0,E$15/FBT_fec!E$15)</f>
        <v>0.51721947347845154</v>
      </c>
      <c r="F118" s="305">
        <f>IF(F$15=0,0,F$15/FBT_fec!F$15)</f>
        <v>0.5173558003782277</v>
      </c>
      <c r="G118" s="305">
        <f>IF(G$15=0,0,G$15/FBT_fec!G$15)</f>
        <v>0.51672051120476781</v>
      </c>
      <c r="H118" s="305">
        <f>IF(H$15=0,0,H$15/FBT_fec!H$15)</f>
        <v>0.52804631756905984</v>
      </c>
      <c r="I118" s="305">
        <f>IF(I$15=0,0,I$15/FBT_fec!I$15)</f>
        <v>0.58055826434877444</v>
      </c>
      <c r="J118" s="305">
        <f>IF(J$15=0,0,J$15/FBT_fec!J$15)</f>
        <v>0.58018254579269712</v>
      </c>
      <c r="K118" s="305">
        <f>IF(K$15=0,0,K$15/FBT_fec!K$15)</f>
        <v>0.63142155217783813</v>
      </c>
      <c r="L118" s="305">
        <f>IF(L$15=0,0,L$15/FBT_fec!L$15)</f>
        <v>0.63285233051768708</v>
      </c>
      <c r="M118" s="305">
        <f>IF(M$15=0,0,M$15/FBT_fec!M$15)</f>
        <v>0.6337045060738995</v>
      </c>
      <c r="N118" s="305">
        <f>IF(N$15=0,0,N$15/FBT_fec!N$15)</f>
        <v>0.63413360062485913</v>
      </c>
      <c r="O118" s="305">
        <f>IF(O$15=0,0,O$15/FBT_fec!O$15)</f>
        <v>0.63410738079959028</v>
      </c>
      <c r="P118" s="305">
        <f>IF(P$15=0,0,P$15/FBT_fec!P$15)</f>
        <v>0.65551615818541353</v>
      </c>
      <c r="Q118" s="305">
        <f>IF(Q$15=0,0,Q$15/FBT_fec!Q$15)</f>
        <v>0.66792707699488219</v>
      </c>
    </row>
    <row r="119" spans="1:17" x14ac:dyDescent="0.25">
      <c r="A119" s="127" t="s">
        <v>262</v>
      </c>
      <c r="B119" s="305">
        <f>IF(B$24=0,0,B$24/FBT_fec!B$24)</f>
        <v>0.25355695906989562</v>
      </c>
      <c r="C119" s="305">
        <f>IF(C$24=0,0,C$24/FBT_fec!C$24)</f>
        <v>0.2540684832316556</v>
      </c>
      <c r="D119" s="305">
        <f>IF(D$24=0,0,D$24/FBT_fec!D$24)</f>
        <v>0.25420358242002528</v>
      </c>
      <c r="E119" s="305">
        <f>IF(E$24=0,0,E$24/FBT_fec!E$24)</f>
        <v>0.25364460648253362</v>
      </c>
      <c r="F119" s="305">
        <f>IF(F$24=0,0,F$24/FBT_fec!F$24)</f>
        <v>0.25383593468243659</v>
      </c>
      <c r="G119" s="305">
        <f>IF(G$24=0,0,G$24/FBT_fec!G$24)</f>
        <v>0.25294433710209407</v>
      </c>
      <c r="H119" s="305">
        <f>IF(H$24=0,0,H$24/FBT_fec!H$24)</f>
        <v>0.25843884028781222</v>
      </c>
      <c r="I119" s="305">
        <f>IF(I$24=0,0,I$24/FBT_fec!I$24)</f>
        <v>0.28396459323607992</v>
      </c>
      <c r="J119" s="305">
        <f>IF(J$24=0,0,J$24/FBT_fec!J$24)</f>
        <v>0.28343729044314236</v>
      </c>
      <c r="K119" s="305">
        <f>IF(K$24=0,0,K$24/FBT_fec!K$24)</f>
        <v>0.30798643851155616</v>
      </c>
      <c r="L119" s="305">
        <f>IF(L$24=0,0,L$24/FBT_fec!L$24)</f>
        <v>0.30999446660192614</v>
      </c>
      <c r="M119" s="305">
        <f>IF(M$24=0,0,M$24/FBT_fec!M$24)</f>
        <v>0.31119045371407517</v>
      </c>
      <c r="N119" s="305">
        <f>IF(N$24=0,0,N$24/FBT_fec!N$24)</f>
        <v>0.31179266713019538</v>
      </c>
      <c r="O119" s="305">
        <f>IF(O$24=0,0,O$24/FBT_fec!O$24)</f>
        <v>0.31175586887556883</v>
      </c>
      <c r="P119" s="305">
        <f>IF(P$24=0,0,P$24/FBT_fec!P$24)</f>
        <v>0.32093206002978586</v>
      </c>
      <c r="Q119" s="305">
        <f>IF(Q$24=0,0,Q$24/FBT_fec!Q$24)</f>
        <v>0.32744084698353054</v>
      </c>
    </row>
    <row r="120" spans="1:17" x14ac:dyDescent="0.25">
      <c r="A120" s="127" t="s">
        <v>261</v>
      </c>
      <c r="B120" s="305">
        <f>IF(B$33=0,0,B$33/FBT_fec!B$33)</f>
        <v>0.31978545642451428</v>
      </c>
      <c r="C120" s="305">
        <f>IF(C$33=0,0,C$33/FBT_fec!C$33)</f>
        <v>0.31784306480065039</v>
      </c>
      <c r="D120" s="305">
        <f>IF(D$33=0,0,D$33/FBT_fec!D$33)</f>
        <v>0.31912042922992445</v>
      </c>
      <c r="E120" s="305">
        <f>IF(E$33=0,0,E$33/FBT_fec!E$33)</f>
        <v>0.32237154361578663</v>
      </c>
      <c r="F120" s="305">
        <f>IF(F$33=0,0,F$33/FBT_fec!F$33)</f>
        <v>0.3232917454407998</v>
      </c>
      <c r="G120" s="305">
        <f>IF(G$33=0,0,G$33/FBT_fec!G$33)</f>
        <v>0.32084276324608768</v>
      </c>
      <c r="H120" s="305">
        <f>IF(H$33=0,0,H$33/FBT_fec!H$33)</f>
        <v>0.32924781444099055</v>
      </c>
      <c r="I120" s="305">
        <f>IF(I$33=0,0,I$33/FBT_fec!I$33)</f>
        <v>0.42001965229647065</v>
      </c>
      <c r="J120" s="305">
        <f>IF(J$33=0,0,J$33/FBT_fec!J$33)</f>
        <v>0.41907860476049763</v>
      </c>
      <c r="K120" s="305">
        <f>IF(K$33=0,0,K$33/FBT_fec!K$33)</f>
        <v>0.46213492856557786</v>
      </c>
      <c r="L120" s="305">
        <f>IF(L$33=0,0,L$33/FBT_fec!L$33)</f>
        <v>0.45583696266889873</v>
      </c>
      <c r="M120" s="305">
        <f>IF(M$33=0,0,M$33/FBT_fec!M$33)</f>
        <v>0.4506179894958704</v>
      </c>
      <c r="N120" s="305">
        <f>IF(N$33=0,0,N$33/FBT_fec!N$33)</f>
        <v>0.45052528413535009</v>
      </c>
      <c r="O120" s="305">
        <f>IF(O$33=0,0,O$33/FBT_fec!O$33)</f>
        <v>0.45520289368520539</v>
      </c>
      <c r="P120" s="305">
        <f>IF(P$33=0,0,P$33/FBT_fec!P$33)</f>
        <v>0.47497720431219875</v>
      </c>
      <c r="Q120" s="305">
        <f>IF(Q$33=0,0,Q$33/FBT_fec!Q$33)</f>
        <v>0.48651538968336216</v>
      </c>
    </row>
    <row r="121" spans="1:17" x14ac:dyDescent="0.25">
      <c r="A121" s="127" t="s">
        <v>260</v>
      </c>
      <c r="B121" s="305">
        <f>IF(B$44=0,0,B$44/FBT_fec!B$44)</f>
        <v>0.31822667384846887</v>
      </c>
      <c r="C121" s="305">
        <f>IF(C$44=0,0,C$44/FBT_fec!C$44)</f>
        <v>0.31807512395632109</v>
      </c>
      <c r="D121" s="305">
        <f>IF(D$44=0,0,D$44/FBT_fec!D$44)</f>
        <v>0.31864206327879491</v>
      </c>
      <c r="E121" s="305">
        <f>IF(E$44=0,0,E$44/FBT_fec!E$44)</f>
        <v>0.31919026395321576</v>
      </c>
      <c r="F121" s="305">
        <f>IF(F$44=0,0,F$44/FBT_fec!F$44)</f>
        <v>0.31969184579319015</v>
      </c>
      <c r="G121" s="305">
        <f>IF(G$44=0,0,G$44/FBT_fec!G$44)</f>
        <v>0.31797797116384785</v>
      </c>
      <c r="H121" s="305">
        <f>IF(H$44=0,0,H$44/FBT_fec!H$44)</f>
        <v>0.32535934210708922</v>
      </c>
      <c r="I121" s="305">
        <f>IF(I$44=0,0,I$44/FBT_fec!I$44)</f>
        <v>0.37719922577151932</v>
      </c>
      <c r="J121" s="305">
        <f>IF(J$44=0,0,J$44/FBT_fec!J$44)</f>
        <v>0.37635760486249253</v>
      </c>
      <c r="K121" s="305">
        <f>IF(K$44=0,0,K$44/FBT_fec!K$44)</f>
        <v>0.41112440206619799</v>
      </c>
      <c r="L121" s="305">
        <f>IF(L$44=0,0,L$44/FBT_fec!L$44)</f>
        <v>0.4109793709011948</v>
      </c>
      <c r="M121" s="305">
        <f>IF(M$44=0,0,M$44/FBT_fec!M$44)</f>
        <v>0.41039535209994737</v>
      </c>
      <c r="N121" s="305">
        <f>IF(N$44=0,0,N$44/FBT_fec!N$44)</f>
        <v>0.41096075497357309</v>
      </c>
      <c r="O121" s="305">
        <f>IF(O$44=0,0,O$44/FBT_fec!O$44)</f>
        <v>0.41251007195967571</v>
      </c>
      <c r="P121" s="305">
        <f>IF(P$44=0,0,P$44/FBT_fec!P$44)</f>
        <v>0.42647509358235508</v>
      </c>
      <c r="Q121" s="305">
        <f>IF(Q$44=0,0,Q$44/FBT_fec!Q$44)</f>
        <v>0.4358791964442984</v>
      </c>
    </row>
    <row r="122" spans="1:17" x14ac:dyDescent="0.25">
      <c r="A122" s="127" t="s">
        <v>259</v>
      </c>
      <c r="B122" s="305">
        <f>IF(B$65=0,0,B$65/FBT_fec!B$65)</f>
        <v>0.51795188612290521</v>
      </c>
      <c r="C122" s="305">
        <f>IF(C$65=0,0,C$65/FBT_fec!C$65)</f>
        <v>0.51786529665598169</v>
      </c>
      <c r="D122" s="305">
        <f>IF(D$65=0,0,D$65/FBT_fec!D$65)</f>
        <v>0.51792224001572384</v>
      </c>
      <c r="E122" s="305">
        <f>IF(E$65=0,0,E$65/FBT_fec!E$65)</f>
        <v>0.51806717075889674</v>
      </c>
      <c r="F122" s="305">
        <f>IF(F$65=0,0,F$65/FBT_fec!F$65)</f>
        <v>0.51810819224216043</v>
      </c>
      <c r="G122" s="305">
        <f>IF(G$65=0,0,G$65/FBT_fec!G$65)</f>
        <v>0.51799901958092143</v>
      </c>
      <c r="H122" s="305">
        <f>IF(H$65=0,0,H$65/FBT_fec!H$65)</f>
        <v>0.52946703821138974</v>
      </c>
      <c r="I122" s="305">
        <f>IF(I$65=0,0,I$65/FBT_fec!I$65)</f>
        <v>0.58489368662197694</v>
      </c>
      <c r="J122" s="305">
        <f>IF(J$65=0,0,J$65/FBT_fec!J$65)</f>
        <v>0.58485173586215689</v>
      </c>
      <c r="K122" s="305">
        <f>IF(K$65=0,0,K$65/FBT_fec!K$65)</f>
        <v>0.63728744516058689</v>
      </c>
      <c r="L122" s="305">
        <f>IF(L$65=0,0,L$65/FBT_fec!L$65)</f>
        <v>0.6370066894659081</v>
      </c>
      <c r="M122" s="305">
        <f>IF(M$65=0,0,M$65/FBT_fec!M$65)</f>
        <v>0.63677403396050503</v>
      </c>
      <c r="N122" s="305">
        <f>IF(N$65=0,0,N$65/FBT_fec!N$65)</f>
        <v>0.63676990126777211</v>
      </c>
      <c r="O122" s="305">
        <f>IF(O$65=0,0,O$65/FBT_fec!O$65)</f>
        <v>0.63697842343828726</v>
      </c>
      <c r="P122" s="305">
        <f>IF(P$65=0,0,P$65/FBT_fec!P$65)</f>
        <v>0.66011972287860299</v>
      </c>
      <c r="Q122" s="305">
        <f>IF(Q$65=0,0,Q$65/FBT_fec!Q$65)</f>
        <v>0.67226990224839644</v>
      </c>
    </row>
    <row r="123" spans="1:17" x14ac:dyDescent="0.25">
      <c r="A123" s="72" t="s">
        <v>258</v>
      </c>
      <c r="B123" s="304">
        <f>IF(B$79=0,0,B$79/FBT_fec!B$79)</f>
        <v>0.41999276013953341</v>
      </c>
      <c r="C123" s="304">
        <f>IF(C$79=0,0,C$79/FBT_fec!C$79)</f>
        <v>0.41999276013953335</v>
      </c>
      <c r="D123" s="304">
        <f>IF(D$79=0,0,D$79/FBT_fec!D$79)</f>
        <v>0.41999276013953335</v>
      </c>
      <c r="E123" s="304">
        <f>IF(E$79=0,0,E$79/FBT_fec!E$79)</f>
        <v>0.41999276013953346</v>
      </c>
      <c r="F123" s="304">
        <f>IF(F$79=0,0,F$79/FBT_fec!F$79)</f>
        <v>0.41999276013953335</v>
      </c>
      <c r="G123" s="304">
        <f>IF(G$79=0,0,G$79/FBT_fec!G$79)</f>
        <v>0.41999276013953346</v>
      </c>
      <c r="H123" s="304">
        <f>IF(H$79=0,0,H$79/FBT_fec!H$79)</f>
        <v>0.42924261872459085</v>
      </c>
      <c r="I123" s="304">
        <f>IF(I$79=0,0,I$79/FBT_fec!I$79)</f>
        <v>0.47208449306992856</v>
      </c>
      <c r="J123" s="304">
        <f>IF(J$79=0,0,J$79/FBT_fec!J$79)</f>
        <v>0.47208449306992867</v>
      </c>
      <c r="K123" s="304">
        <f>IF(K$79=0,0,K$79/FBT_fec!K$79)</f>
        <v>0.51420607965004517</v>
      </c>
      <c r="L123" s="304">
        <f>IF(L$79=0,0,L$79/FBT_fec!L$79)</f>
        <v>0.51420607965004528</v>
      </c>
      <c r="M123" s="304">
        <f>IF(M$79=0,0,M$79/FBT_fec!M$79)</f>
        <v>0.51420607965004517</v>
      </c>
      <c r="N123" s="304">
        <f>IF(N$79=0,0,N$79/FBT_fec!N$79)</f>
        <v>0.51420607965004528</v>
      </c>
      <c r="O123" s="304">
        <f>IF(O$79=0,0,O$79/FBT_fec!O$79)</f>
        <v>0.51420607965004539</v>
      </c>
      <c r="P123" s="304">
        <f>IF(P$79=0,0,P$79/FBT_fec!P$79)</f>
        <v>0.53276676698749026</v>
      </c>
      <c r="Q123" s="304">
        <f>IF(Q$79=0,0,Q$79/FBT_fec!Q$79)</f>
        <v>0.54246896491532859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436.27127675024178</v>
      </c>
      <c r="C5" s="96">
        <v>394.5651671670841</v>
      </c>
      <c r="D5" s="96">
        <v>365.68340860474802</v>
      </c>
      <c r="E5" s="96">
        <v>334.13023065020406</v>
      </c>
      <c r="F5" s="96">
        <v>298.90555294464008</v>
      </c>
      <c r="G5" s="96">
        <v>280.51697004787155</v>
      </c>
      <c r="H5" s="96">
        <v>277.06782257686802</v>
      </c>
      <c r="I5" s="96">
        <v>264.88547834954403</v>
      </c>
      <c r="J5" s="96">
        <v>278.85360192674403</v>
      </c>
      <c r="K5" s="96">
        <v>293.41201247136007</v>
      </c>
      <c r="L5" s="96">
        <v>353.84592611634849</v>
      </c>
      <c r="M5" s="96">
        <v>361.24083152731333</v>
      </c>
      <c r="N5" s="96">
        <v>350.75357168049237</v>
      </c>
      <c r="O5" s="96">
        <v>305.76928065766657</v>
      </c>
      <c r="P5" s="96">
        <v>295.22074224283199</v>
      </c>
      <c r="Q5" s="96">
        <v>264.27281402262975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7.4481760223073348</v>
      </c>
      <c r="C10" s="158">
        <v>7.0385609018203397</v>
      </c>
      <c r="D10" s="158">
        <v>6.8900832568324706</v>
      </c>
      <c r="E10" s="158">
        <v>6.65997686730997</v>
      </c>
      <c r="F10" s="158">
        <v>6.2288332890641147</v>
      </c>
      <c r="G10" s="158">
        <v>5.9153663803343681</v>
      </c>
      <c r="H10" s="158">
        <v>6.2666024079376008</v>
      </c>
      <c r="I10" s="158">
        <v>9.1796730562823932</v>
      </c>
      <c r="J10" s="158">
        <v>8.7208639800911847</v>
      </c>
      <c r="K10" s="158">
        <v>11.419173571380316</v>
      </c>
      <c r="L10" s="158">
        <v>11.399972309888705</v>
      </c>
      <c r="M10" s="158">
        <v>10.800573864044141</v>
      </c>
      <c r="N10" s="158">
        <v>10.313751732620602</v>
      </c>
      <c r="O10" s="158">
        <v>10.384270619444408</v>
      </c>
      <c r="P10" s="158">
        <v>10.576910190940175</v>
      </c>
      <c r="Q10" s="158">
        <v>10.792905211229694</v>
      </c>
    </row>
    <row r="11" spans="1:17" x14ac:dyDescent="0.25">
      <c r="A11" s="92" t="s">
        <v>125</v>
      </c>
      <c r="B11" s="91">
        <v>3.5015211197518989</v>
      </c>
      <c r="C11" s="91">
        <v>3.3126345160707444</v>
      </c>
      <c r="D11" s="91">
        <v>3.2425458231814348</v>
      </c>
      <c r="E11" s="91">
        <v>3.1352996098910029</v>
      </c>
      <c r="F11" s="91">
        <v>2.9410682550888736</v>
      </c>
      <c r="G11" s="91">
        <v>2.8012064063310818</v>
      </c>
      <c r="H11" s="91">
        <v>2.9654340495813902</v>
      </c>
      <c r="I11" s="91">
        <v>4.3438102596809109</v>
      </c>
      <c r="J11" s="91">
        <v>4.1418522552785157</v>
      </c>
      <c r="K11" s="91">
        <v>5.4219356297994752</v>
      </c>
      <c r="L11" s="91">
        <v>5.3915534130591283</v>
      </c>
      <c r="M11" s="91">
        <v>5.0998446168509339</v>
      </c>
      <c r="N11" s="91">
        <v>4.8633745436080069</v>
      </c>
      <c r="O11" s="91">
        <v>4.9201550109811176</v>
      </c>
      <c r="P11" s="91">
        <v>5.0424373560468094</v>
      </c>
      <c r="Q11" s="91">
        <v>5.1245125923920254</v>
      </c>
    </row>
    <row r="12" spans="1:17" x14ac:dyDescent="0.25">
      <c r="A12" s="92" t="s">
        <v>26</v>
      </c>
      <c r="B12" s="91">
        <v>3.9466549025554354</v>
      </c>
      <c r="C12" s="91">
        <v>3.7259263857495948</v>
      </c>
      <c r="D12" s="91">
        <v>3.6475374336510362</v>
      </c>
      <c r="E12" s="91">
        <v>3.5246772574189675</v>
      </c>
      <c r="F12" s="91">
        <v>3.2877650339752411</v>
      </c>
      <c r="G12" s="91">
        <v>3.1141599740032864</v>
      </c>
      <c r="H12" s="91">
        <v>3.3011683583562101</v>
      </c>
      <c r="I12" s="91">
        <v>4.8358627966014831</v>
      </c>
      <c r="J12" s="91">
        <v>4.5790117248126698</v>
      </c>
      <c r="K12" s="91">
        <v>5.9972379415808401</v>
      </c>
      <c r="L12" s="91">
        <v>6.0084188968295766</v>
      </c>
      <c r="M12" s="91">
        <v>5.7007292471932072</v>
      </c>
      <c r="N12" s="91">
        <v>5.4503771890125954</v>
      </c>
      <c r="O12" s="91">
        <v>5.4641156084632909</v>
      </c>
      <c r="P12" s="91">
        <v>5.5344728348933652</v>
      </c>
      <c r="Q12" s="91">
        <v>5.6683926188376699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263</v>
      </c>
      <c r="B15" s="204">
        <v>11.369495258224092</v>
      </c>
      <c r="C15" s="204">
        <v>10.590954666799762</v>
      </c>
      <c r="D15" s="204">
        <v>10.406909306470215</v>
      </c>
      <c r="E15" s="204">
        <v>10.176968802947082</v>
      </c>
      <c r="F15" s="204">
        <v>9.6304314637323021</v>
      </c>
      <c r="G15" s="204">
        <v>9.3412169597046883</v>
      </c>
      <c r="H15" s="204">
        <v>9.7611207652558249</v>
      </c>
      <c r="I15" s="204">
        <v>14.530358528549515</v>
      </c>
      <c r="J15" s="204">
        <v>13.801366492089251</v>
      </c>
      <c r="K15" s="204">
        <v>18.501601745966056</v>
      </c>
      <c r="L15" s="204">
        <v>17.706831618060054</v>
      </c>
      <c r="M15" s="204">
        <v>16.30366356204129</v>
      </c>
      <c r="N15" s="204">
        <v>15.502586576297652</v>
      </c>
      <c r="O15" s="204">
        <v>15.663555356632957</v>
      </c>
      <c r="P15" s="204">
        <v>16.643867149893513</v>
      </c>
      <c r="Q15" s="204">
        <v>16.443811131237066</v>
      </c>
    </row>
    <row r="16" spans="1:17" x14ac:dyDescent="0.25">
      <c r="A16" s="152" t="s">
        <v>277</v>
      </c>
      <c r="B16" s="264">
        <v>11.369495258224092</v>
      </c>
      <c r="C16" s="264">
        <v>10.590954666799762</v>
      </c>
      <c r="D16" s="264">
        <v>10.406909306470215</v>
      </c>
      <c r="E16" s="264">
        <v>10.176968802947082</v>
      </c>
      <c r="F16" s="264">
        <v>9.6304314637323021</v>
      </c>
      <c r="G16" s="264">
        <v>9.3412169597046883</v>
      </c>
      <c r="H16" s="264">
        <v>9.7611207652558249</v>
      </c>
      <c r="I16" s="264">
        <v>14.530358528549515</v>
      </c>
      <c r="J16" s="264">
        <v>13.801366492089251</v>
      </c>
      <c r="K16" s="264">
        <v>18.501601745966056</v>
      </c>
      <c r="L16" s="264">
        <v>17.706831618060054</v>
      </c>
      <c r="M16" s="264">
        <v>16.30366356204129</v>
      </c>
      <c r="N16" s="264">
        <v>15.502586576297652</v>
      </c>
      <c r="O16" s="264">
        <v>15.663555356632957</v>
      </c>
      <c r="P16" s="264">
        <v>16.643867149893513</v>
      </c>
      <c r="Q16" s="264">
        <v>16.443811131237066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1.5285910268437586</v>
      </c>
      <c r="L17" s="83">
        <v>0.62543057091274501</v>
      </c>
      <c r="M17" s="83">
        <v>0</v>
      </c>
      <c r="N17" s="83">
        <v>0</v>
      </c>
      <c r="O17" s="83">
        <v>0</v>
      </c>
      <c r="P17" s="83">
        <v>1.073734314650961</v>
      </c>
      <c r="Q17" s="83">
        <v>0</v>
      </c>
    </row>
    <row r="18" spans="1:17" x14ac:dyDescent="0.25">
      <c r="A18" s="154" t="s">
        <v>30</v>
      </c>
      <c r="B18" s="83">
        <v>3.4003568211549799</v>
      </c>
      <c r="C18" s="83">
        <v>3.398207244097156</v>
      </c>
      <c r="D18" s="83">
        <v>2.9068343270728634</v>
      </c>
      <c r="E18" s="83">
        <v>2.9139566957036682</v>
      </c>
      <c r="F18" s="83">
        <v>1.9392058967394172</v>
      </c>
      <c r="G18" s="83">
        <v>1.9474547650157015</v>
      </c>
      <c r="H18" s="83">
        <v>2.9054856607355961</v>
      </c>
      <c r="I18" s="83">
        <v>3.3927861343100916</v>
      </c>
      <c r="J18" s="83">
        <v>4.3652979708582169</v>
      </c>
      <c r="K18" s="83">
        <v>4.3642930822147763</v>
      </c>
      <c r="L18" s="83">
        <v>4.8633976365900606</v>
      </c>
      <c r="M18" s="83">
        <v>4.8633384700653943</v>
      </c>
      <c r="N18" s="83">
        <v>3.894567046540776</v>
      </c>
      <c r="O18" s="83">
        <v>3.8954082460060957</v>
      </c>
      <c r="P18" s="83">
        <v>3.8948446493171067</v>
      </c>
      <c r="Q18" s="83">
        <v>5.8527365768744781</v>
      </c>
    </row>
    <row r="19" spans="1:17" x14ac:dyDescent="0.25">
      <c r="A19" s="154" t="s">
        <v>125</v>
      </c>
      <c r="B19" s="83">
        <v>5.7332913775687189</v>
      </c>
      <c r="C19" s="83">
        <v>4.6947182096229128</v>
      </c>
      <c r="D19" s="83">
        <v>4.9544815644017781</v>
      </c>
      <c r="E19" s="83">
        <v>5.2034564064669153</v>
      </c>
      <c r="F19" s="83">
        <v>5.6422988271909595</v>
      </c>
      <c r="G19" s="83">
        <v>6.0171525879642136</v>
      </c>
      <c r="H19" s="83">
        <v>5.446434764936761</v>
      </c>
      <c r="I19" s="83">
        <v>9.3079634067680903</v>
      </c>
      <c r="J19" s="83">
        <v>8.1400733725177439</v>
      </c>
      <c r="K19" s="83">
        <v>9.7123771504185505</v>
      </c>
      <c r="L19" s="83">
        <v>8.8019251426536691</v>
      </c>
      <c r="M19" s="83">
        <v>7.4962623169284859</v>
      </c>
      <c r="N19" s="83">
        <v>7.2924744200872329</v>
      </c>
      <c r="O19" s="83">
        <v>7.4750911995923106</v>
      </c>
      <c r="P19" s="83">
        <v>7.8522301692051135</v>
      </c>
      <c r="Q19" s="83">
        <v>7.4307776293822911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0.59267383465549284</v>
      </c>
      <c r="L20" s="83">
        <v>2.9157260753187354E-2</v>
      </c>
      <c r="M20" s="83">
        <v>0</v>
      </c>
      <c r="N20" s="83">
        <v>0</v>
      </c>
      <c r="O20" s="83">
        <v>0</v>
      </c>
      <c r="P20" s="83">
        <v>0.39233687952557705</v>
      </c>
      <c r="Q20" s="83">
        <v>0</v>
      </c>
    </row>
    <row r="21" spans="1:17" x14ac:dyDescent="0.25">
      <c r="A21" s="154" t="s">
        <v>26</v>
      </c>
      <c r="B21" s="83">
        <v>2.2358470595003928</v>
      </c>
      <c r="C21" s="83">
        <v>2.4980292130796937</v>
      </c>
      <c r="D21" s="83">
        <v>2.5455934149955732</v>
      </c>
      <c r="E21" s="83">
        <v>2.0595557007764982</v>
      </c>
      <c r="F21" s="83">
        <v>2.0489267398019253</v>
      </c>
      <c r="G21" s="83">
        <v>1.3766096067247739</v>
      </c>
      <c r="H21" s="83">
        <v>1.409200339583468</v>
      </c>
      <c r="I21" s="83">
        <v>1.8296089874713333</v>
      </c>
      <c r="J21" s="83">
        <v>1.295995148713291</v>
      </c>
      <c r="K21" s="83">
        <v>2.3036666518334763</v>
      </c>
      <c r="L21" s="83">
        <v>3.3869210071503923</v>
      </c>
      <c r="M21" s="83">
        <v>3.9440627750474113</v>
      </c>
      <c r="N21" s="83">
        <v>4.3155451096696424</v>
      </c>
      <c r="O21" s="83">
        <v>4.2930559110345499</v>
      </c>
      <c r="P21" s="83">
        <v>3.4307211371947548</v>
      </c>
      <c r="Q21" s="83">
        <v>3.1602969249802966</v>
      </c>
    </row>
    <row r="22" spans="1:17" x14ac:dyDescent="0.25">
      <c r="A22" s="152" t="s">
        <v>276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2" t="s">
        <v>275</v>
      </c>
      <c r="B23" s="264">
        <v>0</v>
      </c>
      <c r="C23" s="264">
        <v>0</v>
      </c>
      <c r="D23" s="264">
        <v>0</v>
      </c>
      <c r="E23" s="264">
        <v>0</v>
      </c>
      <c r="F23" s="264">
        <v>0</v>
      </c>
      <c r="G23" s="264">
        <v>0</v>
      </c>
      <c r="H23" s="264">
        <v>0</v>
      </c>
      <c r="I23" s="264">
        <v>0</v>
      </c>
      <c r="J23" s="264">
        <v>0</v>
      </c>
      <c r="K23" s="264">
        <v>0</v>
      </c>
      <c r="L23" s="264">
        <v>0</v>
      </c>
      <c r="M23" s="264">
        <v>0</v>
      </c>
      <c r="N23" s="264">
        <v>0</v>
      </c>
      <c r="O23" s="264">
        <v>0</v>
      </c>
      <c r="P23" s="264">
        <v>0</v>
      </c>
      <c r="Q23" s="264">
        <v>0</v>
      </c>
    </row>
    <row r="24" spans="1:17" x14ac:dyDescent="0.25">
      <c r="A24" s="156" t="s">
        <v>262</v>
      </c>
      <c r="B24" s="204">
        <v>24.378040859137457</v>
      </c>
      <c r="C24" s="204">
        <v>22.708723627617388</v>
      </c>
      <c r="D24" s="204">
        <v>22.314100540827063</v>
      </c>
      <c r="E24" s="204">
        <v>21.821070827304599</v>
      </c>
      <c r="F24" s="204">
        <v>20.649206176867729</v>
      </c>
      <c r="G24" s="204">
        <v>20.029083397790117</v>
      </c>
      <c r="H24" s="204">
        <v>20.929425224418459</v>
      </c>
      <c r="I24" s="204">
        <v>31.155444095081656</v>
      </c>
      <c r="J24" s="204">
        <v>29.592366997357633</v>
      </c>
      <c r="K24" s="204">
        <v>39.670433302339795</v>
      </c>
      <c r="L24" s="204">
        <v>37.966317313752057</v>
      </c>
      <c r="M24" s="204">
        <v>34.957697544363505</v>
      </c>
      <c r="N24" s="204">
        <v>33.240058630213341</v>
      </c>
      <c r="O24" s="204">
        <v>33.585201788720667</v>
      </c>
      <c r="P24" s="204">
        <v>35.687149184627621</v>
      </c>
      <c r="Q24" s="204">
        <v>35.258196651014174</v>
      </c>
    </row>
    <row r="25" spans="1:17" x14ac:dyDescent="0.25">
      <c r="A25" s="152" t="s">
        <v>274</v>
      </c>
      <c r="B25" s="264">
        <v>24.378040859137457</v>
      </c>
      <c r="C25" s="264">
        <v>22.708723627617388</v>
      </c>
      <c r="D25" s="264">
        <v>22.314100540827063</v>
      </c>
      <c r="E25" s="264">
        <v>21.821070827304599</v>
      </c>
      <c r="F25" s="264">
        <v>20.649206176867729</v>
      </c>
      <c r="G25" s="264">
        <v>20.029083397790117</v>
      </c>
      <c r="H25" s="264">
        <v>20.929425224418459</v>
      </c>
      <c r="I25" s="264">
        <v>31.155444095081656</v>
      </c>
      <c r="J25" s="264">
        <v>29.592366997357633</v>
      </c>
      <c r="K25" s="264">
        <v>39.670433302339795</v>
      </c>
      <c r="L25" s="264">
        <v>37.966317313752057</v>
      </c>
      <c r="M25" s="264">
        <v>34.957697544363505</v>
      </c>
      <c r="N25" s="264">
        <v>33.240058630213341</v>
      </c>
      <c r="O25" s="264">
        <v>33.585201788720667</v>
      </c>
      <c r="P25" s="264">
        <v>35.687149184627621</v>
      </c>
      <c r="Q25" s="264">
        <v>35.258196651014174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3.2775469502353696</v>
      </c>
      <c r="L26" s="83">
        <v>1.3410245280005604</v>
      </c>
      <c r="M26" s="83">
        <v>0</v>
      </c>
      <c r="N26" s="83">
        <v>0</v>
      </c>
      <c r="O26" s="83">
        <v>0</v>
      </c>
      <c r="P26" s="83">
        <v>2.3022604258078267</v>
      </c>
      <c r="Q26" s="83">
        <v>0</v>
      </c>
    </row>
    <row r="27" spans="1:17" x14ac:dyDescent="0.25">
      <c r="A27" s="154" t="s">
        <v>30</v>
      </c>
      <c r="B27" s="83">
        <v>7.290916231466098</v>
      </c>
      <c r="C27" s="83">
        <v>7.2863071898019518</v>
      </c>
      <c r="D27" s="83">
        <v>6.2327240028414774</v>
      </c>
      <c r="E27" s="83">
        <v>6.2479955157408797</v>
      </c>
      <c r="F27" s="83">
        <v>4.1579717930572437</v>
      </c>
      <c r="G27" s="83">
        <v>4.1756587038051585</v>
      </c>
      <c r="H27" s="83">
        <v>6.2298322435919555</v>
      </c>
      <c r="I27" s="83">
        <v>7.2746834516421304</v>
      </c>
      <c r="J27" s="83">
        <v>9.3599064759638697</v>
      </c>
      <c r="K27" s="83">
        <v>9.3577518318170956</v>
      </c>
      <c r="L27" s="83">
        <v>10.427912902577182</v>
      </c>
      <c r="M27" s="83">
        <v>10.427786039957237</v>
      </c>
      <c r="N27" s="83">
        <v>8.3505830674889214</v>
      </c>
      <c r="O27" s="83">
        <v>8.3523867355031971</v>
      </c>
      <c r="P27" s="83">
        <v>8.351178292841487</v>
      </c>
      <c r="Q27" s="83">
        <v>12.549215965027912</v>
      </c>
    </row>
    <row r="28" spans="1:17" x14ac:dyDescent="0.25">
      <c r="A28" s="154" t="s">
        <v>125</v>
      </c>
      <c r="B28" s="83">
        <v>12.293106095330932</v>
      </c>
      <c r="C28" s="83">
        <v>10.06623686777462</v>
      </c>
      <c r="D28" s="83">
        <v>10.623211608753135</v>
      </c>
      <c r="E28" s="83">
        <v>11.157054029626748</v>
      </c>
      <c r="F28" s="83">
        <v>12.098003317185926</v>
      </c>
      <c r="G28" s="83">
        <v>12.901750545078219</v>
      </c>
      <c r="H28" s="83">
        <v>11.678039017626018</v>
      </c>
      <c r="I28" s="83">
        <v>19.957782389804358</v>
      </c>
      <c r="J28" s="83">
        <v>17.453636838282286</v>
      </c>
      <c r="K28" s="83">
        <v>20.824911012737299</v>
      </c>
      <c r="L28" s="83">
        <v>18.872754321390769</v>
      </c>
      <c r="M28" s="83">
        <v>16.073201571609559</v>
      </c>
      <c r="N28" s="83">
        <v>15.63624728622038</v>
      </c>
      <c r="O28" s="83">
        <v>16.027807264146197</v>
      </c>
      <c r="P28" s="83">
        <v>16.836454350228909</v>
      </c>
      <c r="Q28" s="83">
        <v>15.932791786268094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1.2707887755106921</v>
      </c>
      <c r="L29" s="83">
        <v>6.2517893524567325E-2</v>
      </c>
      <c r="M29" s="83">
        <v>0</v>
      </c>
      <c r="N29" s="83">
        <v>0</v>
      </c>
      <c r="O29" s="83">
        <v>0</v>
      </c>
      <c r="P29" s="83">
        <v>0.841233868557412</v>
      </c>
      <c r="Q29" s="83">
        <v>0</v>
      </c>
    </row>
    <row r="30" spans="1:17" x14ac:dyDescent="0.25">
      <c r="A30" s="154" t="s">
        <v>26</v>
      </c>
      <c r="B30" s="83">
        <v>4.794018532340429</v>
      </c>
      <c r="C30" s="83">
        <v>5.3561795700408146</v>
      </c>
      <c r="D30" s="83">
        <v>5.458164929232451</v>
      </c>
      <c r="E30" s="83">
        <v>4.4160212819369704</v>
      </c>
      <c r="F30" s="83">
        <v>4.3932310666245575</v>
      </c>
      <c r="G30" s="83">
        <v>2.9516741489067408</v>
      </c>
      <c r="H30" s="83">
        <v>3.0215539632004851</v>
      </c>
      <c r="I30" s="83">
        <v>3.9229782536351703</v>
      </c>
      <c r="J30" s="83">
        <v>2.7788236831114781</v>
      </c>
      <c r="K30" s="83">
        <v>4.9394347320393353</v>
      </c>
      <c r="L30" s="83">
        <v>7.2621076682589809</v>
      </c>
      <c r="M30" s="83">
        <v>8.456709932796711</v>
      </c>
      <c r="N30" s="83">
        <v>9.2532282765040392</v>
      </c>
      <c r="O30" s="83">
        <v>9.2050077890712743</v>
      </c>
      <c r="P30" s="83">
        <v>7.3560222471919863</v>
      </c>
      <c r="Q30" s="83">
        <v>6.7761888997181714</v>
      </c>
    </row>
    <row r="31" spans="1:17" x14ac:dyDescent="0.25">
      <c r="A31" s="152" t="s">
        <v>273</v>
      </c>
      <c r="B31" s="264">
        <v>0</v>
      </c>
      <c r="C31" s="264">
        <v>0</v>
      </c>
      <c r="D31" s="264">
        <v>0</v>
      </c>
      <c r="E31" s="264">
        <v>0</v>
      </c>
      <c r="F31" s="264">
        <v>0</v>
      </c>
      <c r="G31" s="264">
        <v>0</v>
      </c>
      <c r="H31" s="264">
        <v>0</v>
      </c>
      <c r="I31" s="264">
        <v>0</v>
      </c>
      <c r="J31" s="264">
        <v>0</v>
      </c>
      <c r="K31" s="264">
        <v>0</v>
      </c>
      <c r="L31" s="264">
        <v>0</v>
      </c>
      <c r="M31" s="264">
        <v>0</v>
      </c>
      <c r="N31" s="264">
        <v>0</v>
      </c>
      <c r="O31" s="264">
        <v>0</v>
      </c>
      <c r="P31" s="264">
        <v>0</v>
      </c>
      <c r="Q31" s="264">
        <v>0</v>
      </c>
    </row>
    <row r="32" spans="1:17" x14ac:dyDescent="0.25">
      <c r="A32" s="152" t="s">
        <v>272</v>
      </c>
      <c r="B32" s="264">
        <v>0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</row>
    <row r="33" spans="1:17" x14ac:dyDescent="0.25">
      <c r="A33" s="156" t="s">
        <v>261</v>
      </c>
      <c r="B33" s="204">
        <v>319.94375365072909</v>
      </c>
      <c r="C33" s="204">
        <v>285.05497217066647</v>
      </c>
      <c r="D33" s="204">
        <v>258.46901590117676</v>
      </c>
      <c r="E33" s="204">
        <v>230.93483146087846</v>
      </c>
      <c r="F33" s="204">
        <v>202.11705901751256</v>
      </c>
      <c r="G33" s="204">
        <v>186.74042397698034</v>
      </c>
      <c r="H33" s="204">
        <v>179.7715653886294</v>
      </c>
      <c r="I33" s="204">
        <v>147.00536781308588</v>
      </c>
      <c r="J33" s="204">
        <v>165.948492405862</v>
      </c>
      <c r="K33" s="204">
        <v>147.00904708534895</v>
      </c>
      <c r="L33" s="204">
        <v>208.57117097019943</v>
      </c>
      <c r="M33" s="204">
        <v>223.94743580246359</v>
      </c>
      <c r="N33" s="204">
        <v>219.50143176581778</v>
      </c>
      <c r="O33" s="204">
        <v>176.26390971548105</v>
      </c>
      <c r="P33" s="204">
        <v>161.22357627385065</v>
      </c>
      <c r="Q33" s="204">
        <v>132.73003021659983</v>
      </c>
    </row>
    <row r="34" spans="1:17" x14ac:dyDescent="0.25">
      <c r="A34" s="150" t="s">
        <v>33</v>
      </c>
      <c r="B34" s="87">
        <v>106.03145109222379</v>
      </c>
      <c r="C34" s="87">
        <v>104.84250703661351</v>
      </c>
      <c r="D34" s="87">
        <v>86.340568494502506</v>
      </c>
      <c r="E34" s="87">
        <v>56.23185821745853</v>
      </c>
      <c r="F34" s="87">
        <v>51.559645065078662</v>
      </c>
      <c r="G34" s="87">
        <v>52.019544386720305</v>
      </c>
      <c r="H34" s="87">
        <v>48.61341592550199</v>
      </c>
      <c r="I34" s="87">
        <v>48.181790181548685</v>
      </c>
      <c r="J34" s="87">
        <v>45.183891274213174</v>
      </c>
      <c r="K34" s="87">
        <v>87.249588431962948</v>
      </c>
      <c r="L34" s="87">
        <v>117.89799636863053</v>
      </c>
      <c r="M34" s="87">
        <v>129.09708441342303</v>
      </c>
      <c r="N34" s="87">
        <v>109.79148328201701</v>
      </c>
      <c r="O34" s="87">
        <v>90.5231824164199</v>
      </c>
      <c r="P34" s="87">
        <v>90.747823102398385</v>
      </c>
      <c r="Q34" s="87">
        <v>65.497782935635414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1.7404689970603043E-14</v>
      </c>
      <c r="J36" s="87">
        <v>0</v>
      </c>
      <c r="K36" s="87">
        <v>1.7397736557565664E-14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49.311809947573494</v>
      </c>
      <c r="C37" s="87">
        <v>31.842522248321263</v>
      </c>
      <c r="D37" s="87">
        <v>32.990503636959339</v>
      </c>
      <c r="E37" s="87">
        <v>43.051630031052142</v>
      </c>
      <c r="F37" s="87">
        <v>43.274515374768576</v>
      </c>
      <c r="G37" s="87">
        <v>38.38059754171973</v>
      </c>
      <c r="H37" s="87">
        <v>40.95436793254347</v>
      </c>
      <c r="I37" s="87">
        <v>32.534410410174161</v>
      </c>
      <c r="J37" s="87">
        <v>48.168959470388415</v>
      </c>
      <c r="K37" s="87">
        <v>8.6244095482043761</v>
      </c>
      <c r="L37" s="87">
        <v>10.787966914632495</v>
      </c>
      <c r="M37" s="87">
        <v>12.459333841664966</v>
      </c>
      <c r="N37" s="87">
        <v>22.623146014695813</v>
      </c>
      <c r="O37" s="87">
        <v>10.232935561712361</v>
      </c>
      <c r="P37" s="87">
        <v>8.0496269901166499</v>
      </c>
      <c r="Q37" s="87">
        <v>10.293123901186499</v>
      </c>
    </row>
    <row r="38" spans="1:17" x14ac:dyDescent="0.25">
      <c r="A38" s="150" t="s">
        <v>29</v>
      </c>
      <c r="B38" s="87">
        <v>140.54473263223139</v>
      </c>
      <c r="C38" s="87">
        <v>128.37793684011586</v>
      </c>
      <c r="D38" s="87">
        <v>119.14374765100816</v>
      </c>
      <c r="E38" s="87">
        <v>110.47238090793724</v>
      </c>
      <c r="F38" s="87">
        <v>87.822460701248332</v>
      </c>
      <c r="G38" s="87">
        <v>84.488675779828895</v>
      </c>
      <c r="H38" s="87">
        <v>75.863706676929482</v>
      </c>
      <c r="I38" s="87">
        <v>57.387394700656145</v>
      </c>
      <c r="J38" s="87">
        <v>60.776179835304063</v>
      </c>
      <c r="K38" s="87">
        <v>48.371790640618613</v>
      </c>
      <c r="L38" s="87">
        <v>74.853462988374375</v>
      </c>
      <c r="M38" s="87">
        <v>74.845108547881708</v>
      </c>
      <c r="N38" s="87">
        <v>71.932129635691297</v>
      </c>
      <c r="O38" s="87">
        <v>68.885627726605136</v>
      </c>
      <c r="P38" s="87">
        <v>58.273488726678366</v>
      </c>
      <c r="Q38" s="87">
        <v>51.677461260124367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24.055759978700461</v>
      </c>
      <c r="C40" s="87">
        <v>19.992006045615852</v>
      </c>
      <c r="D40" s="87">
        <v>19.994196118706764</v>
      </c>
      <c r="E40" s="87">
        <v>21.178962304430552</v>
      </c>
      <c r="F40" s="87">
        <v>19.460437876416979</v>
      </c>
      <c r="G40" s="87">
        <v>11.851606268711418</v>
      </c>
      <c r="H40" s="87">
        <v>14.340074853654448</v>
      </c>
      <c r="I40" s="87">
        <v>8.901772520706885</v>
      </c>
      <c r="J40" s="87">
        <v>11.819461825956358</v>
      </c>
      <c r="K40" s="87">
        <v>2.7632584645630018</v>
      </c>
      <c r="L40" s="87">
        <v>5.031744698562008</v>
      </c>
      <c r="M40" s="87">
        <v>7.5459089994938653</v>
      </c>
      <c r="N40" s="87">
        <v>15.154672833413644</v>
      </c>
      <c r="O40" s="87">
        <v>6.6221640107436555</v>
      </c>
      <c r="P40" s="87">
        <v>4.152637454657242</v>
      </c>
      <c r="Q40" s="87">
        <v>5.261662119653538</v>
      </c>
    </row>
    <row r="41" spans="1:17" x14ac:dyDescent="0.25">
      <c r="A41" s="150" t="s">
        <v>25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86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6" t="s">
        <v>260</v>
      </c>
      <c r="B44" s="204">
        <v>61.218280419790332</v>
      </c>
      <c r="C44" s="204">
        <v>57.863556385482696</v>
      </c>
      <c r="D44" s="204">
        <v>56.558322594911381</v>
      </c>
      <c r="E44" s="204">
        <v>53.993471784548603</v>
      </c>
      <c r="F44" s="204">
        <v>50.480300400285067</v>
      </c>
      <c r="G44" s="204">
        <v>49.121016978439982</v>
      </c>
      <c r="H44" s="204">
        <v>50.550391770017924</v>
      </c>
      <c r="I44" s="204">
        <v>51.641575067077866</v>
      </c>
      <c r="J44" s="204">
        <v>49.90747553390937</v>
      </c>
      <c r="K44" s="204">
        <v>63.016024203477151</v>
      </c>
      <c r="L44" s="204">
        <v>63.968858530171701</v>
      </c>
      <c r="M44" s="204">
        <v>61.448478776425389</v>
      </c>
      <c r="N44" s="204">
        <v>58.959871237845803</v>
      </c>
      <c r="O44" s="204">
        <v>56.928146273631363</v>
      </c>
      <c r="P44" s="204">
        <v>58.195064895835863</v>
      </c>
      <c r="Q44" s="204">
        <v>56.074531170628461</v>
      </c>
    </row>
    <row r="45" spans="1:17" x14ac:dyDescent="0.25">
      <c r="A45" s="299" t="s">
        <v>271</v>
      </c>
      <c r="B45" s="298">
        <v>32.40306148593865</v>
      </c>
      <c r="C45" s="298">
        <v>30.184220800379325</v>
      </c>
      <c r="D45" s="298">
        <v>29.659691523440124</v>
      </c>
      <c r="E45" s="298">
        <v>29.004361088399186</v>
      </c>
      <c r="F45" s="298">
        <v>27.446729671637069</v>
      </c>
      <c r="G45" s="298">
        <v>26.622468335158366</v>
      </c>
      <c r="H45" s="298">
        <v>27.819194180979107</v>
      </c>
      <c r="I45" s="298">
        <v>41.411521806366125</v>
      </c>
      <c r="J45" s="298">
        <v>39.33389450245437</v>
      </c>
      <c r="K45" s="298">
        <v>52.729564976003253</v>
      </c>
      <c r="L45" s="298">
        <v>50.464470111471158</v>
      </c>
      <c r="M45" s="298">
        <v>46.465441151817686</v>
      </c>
      <c r="N45" s="298">
        <v>44.182371742448318</v>
      </c>
      <c r="O45" s="298">
        <v>44.641132766403928</v>
      </c>
      <c r="P45" s="298">
        <v>47.435021377196499</v>
      </c>
      <c r="Q45" s="298">
        <v>46.864861724025637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4.3564844265047107</v>
      </c>
      <c r="L46" s="83">
        <v>1.7824771271013233</v>
      </c>
      <c r="M46" s="83">
        <v>0</v>
      </c>
      <c r="N46" s="83">
        <v>0</v>
      </c>
      <c r="O46" s="83">
        <v>0</v>
      </c>
      <c r="P46" s="83">
        <v>3.0601427967552386</v>
      </c>
      <c r="Q46" s="83">
        <v>0</v>
      </c>
    </row>
    <row r="47" spans="1:17" x14ac:dyDescent="0.25">
      <c r="A47" s="154" t="s">
        <v>30</v>
      </c>
      <c r="B47" s="83">
        <v>9.691016940291691</v>
      </c>
      <c r="C47" s="83">
        <v>9.6848906456768944</v>
      </c>
      <c r="D47" s="83">
        <v>8.2844778321576626</v>
      </c>
      <c r="E47" s="83">
        <v>8.3047765827554549</v>
      </c>
      <c r="F47" s="83">
        <v>5.5267368057073405</v>
      </c>
      <c r="G47" s="83">
        <v>5.5502460802947491</v>
      </c>
      <c r="H47" s="83">
        <v>8.2806341330964504</v>
      </c>
      <c r="I47" s="83">
        <v>9.669440482783763</v>
      </c>
      <c r="J47" s="83">
        <v>12.44109921694592</v>
      </c>
      <c r="K47" s="83">
        <v>12.43823528431211</v>
      </c>
      <c r="L47" s="83">
        <v>13.860683264281674</v>
      </c>
      <c r="M47" s="83">
        <v>13.860514639686373</v>
      </c>
      <c r="N47" s="83">
        <v>11.099516082641216</v>
      </c>
      <c r="O47" s="83">
        <v>11.101913501117373</v>
      </c>
      <c r="P47" s="83">
        <v>11.100307250553753</v>
      </c>
      <c r="Q47" s="83">
        <v>16.680299244092261</v>
      </c>
    </row>
    <row r="48" spans="1:17" x14ac:dyDescent="0.25">
      <c r="A48" s="154" t="s">
        <v>125</v>
      </c>
      <c r="B48" s="83">
        <v>16.339880426070842</v>
      </c>
      <c r="C48" s="83">
        <v>13.379946897425302</v>
      </c>
      <c r="D48" s="83">
        <v>14.120272458545074</v>
      </c>
      <c r="E48" s="83">
        <v>14.829850758430711</v>
      </c>
      <c r="F48" s="83">
        <v>16.08055165749424</v>
      </c>
      <c r="G48" s="83">
        <v>17.148884875698013</v>
      </c>
      <c r="H48" s="83">
        <v>15.522339080069772</v>
      </c>
      <c r="I48" s="83">
        <v>26.527695709289063</v>
      </c>
      <c r="J48" s="83">
        <v>23.199209111675572</v>
      </c>
      <c r="K48" s="83">
        <v>27.680274878692867</v>
      </c>
      <c r="L48" s="83">
        <v>25.08548665656296</v>
      </c>
      <c r="M48" s="83">
        <v>21.364347603246184</v>
      </c>
      <c r="N48" s="83">
        <v>20.783552097248617</v>
      </c>
      <c r="O48" s="83">
        <v>21.304009918838087</v>
      </c>
      <c r="P48" s="83">
        <v>22.378855982234569</v>
      </c>
      <c r="Q48" s="83">
        <v>21.177716243739532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1.6891204287681538</v>
      </c>
      <c r="L49" s="83">
        <v>8.3098193146583968E-2</v>
      </c>
      <c r="M49" s="83">
        <v>0</v>
      </c>
      <c r="N49" s="83">
        <v>0</v>
      </c>
      <c r="O49" s="83">
        <v>0</v>
      </c>
      <c r="P49" s="83">
        <v>1.1181601066478946</v>
      </c>
      <c r="Q49" s="83">
        <v>0</v>
      </c>
    </row>
    <row r="50" spans="1:17" x14ac:dyDescent="0.25">
      <c r="A50" s="154" t="s">
        <v>26</v>
      </c>
      <c r="B50" s="83">
        <v>6.3721641195761176</v>
      </c>
      <c r="C50" s="83">
        <v>7.1193832572771285</v>
      </c>
      <c r="D50" s="83">
        <v>7.2549412327373863</v>
      </c>
      <c r="E50" s="83">
        <v>5.8697337472130204</v>
      </c>
      <c r="F50" s="83">
        <v>5.8394412084354874</v>
      </c>
      <c r="G50" s="83">
        <v>3.9233373791656061</v>
      </c>
      <c r="H50" s="83">
        <v>4.0162209678128837</v>
      </c>
      <c r="I50" s="83">
        <v>5.2143856142933007</v>
      </c>
      <c r="J50" s="83">
        <v>3.6935861738328795</v>
      </c>
      <c r="K50" s="83">
        <v>6.5654499577254057</v>
      </c>
      <c r="L50" s="83">
        <v>9.6527248703786199</v>
      </c>
      <c r="M50" s="83">
        <v>11.240578908885123</v>
      </c>
      <c r="N50" s="83">
        <v>12.299303562558483</v>
      </c>
      <c r="O50" s="83">
        <v>12.235209346448469</v>
      </c>
      <c r="P50" s="83">
        <v>9.7775552410050484</v>
      </c>
      <c r="Q50" s="83">
        <v>9.0068462361938462</v>
      </c>
    </row>
    <row r="51" spans="1:17" x14ac:dyDescent="0.25">
      <c r="A51" s="299" t="s">
        <v>270</v>
      </c>
      <c r="B51" s="298">
        <v>28.815218933851678</v>
      </c>
      <c r="C51" s="298">
        <v>27.679335585103367</v>
      </c>
      <c r="D51" s="298">
        <v>26.898631071471257</v>
      </c>
      <c r="E51" s="298">
        <v>24.989110696149417</v>
      </c>
      <c r="F51" s="298">
        <v>23.033570728647998</v>
      </c>
      <c r="G51" s="298">
        <v>22.49854864328162</v>
      </c>
      <c r="H51" s="298">
        <v>22.731197589038821</v>
      </c>
      <c r="I51" s="298">
        <v>10.23005326071174</v>
      </c>
      <c r="J51" s="298">
        <v>10.573581031454999</v>
      </c>
      <c r="K51" s="298">
        <v>10.286459227473896</v>
      </c>
      <c r="L51" s="298">
        <v>13.504388418700541</v>
      </c>
      <c r="M51" s="298">
        <v>14.983037624607702</v>
      </c>
      <c r="N51" s="298">
        <v>14.777499495397482</v>
      </c>
      <c r="O51" s="298">
        <v>12.287013507227435</v>
      </c>
      <c r="P51" s="298">
        <v>10.760043518639362</v>
      </c>
      <c r="Q51" s="298">
        <v>9.2096694466028239</v>
      </c>
    </row>
    <row r="52" spans="1:17" x14ac:dyDescent="0.25">
      <c r="A52" s="150" t="s">
        <v>33</v>
      </c>
      <c r="B52" s="87">
        <v>9.5495518891479758</v>
      </c>
      <c r="C52" s="87">
        <v>10.180390518192873</v>
      </c>
      <c r="D52" s="87">
        <v>8.9853829881206408</v>
      </c>
      <c r="E52" s="87">
        <v>6.0847647830218969</v>
      </c>
      <c r="F52" s="87">
        <v>5.8758164062122802</v>
      </c>
      <c r="G52" s="87">
        <v>6.267332079797816</v>
      </c>
      <c r="H52" s="87">
        <v>6.1469185101205461</v>
      </c>
      <c r="I52" s="87">
        <v>3.3529542974267144</v>
      </c>
      <c r="J52" s="87">
        <v>2.8789386922292346</v>
      </c>
      <c r="K52" s="87">
        <v>6.1049938885612267</v>
      </c>
      <c r="L52" s="87">
        <v>7.6335589877664214</v>
      </c>
      <c r="M52" s="87">
        <v>8.6371449892358871</v>
      </c>
      <c r="N52" s="87">
        <v>7.3914943321641022</v>
      </c>
      <c r="O52" s="87">
        <v>6.3101945648609199</v>
      </c>
      <c r="P52" s="87">
        <v>6.0564996036622878</v>
      </c>
      <c r="Q52" s="87">
        <v>4.5446605364149528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1.211186421517835E-15</v>
      </c>
      <c r="J54" s="87">
        <v>0</v>
      </c>
      <c r="K54" s="87">
        <v>1.2173475802875717E-15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4.4411887509921302</v>
      </c>
      <c r="C55" s="87">
        <v>3.0919645164431993</v>
      </c>
      <c r="D55" s="87">
        <v>3.4332911552226011</v>
      </c>
      <c r="E55" s="87">
        <v>4.658552119184681</v>
      </c>
      <c r="F55" s="87">
        <v>4.9316302912676546</v>
      </c>
      <c r="G55" s="87">
        <v>4.6241072091441842</v>
      </c>
      <c r="H55" s="87">
        <v>5.1784709533809474</v>
      </c>
      <c r="I55" s="87">
        <v>2.2640584915587616</v>
      </c>
      <c r="J55" s="87">
        <v>3.0691354213413287</v>
      </c>
      <c r="K55" s="87">
        <v>0.60346379313060816</v>
      </c>
      <c r="L55" s="87">
        <v>0.69849008751119823</v>
      </c>
      <c r="M55" s="87">
        <v>0.83358251930098959</v>
      </c>
      <c r="N55" s="87">
        <v>1.5230585337281271</v>
      </c>
      <c r="O55" s="87">
        <v>0.71331798817069403</v>
      </c>
      <c r="P55" s="87">
        <v>0.53723120851349948</v>
      </c>
      <c r="Q55" s="87">
        <v>0.71420362481767075</v>
      </c>
    </row>
    <row r="56" spans="1:17" x14ac:dyDescent="0.25">
      <c r="A56" s="150" t="s">
        <v>29</v>
      </c>
      <c r="B56" s="87">
        <v>12.657935010722051</v>
      </c>
      <c r="C56" s="87">
        <v>12.465721851690036</v>
      </c>
      <c r="D56" s="87">
        <v>12.399179458176393</v>
      </c>
      <c r="E56" s="87">
        <v>11.954050144416124</v>
      </c>
      <c r="F56" s="87">
        <v>10.008382617277448</v>
      </c>
      <c r="G56" s="87">
        <v>10.179223873205153</v>
      </c>
      <c r="H56" s="87">
        <v>9.592578796219577</v>
      </c>
      <c r="I56" s="87">
        <v>3.9935691669956812</v>
      </c>
      <c r="J56" s="87">
        <v>3.872417597498877</v>
      </c>
      <c r="K56" s="87">
        <v>3.3846519112238735</v>
      </c>
      <c r="L56" s="87">
        <v>4.8465482260933488</v>
      </c>
      <c r="M56" s="87">
        <v>5.0074566532653417</v>
      </c>
      <c r="N56" s="87">
        <v>4.8426882724317073</v>
      </c>
      <c r="O56" s="87">
        <v>4.8018828113869985</v>
      </c>
      <c r="P56" s="87">
        <v>3.8891661453840278</v>
      </c>
      <c r="Q56" s="87">
        <v>3.5857170775046363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2.1665432829895201</v>
      </c>
      <c r="C58" s="87">
        <v>1.9412586987772615</v>
      </c>
      <c r="D58" s="87">
        <v>2.0807774699516206</v>
      </c>
      <c r="E58" s="87">
        <v>2.2917436495267167</v>
      </c>
      <c r="F58" s="87">
        <v>2.2177414138906135</v>
      </c>
      <c r="G58" s="87">
        <v>1.4278854811344686</v>
      </c>
      <c r="H58" s="87">
        <v>1.8132293293177479</v>
      </c>
      <c r="I58" s="87">
        <v>0.61947130473058354</v>
      </c>
      <c r="J58" s="87">
        <v>0.75308932038555843</v>
      </c>
      <c r="K58" s="87">
        <v>0.19334963455818641</v>
      </c>
      <c r="L58" s="87">
        <v>0.32579111732957278</v>
      </c>
      <c r="M58" s="87">
        <v>0.50485346280548349</v>
      </c>
      <c r="N58" s="87">
        <v>1.0202583570735448</v>
      </c>
      <c r="O58" s="87">
        <v>0.46161814280882468</v>
      </c>
      <c r="P58" s="87">
        <v>0.27714656107954677</v>
      </c>
      <c r="Q58" s="87">
        <v>0.36508820786556445</v>
      </c>
    </row>
    <row r="59" spans="1:17" x14ac:dyDescent="0.25">
      <c r="A59" s="150" t="s">
        <v>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86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303" t="s">
        <v>269</v>
      </c>
      <c r="B62" s="302">
        <v>0</v>
      </c>
      <c r="C62" s="302">
        <v>0</v>
      </c>
      <c r="D62" s="302">
        <v>0</v>
      </c>
      <c r="E62" s="302">
        <v>0</v>
      </c>
      <c r="F62" s="302">
        <v>0</v>
      </c>
      <c r="G62" s="302">
        <v>0</v>
      </c>
      <c r="H62" s="302">
        <v>0</v>
      </c>
      <c r="I62" s="302">
        <v>0</v>
      </c>
      <c r="J62" s="302">
        <v>0</v>
      </c>
      <c r="K62" s="302">
        <v>0</v>
      </c>
      <c r="L62" s="302">
        <v>0</v>
      </c>
      <c r="M62" s="302">
        <v>0</v>
      </c>
      <c r="N62" s="302">
        <v>0</v>
      </c>
      <c r="O62" s="302">
        <v>0</v>
      </c>
      <c r="P62" s="302">
        <v>0</v>
      </c>
      <c r="Q62" s="302">
        <v>0</v>
      </c>
    </row>
    <row r="63" spans="1:17" x14ac:dyDescent="0.25">
      <c r="A63" s="152" t="s">
        <v>268</v>
      </c>
      <c r="B63" s="151">
        <v>0</v>
      </c>
      <c r="C63" s="151">
        <v>0</v>
      </c>
      <c r="D63" s="151">
        <v>0</v>
      </c>
      <c r="E63" s="151">
        <v>0</v>
      </c>
      <c r="F63" s="151">
        <v>0</v>
      </c>
      <c r="G63" s="151">
        <v>0</v>
      </c>
      <c r="H63" s="151">
        <v>0</v>
      </c>
      <c r="I63" s="151">
        <v>0</v>
      </c>
      <c r="J63" s="151">
        <v>0</v>
      </c>
      <c r="K63" s="151">
        <v>0</v>
      </c>
      <c r="L63" s="151">
        <v>0</v>
      </c>
      <c r="M63" s="151">
        <v>0</v>
      </c>
      <c r="N63" s="151">
        <v>0</v>
      </c>
      <c r="O63" s="151">
        <v>0</v>
      </c>
      <c r="P63" s="151">
        <v>0</v>
      </c>
      <c r="Q63" s="151">
        <v>0</v>
      </c>
    </row>
    <row r="64" spans="1:17" x14ac:dyDescent="0.25">
      <c r="A64" s="301" t="s">
        <v>267</v>
      </c>
      <c r="B64" s="300">
        <v>0</v>
      </c>
      <c r="C64" s="300">
        <v>0</v>
      </c>
      <c r="D64" s="300">
        <v>0</v>
      </c>
      <c r="E64" s="300">
        <v>0</v>
      </c>
      <c r="F64" s="300">
        <v>0</v>
      </c>
      <c r="G64" s="300">
        <v>0</v>
      </c>
      <c r="H64" s="300">
        <v>0</v>
      </c>
      <c r="I64" s="300">
        <v>0</v>
      </c>
      <c r="J64" s="300">
        <v>0</v>
      </c>
      <c r="K64" s="300">
        <v>0</v>
      </c>
      <c r="L64" s="300">
        <v>0</v>
      </c>
      <c r="M64" s="300">
        <v>0</v>
      </c>
      <c r="N64" s="300">
        <v>0</v>
      </c>
      <c r="O64" s="300">
        <v>0</v>
      </c>
      <c r="P64" s="300">
        <v>0</v>
      </c>
      <c r="Q64" s="300">
        <v>0</v>
      </c>
    </row>
    <row r="65" spans="1:17" x14ac:dyDescent="0.25">
      <c r="A65" s="156" t="s">
        <v>259</v>
      </c>
      <c r="B65" s="204">
        <v>11.913530540053417</v>
      </c>
      <c r="C65" s="204">
        <v>11.308399414697433</v>
      </c>
      <c r="D65" s="204">
        <v>11.044977004530166</v>
      </c>
      <c r="E65" s="204">
        <v>10.54391090721538</v>
      </c>
      <c r="F65" s="204">
        <v>9.7997225971783273</v>
      </c>
      <c r="G65" s="204">
        <v>9.3698623546220627</v>
      </c>
      <c r="H65" s="204">
        <v>9.7887170206088037</v>
      </c>
      <c r="I65" s="204">
        <v>11.373059789466698</v>
      </c>
      <c r="J65" s="204">
        <v>10.883036517434618</v>
      </c>
      <c r="K65" s="204">
        <v>13.795732562847769</v>
      </c>
      <c r="L65" s="204">
        <v>14.2327753742765</v>
      </c>
      <c r="M65" s="204">
        <v>13.782981977975442</v>
      </c>
      <c r="N65" s="204">
        <v>13.235871737697213</v>
      </c>
      <c r="O65" s="204">
        <v>12.944196903756144</v>
      </c>
      <c r="P65" s="204">
        <v>12.894174547684162</v>
      </c>
      <c r="Q65" s="204">
        <v>12.973339641920511</v>
      </c>
    </row>
    <row r="66" spans="1:17" x14ac:dyDescent="0.25">
      <c r="A66" s="299" t="s">
        <v>266</v>
      </c>
      <c r="B66" s="298">
        <v>8.2082242776263161</v>
      </c>
      <c r="C66" s="298">
        <v>7.749154707282826</v>
      </c>
      <c r="D66" s="298">
        <v>7.5861219325407401</v>
      </c>
      <c r="E66" s="298">
        <v>7.3305982279856394</v>
      </c>
      <c r="F66" s="298">
        <v>6.8378699018079203</v>
      </c>
      <c r="G66" s="298">
        <v>6.4768073556354899</v>
      </c>
      <c r="H66" s="298">
        <v>6.8657460387646978</v>
      </c>
      <c r="I66" s="298">
        <v>10.057592414434984</v>
      </c>
      <c r="J66" s="298">
        <v>9.5233954159018293</v>
      </c>
      <c r="K66" s="298">
        <v>12.473012028214463</v>
      </c>
      <c r="L66" s="298">
        <v>12.49626609794838</v>
      </c>
      <c r="M66" s="298">
        <v>11.856335393471461</v>
      </c>
      <c r="N66" s="298">
        <v>11.335654996363207</v>
      </c>
      <c r="O66" s="298">
        <v>11.364228061618643</v>
      </c>
      <c r="P66" s="298">
        <v>11.510556511495489</v>
      </c>
      <c r="Q66" s="298">
        <v>11.78908190805711</v>
      </c>
    </row>
    <row r="67" spans="1:17" x14ac:dyDescent="0.25">
      <c r="A67" s="299" t="s">
        <v>265</v>
      </c>
      <c r="B67" s="298">
        <v>3.7053062624271007</v>
      </c>
      <c r="C67" s="298">
        <v>3.5592447074146074</v>
      </c>
      <c r="D67" s="298">
        <v>3.4588550719894262</v>
      </c>
      <c r="E67" s="298">
        <v>3.2133126792297402</v>
      </c>
      <c r="F67" s="298">
        <v>2.961852695370407</v>
      </c>
      <c r="G67" s="298">
        <v>2.8930549989865724</v>
      </c>
      <c r="H67" s="298">
        <v>2.9229709818441068</v>
      </c>
      <c r="I67" s="298">
        <v>1.3154673750317136</v>
      </c>
      <c r="J67" s="298">
        <v>1.3596411015327901</v>
      </c>
      <c r="K67" s="298">
        <v>1.3227205346333062</v>
      </c>
      <c r="L67" s="298">
        <v>1.7365092763281202</v>
      </c>
      <c r="M67" s="298">
        <v>1.9266465845039811</v>
      </c>
      <c r="N67" s="298">
        <v>1.9002167413340068</v>
      </c>
      <c r="O67" s="298">
        <v>1.5799688421374998</v>
      </c>
      <c r="P67" s="298">
        <v>1.3836180361886743</v>
      </c>
      <c r="Q67" s="298">
        <v>1.1842577338634015</v>
      </c>
    </row>
    <row r="68" spans="1:17" x14ac:dyDescent="0.25">
      <c r="A68" s="150" t="s">
        <v>33</v>
      </c>
      <c r="B68" s="87">
        <v>1.2279627130184301</v>
      </c>
      <c r="C68" s="87">
        <v>1.3090813166336528</v>
      </c>
      <c r="D68" s="87">
        <v>1.1554170708408722</v>
      </c>
      <c r="E68" s="87">
        <v>0.78243087819958612</v>
      </c>
      <c r="F68" s="87">
        <v>0.75556251634906724</v>
      </c>
      <c r="G68" s="87">
        <v>0.80590693609840358</v>
      </c>
      <c r="H68" s="87">
        <v>0.79042313377746265</v>
      </c>
      <c r="I68" s="87">
        <v>0.43115141982460747</v>
      </c>
      <c r="J68" s="87">
        <v>0.37019845623761094</v>
      </c>
      <c r="K68" s="87">
        <v>0.78503210887599517</v>
      </c>
      <c r="L68" s="87">
        <v>0.98158802773312259</v>
      </c>
      <c r="M68" s="87">
        <v>1.1106376630895431</v>
      </c>
      <c r="N68" s="87">
        <v>0.95046129271248936</v>
      </c>
      <c r="O68" s="87">
        <v>0.81141855947673336</v>
      </c>
      <c r="P68" s="87">
        <v>0.7787963007101627</v>
      </c>
      <c r="Q68" s="87">
        <v>0.58439115749354953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1.5574466544637235E-16</v>
      </c>
      <c r="J70" s="87">
        <v>0</v>
      </c>
      <c r="K70" s="87">
        <v>1.5653691971401195E-16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0.57108587408092593</v>
      </c>
      <c r="C71" s="87">
        <v>0.39759113100196641</v>
      </c>
      <c r="D71" s="87">
        <v>0.44148181720864788</v>
      </c>
      <c r="E71" s="87">
        <v>0.59903630719181022</v>
      </c>
      <c r="F71" s="87">
        <v>0.63415102429578107</v>
      </c>
      <c r="G71" s="87">
        <v>0.59460708730023903</v>
      </c>
      <c r="H71" s="87">
        <v>0.66589189890963141</v>
      </c>
      <c r="I71" s="87">
        <v>0.2911319232566591</v>
      </c>
      <c r="J71" s="87">
        <v>0.39465557152415415</v>
      </c>
      <c r="K71" s="87">
        <v>7.7598514068828228E-2</v>
      </c>
      <c r="L71" s="87">
        <v>8.9817804315136154E-2</v>
      </c>
      <c r="M71" s="87">
        <v>0.10718913974265118</v>
      </c>
      <c r="N71" s="87">
        <v>0.1958478377700642</v>
      </c>
      <c r="O71" s="87">
        <v>9.1724502067403832E-2</v>
      </c>
      <c r="P71" s="87">
        <v>6.9081764252633016E-2</v>
      </c>
      <c r="Q71" s="87">
        <v>9.1838384770214845E-2</v>
      </c>
    </row>
    <row r="72" spans="1:17" x14ac:dyDescent="0.25">
      <c r="A72" s="150" t="s">
        <v>29</v>
      </c>
      <c r="B72" s="87">
        <v>1.6276650881012211</v>
      </c>
      <c r="C72" s="87">
        <v>1.6029486830821515</v>
      </c>
      <c r="D72" s="87">
        <v>1.5943920953994766</v>
      </c>
      <c r="E72" s="87">
        <v>1.5371535771826954</v>
      </c>
      <c r="F72" s="87">
        <v>1.2869630757862749</v>
      </c>
      <c r="G72" s="87">
        <v>1.3089312994851126</v>
      </c>
      <c r="H72" s="87">
        <v>1.233495479178953</v>
      </c>
      <c r="I72" s="87">
        <v>0.51352713570817687</v>
      </c>
      <c r="J72" s="87">
        <v>0.49794843508508291</v>
      </c>
      <c r="K72" s="87">
        <v>0.43522736896718484</v>
      </c>
      <c r="L72" s="87">
        <v>0.62321044773329559</v>
      </c>
      <c r="M72" s="87">
        <v>0.64390142371533998</v>
      </c>
      <c r="N72" s="87">
        <v>0.6227141020172352</v>
      </c>
      <c r="O72" s="87">
        <v>0.61746698830634261</v>
      </c>
      <c r="P72" s="87">
        <v>0.50010210601529081</v>
      </c>
      <c r="Q72" s="87">
        <v>0.46108204046859863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0.27859258722652336</v>
      </c>
      <c r="C74" s="87">
        <v>0.24962357669683685</v>
      </c>
      <c r="D74" s="87">
        <v>0.26756408854042973</v>
      </c>
      <c r="E74" s="87">
        <v>0.29469191665564848</v>
      </c>
      <c r="F74" s="87">
        <v>0.28517607893928348</v>
      </c>
      <c r="G74" s="87">
        <v>0.18360967610281745</v>
      </c>
      <c r="H74" s="87">
        <v>0.23316046997805973</v>
      </c>
      <c r="I74" s="87">
        <v>7.9656896242270042E-2</v>
      </c>
      <c r="J74" s="87">
        <v>9.683863868594203E-2</v>
      </c>
      <c r="K74" s="87">
        <v>2.4862542721297898E-2</v>
      </c>
      <c r="L74" s="87">
        <v>4.1892996546565892E-2</v>
      </c>
      <c r="M74" s="87">
        <v>6.4918357956446751E-2</v>
      </c>
      <c r="N74" s="87">
        <v>0.13119350883421779</v>
      </c>
      <c r="O74" s="87">
        <v>5.9358792287019922E-2</v>
      </c>
      <c r="P74" s="87">
        <v>3.5637865210587663E-2</v>
      </c>
      <c r="Q74" s="87">
        <v>4.6946151131038498E-2</v>
      </c>
    </row>
    <row r="75" spans="1:17" x14ac:dyDescent="0.25">
      <c r="A75" s="150" t="s">
        <v>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0" t="s">
        <v>86</v>
      </c>
      <c r="B76" s="87">
        <v>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299" t="s">
        <v>264</v>
      </c>
      <c r="B78" s="298">
        <v>0</v>
      </c>
      <c r="C78" s="298">
        <v>0</v>
      </c>
      <c r="D78" s="298">
        <v>0</v>
      </c>
      <c r="E78" s="298">
        <v>0</v>
      </c>
      <c r="F78" s="298">
        <v>0</v>
      </c>
      <c r="G78" s="298">
        <v>0</v>
      </c>
      <c r="H78" s="298">
        <v>0</v>
      </c>
      <c r="I78" s="298">
        <v>0</v>
      </c>
      <c r="J78" s="298">
        <v>0</v>
      </c>
      <c r="K78" s="298">
        <v>0</v>
      </c>
      <c r="L78" s="298">
        <v>0</v>
      </c>
      <c r="M78" s="298">
        <v>0</v>
      </c>
      <c r="N78" s="298">
        <v>0</v>
      </c>
      <c r="O78" s="298">
        <v>0</v>
      </c>
      <c r="P78" s="298">
        <v>0</v>
      </c>
      <c r="Q78" s="298">
        <v>0</v>
      </c>
    </row>
    <row r="79" spans="1:17" x14ac:dyDescent="0.25">
      <c r="A79" s="243" t="s">
        <v>258</v>
      </c>
      <c r="B79" s="278">
        <v>0</v>
      </c>
      <c r="C79" s="278">
        <v>0</v>
      </c>
      <c r="D79" s="278">
        <v>0</v>
      </c>
      <c r="E79" s="278">
        <v>0</v>
      </c>
      <c r="F79" s="278">
        <v>0</v>
      </c>
      <c r="G79" s="278">
        <v>0</v>
      </c>
      <c r="H79" s="278">
        <v>0</v>
      </c>
      <c r="I79" s="278">
        <v>0</v>
      </c>
      <c r="J79" s="278">
        <v>0</v>
      </c>
      <c r="K79" s="278">
        <v>0</v>
      </c>
      <c r="L79" s="278">
        <v>0</v>
      </c>
      <c r="M79" s="278">
        <v>0</v>
      </c>
      <c r="N79" s="278">
        <v>0</v>
      </c>
      <c r="O79" s="278">
        <v>0</v>
      </c>
      <c r="P79" s="278">
        <v>0</v>
      </c>
      <c r="Q79" s="278">
        <v>0</v>
      </c>
    </row>
    <row r="81" spans="1:17" ht="12.75" x14ac:dyDescent="0.25">
      <c r="A81" s="80" t="s">
        <v>134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0.99999999999999989</v>
      </c>
      <c r="C83" s="77">
        <f t="shared" si="0"/>
        <v>1</v>
      </c>
      <c r="D83" s="77">
        <f t="shared" si="0"/>
        <v>1</v>
      </c>
      <c r="E83" s="77">
        <f t="shared" si="0"/>
        <v>1.0000000000000002</v>
      </c>
      <c r="F83" s="77">
        <f t="shared" si="0"/>
        <v>1</v>
      </c>
      <c r="G83" s="77">
        <f t="shared" si="0"/>
        <v>1</v>
      </c>
      <c r="H83" s="77">
        <f t="shared" si="0"/>
        <v>1</v>
      </c>
      <c r="I83" s="77">
        <f t="shared" si="0"/>
        <v>0.99999999999999989</v>
      </c>
      <c r="J83" s="77">
        <f t="shared" si="0"/>
        <v>1</v>
      </c>
      <c r="K83" s="77">
        <f t="shared" si="0"/>
        <v>0.99999999999999989</v>
      </c>
      <c r="L83" s="77">
        <f t="shared" si="0"/>
        <v>0.99999999999999978</v>
      </c>
      <c r="M83" s="77">
        <f t="shared" si="0"/>
        <v>1</v>
      </c>
      <c r="N83" s="77">
        <f t="shared" si="0"/>
        <v>1</v>
      </c>
      <c r="O83" s="77">
        <f t="shared" si="0"/>
        <v>1</v>
      </c>
      <c r="P83" s="77">
        <f t="shared" si="0"/>
        <v>0.99999999999999989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0</v>
      </c>
      <c r="C84" s="203">
        <f t="shared" si="1"/>
        <v>0</v>
      </c>
      <c r="D84" s="203">
        <f t="shared" si="1"/>
        <v>0</v>
      </c>
      <c r="E84" s="203">
        <f t="shared" si="1"/>
        <v>0</v>
      </c>
      <c r="F84" s="203">
        <f t="shared" si="1"/>
        <v>0</v>
      </c>
      <c r="G84" s="203">
        <f t="shared" si="1"/>
        <v>0</v>
      </c>
      <c r="H84" s="203">
        <f t="shared" si="1"/>
        <v>0</v>
      </c>
      <c r="I84" s="203">
        <f t="shared" si="1"/>
        <v>0</v>
      </c>
      <c r="J84" s="203">
        <f t="shared" si="1"/>
        <v>0</v>
      </c>
      <c r="K84" s="203">
        <f t="shared" si="1"/>
        <v>0</v>
      </c>
      <c r="L84" s="203">
        <f t="shared" si="1"/>
        <v>0</v>
      </c>
      <c r="M84" s="203">
        <f t="shared" si="1"/>
        <v>0</v>
      </c>
      <c r="N84" s="203">
        <f t="shared" si="1"/>
        <v>0</v>
      </c>
      <c r="O84" s="203">
        <f t="shared" si="1"/>
        <v>0</v>
      </c>
      <c r="P84" s="203">
        <f t="shared" si="1"/>
        <v>0</v>
      </c>
      <c r="Q84" s="203">
        <f t="shared" si="1"/>
        <v>0</v>
      </c>
    </row>
    <row r="85" spans="1:17" x14ac:dyDescent="0.25">
      <c r="A85" s="76" t="s">
        <v>82</v>
      </c>
      <c r="B85" s="202">
        <f t="shared" ref="B85:Q85" si="2">IF(B$7=0,0,B$7/B$5)</f>
        <v>0</v>
      </c>
      <c r="C85" s="202">
        <f t="shared" si="2"/>
        <v>0</v>
      </c>
      <c r="D85" s="202">
        <f t="shared" si="2"/>
        <v>0</v>
      </c>
      <c r="E85" s="202">
        <f t="shared" si="2"/>
        <v>0</v>
      </c>
      <c r="F85" s="202">
        <f t="shared" si="2"/>
        <v>0</v>
      </c>
      <c r="G85" s="202">
        <f t="shared" si="2"/>
        <v>0</v>
      </c>
      <c r="H85" s="202">
        <f t="shared" si="2"/>
        <v>0</v>
      </c>
      <c r="I85" s="202">
        <f t="shared" si="2"/>
        <v>0</v>
      </c>
      <c r="J85" s="202">
        <f t="shared" si="2"/>
        <v>0</v>
      </c>
      <c r="K85" s="202">
        <f t="shared" si="2"/>
        <v>0</v>
      </c>
      <c r="L85" s="202">
        <f t="shared" si="2"/>
        <v>0</v>
      </c>
      <c r="M85" s="202">
        <f t="shared" si="2"/>
        <v>0</v>
      </c>
      <c r="N85" s="202">
        <f t="shared" si="2"/>
        <v>0</v>
      </c>
      <c r="O85" s="202">
        <f t="shared" si="2"/>
        <v>0</v>
      </c>
      <c r="P85" s="202">
        <f t="shared" si="2"/>
        <v>0</v>
      </c>
      <c r="Q85" s="202">
        <f t="shared" si="2"/>
        <v>0</v>
      </c>
    </row>
    <row r="86" spans="1:17" x14ac:dyDescent="0.25">
      <c r="A86" s="76" t="s">
        <v>81</v>
      </c>
      <c r="B86" s="202">
        <f t="shared" ref="B86:Q86" si="3">IF(B$8=0,0,B$8/B$5)</f>
        <v>0</v>
      </c>
      <c r="C86" s="202">
        <f t="shared" si="3"/>
        <v>0</v>
      </c>
      <c r="D86" s="202">
        <f t="shared" si="3"/>
        <v>0</v>
      </c>
      <c r="E86" s="202">
        <f t="shared" si="3"/>
        <v>0</v>
      </c>
      <c r="F86" s="202">
        <f t="shared" si="3"/>
        <v>0</v>
      </c>
      <c r="G86" s="202">
        <f t="shared" si="3"/>
        <v>0</v>
      </c>
      <c r="H86" s="202">
        <f t="shared" si="3"/>
        <v>0</v>
      </c>
      <c r="I86" s="202">
        <f t="shared" si="3"/>
        <v>0</v>
      </c>
      <c r="J86" s="202">
        <f t="shared" si="3"/>
        <v>0</v>
      </c>
      <c r="K86" s="202">
        <f t="shared" si="3"/>
        <v>0</v>
      </c>
      <c r="L86" s="202">
        <f t="shared" si="3"/>
        <v>0</v>
      </c>
      <c r="M86" s="202">
        <f t="shared" si="3"/>
        <v>0</v>
      </c>
      <c r="N86" s="202">
        <f t="shared" si="3"/>
        <v>0</v>
      </c>
      <c r="O86" s="202">
        <f t="shared" si="3"/>
        <v>0</v>
      </c>
      <c r="P86" s="202">
        <f t="shared" si="3"/>
        <v>0</v>
      </c>
      <c r="Q86" s="202">
        <f t="shared" si="3"/>
        <v>0</v>
      </c>
    </row>
    <row r="87" spans="1:17" x14ac:dyDescent="0.25">
      <c r="A87" s="76" t="s">
        <v>80</v>
      </c>
      <c r="B87" s="202">
        <f t="shared" ref="B87:Q87" si="4">IF(B$9=0,0,B$9/B$5)</f>
        <v>0</v>
      </c>
      <c r="C87" s="202">
        <f t="shared" si="4"/>
        <v>0</v>
      </c>
      <c r="D87" s="202">
        <f t="shared" si="4"/>
        <v>0</v>
      </c>
      <c r="E87" s="202">
        <f t="shared" si="4"/>
        <v>0</v>
      </c>
      <c r="F87" s="202">
        <f t="shared" si="4"/>
        <v>0</v>
      </c>
      <c r="G87" s="202">
        <f t="shared" si="4"/>
        <v>0</v>
      </c>
      <c r="H87" s="202">
        <f t="shared" si="4"/>
        <v>0</v>
      </c>
      <c r="I87" s="202">
        <f t="shared" si="4"/>
        <v>0</v>
      </c>
      <c r="J87" s="202">
        <f t="shared" si="4"/>
        <v>0</v>
      </c>
      <c r="K87" s="202">
        <f t="shared" si="4"/>
        <v>0</v>
      </c>
      <c r="L87" s="202">
        <f t="shared" si="4"/>
        <v>0</v>
      </c>
      <c r="M87" s="202">
        <f t="shared" si="4"/>
        <v>0</v>
      </c>
      <c r="N87" s="202">
        <f t="shared" si="4"/>
        <v>0</v>
      </c>
      <c r="O87" s="202">
        <f t="shared" si="4"/>
        <v>0</v>
      </c>
      <c r="P87" s="202">
        <f t="shared" si="4"/>
        <v>0</v>
      </c>
      <c r="Q87" s="202">
        <f t="shared" si="4"/>
        <v>0</v>
      </c>
    </row>
    <row r="88" spans="1:17" x14ac:dyDescent="0.25">
      <c r="A88" s="129" t="s">
        <v>79</v>
      </c>
      <c r="B88" s="201">
        <f t="shared" ref="B88:Q88" si="5">IF(B$10=0,0,B$10/B$5)</f>
        <v>1.7072350207853117E-2</v>
      </c>
      <c r="C88" s="201">
        <f t="shared" si="5"/>
        <v>1.783877921195148E-2</v>
      </c>
      <c r="D88" s="201">
        <f t="shared" si="5"/>
        <v>1.8841662199336133E-2</v>
      </c>
      <c r="E88" s="201">
        <f t="shared" si="5"/>
        <v>1.9932278663771074E-2</v>
      </c>
      <c r="F88" s="201">
        <f t="shared" si="5"/>
        <v>2.0838800844284581E-2</v>
      </c>
      <c r="G88" s="201">
        <f t="shared" si="5"/>
        <v>2.1087374426313255E-2</v>
      </c>
      <c r="H88" s="201">
        <f t="shared" si="5"/>
        <v>2.261757554397726E-2</v>
      </c>
      <c r="I88" s="201">
        <f t="shared" si="5"/>
        <v>3.4655252199853916E-2</v>
      </c>
      <c r="J88" s="201">
        <f t="shared" si="5"/>
        <v>3.1273987209898726E-2</v>
      </c>
      <c r="K88" s="201">
        <f t="shared" si="5"/>
        <v>3.89185619061692E-2</v>
      </c>
      <c r="L88" s="201">
        <f t="shared" si="5"/>
        <v>3.221733378425351E-2</v>
      </c>
      <c r="M88" s="201">
        <f t="shared" si="5"/>
        <v>2.9898541143258087E-2</v>
      </c>
      <c r="N88" s="201">
        <f t="shared" si="5"/>
        <v>2.9404552270719517E-2</v>
      </c>
      <c r="O88" s="201">
        <f t="shared" si="5"/>
        <v>3.3961131076049589E-2</v>
      </c>
      <c r="P88" s="201">
        <f t="shared" si="5"/>
        <v>3.5827124173545381E-2</v>
      </c>
      <c r="Q88" s="201">
        <f t="shared" si="5"/>
        <v>4.0840013192978281E-2</v>
      </c>
    </row>
    <row r="89" spans="1:17" x14ac:dyDescent="0.25">
      <c r="A89" s="127" t="s">
        <v>263</v>
      </c>
      <c r="B89" s="200">
        <f t="shared" ref="B89:Q89" si="6">IF(B$15=0,0,B$15/B$5)</f>
        <v>2.6060609222121545E-2</v>
      </c>
      <c r="C89" s="200">
        <f t="shared" si="6"/>
        <v>2.6842092379418973E-2</v>
      </c>
      <c r="D89" s="200">
        <f t="shared" si="6"/>
        <v>2.8458795399488878E-2</v>
      </c>
      <c r="E89" s="200">
        <f t="shared" si="6"/>
        <v>3.0458090497058908E-2</v>
      </c>
      <c r="F89" s="200">
        <f t="shared" si="6"/>
        <v>3.2218978098128348E-2</v>
      </c>
      <c r="G89" s="200">
        <f t="shared" si="6"/>
        <v>3.3300006620314508E-2</v>
      </c>
      <c r="H89" s="200">
        <f t="shared" si="6"/>
        <v>3.5230077150325743E-2</v>
      </c>
      <c r="I89" s="200">
        <f t="shared" si="6"/>
        <v>5.4855247705860227E-2</v>
      </c>
      <c r="J89" s="200">
        <f t="shared" si="6"/>
        <v>4.9493233713778333E-2</v>
      </c>
      <c r="K89" s="200">
        <f t="shared" si="6"/>
        <v>6.3056728966650599E-2</v>
      </c>
      <c r="L89" s="200">
        <f t="shared" si="6"/>
        <v>5.0041078082775074E-2</v>
      </c>
      <c r="M89" s="200">
        <f t="shared" si="6"/>
        <v>4.5132394068272907E-2</v>
      </c>
      <c r="N89" s="200">
        <f t="shared" si="6"/>
        <v>4.4197943593342032E-2</v>
      </c>
      <c r="O89" s="200">
        <f t="shared" si="6"/>
        <v>5.1226713563059245E-2</v>
      </c>
      <c r="P89" s="200">
        <f t="shared" si="6"/>
        <v>5.6377702404810034E-2</v>
      </c>
      <c r="Q89" s="200">
        <f t="shared" si="6"/>
        <v>6.2222863112317631E-2</v>
      </c>
    </row>
    <row r="90" spans="1:17" x14ac:dyDescent="0.25">
      <c r="A90" s="142" t="s">
        <v>277</v>
      </c>
      <c r="B90" s="199">
        <f t="shared" ref="B90:Q90" si="7">IF(B$16=0,0,B$16/B$5)</f>
        <v>2.6060609222121545E-2</v>
      </c>
      <c r="C90" s="199">
        <f t="shared" si="7"/>
        <v>2.6842092379418973E-2</v>
      </c>
      <c r="D90" s="199">
        <f t="shared" si="7"/>
        <v>2.8458795399488878E-2</v>
      </c>
      <c r="E90" s="199">
        <f t="shared" si="7"/>
        <v>3.0458090497058908E-2</v>
      </c>
      <c r="F90" s="199">
        <f t="shared" si="7"/>
        <v>3.2218978098128348E-2</v>
      </c>
      <c r="G90" s="199">
        <f t="shared" si="7"/>
        <v>3.3300006620314508E-2</v>
      </c>
      <c r="H90" s="199">
        <f t="shared" si="7"/>
        <v>3.5230077150325743E-2</v>
      </c>
      <c r="I90" s="199">
        <f t="shared" si="7"/>
        <v>5.4855247705860227E-2</v>
      </c>
      <c r="J90" s="199">
        <f t="shared" si="7"/>
        <v>4.9493233713778333E-2</v>
      </c>
      <c r="K90" s="199">
        <f t="shared" si="7"/>
        <v>6.3056728966650599E-2</v>
      </c>
      <c r="L90" s="199">
        <f t="shared" si="7"/>
        <v>5.0041078082775074E-2</v>
      </c>
      <c r="M90" s="199">
        <f t="shared" si="7"/>
        <v>4.5132394068272907E-2</v>
      </c>
      <c r="N90" s="199">
        <f t="shared" si="7"/>
        <v>4.4197943593342032E-2</v>
      </c>
      <c r="O90" s="199">
        <f t="shared" si="7"/>
        <v>5.1226713563059245E-2</v>
      </c>
      <c r="P90" s="199">
        <f t="shared" si="7"/>
        <v>5.6377702404810034E-2</v>
      </c>
      <c r="Q90" s="199">
        <f t="shared" si="7"/>
        <v>6.2222863112317631E-2</v>
      </c>
    </row>
    <row r="91" spans="1:17" x14ac:dyDescent="0.25">
      <c r="A91" s="142" t="s">
        <v>276</v>
      </c>
      <c r="B91" s="199">
        <f t="shared" ref="B91:Q91" si="8">IF(B$22=0,0,B$22/B$5)</f>
        <v>0</v>
      </c>
      <c r="C91" s="199">
        <f t="shared" si="8"/>
        <v>0</v>
      </c>
      <c r="D91" s="199">
        <f t="shared" si="8"/>
        <v>0</v>
      </c>
      <c r="E91" s="199">
        <f t="shared" si="8"/>
        <v>0</v>
      </c>
      <c r="F91" s="199">
        <f t="shared" si="8"/>
        <v>0</v>
      </c>
      <c r="G91" s="199">
        <f t="shared" si="8"/>
        <v>0</v>
      </c>
      <c r="H91" s="199">
        <f t="shared" si="8"/>
        <v>0</v>
      </c>
      <c r="I91" s="199">
        <f t="shared" si="8"/>
        <v>0</v>
      </c>
      <c r="J91" s="199">
        <f t="shared" si="8"/>
        <v>0</v>
      </c>
      <c r="K91" s="199">
        <f t="shared" si="8"/>
        <v>0</v>
      </c>
      <c r="L91" s="199">
        <f t="shared" si="8"/>
        <v>0</v>
      </c>
      <c r="M91" s="199">
        <f t="shared" si="8"/>
        <v>0</v>
      </c>
      <c r="N91" s="199">
        <f t="shared" si="8"/>
        <v>0</v>
      </c>
      <c r="O91" s="199">
        <f t="shared" si="8"/>
        <v>0</v>
      </c>
      <c r="P91" s="199">
        <f t="shared" si="8"/>
        <v>0</v>
      </c>
      <c r="Q91" s="199">
        <f t="shared" si="8"/>
        <v>0</v>
      </c>
    </row>
    <row r="92" spans="1:17" x14ac:dyDescent="0.25">
      <c r="A92" s="142" t="s">
        <v>275</v>
      </c>
      <c r="B92" s="199">
        <f t="shared" ref="B92:Q92" si="9">IF(B$23=0,0,B$23/B$5)</f>
        <v>0</v>
      </c>
      <c r="C92" s="199">
        <f t="shared" si="9"/>
        <v>0</v>
      </c>
      <c r="D92" s="199">
        <f t="shared" si="9"/>
        <v>0</v>
      </c>
      <c r="E92" s="199">
        <f t="shared" si="9"/>
        <v>0</v>
      </c>
      <c r="F92" s="199">
        <f t="shared" si="9"/>
        <v>0</v>
      </c>
      <c r="G92" s="199">
        <f t="shared" si="9"/>
        <v>0</v>
      </c>
      <c r="H92" s="199">
        <f t="shared" si="9"/>
        <v>0</v>
      </c>
      <c r="I92" s="199">
        <f t="shared" si="9"/>
        <v>0</v>
      </c>
      <c r="J92" s="199">
        <f t="shared" si="9"/>
        <v>0</v>
      </c>
      <c r="K92" s="199">
        <f t="shared" si="9"/>
        <v>0</v>
      </c>
      <c r="L92" s="199">
        <f t="shared" si="9"/>
        <v>0</v>
      </c>
      <c r="M92" s="199">
        <f t="shared" si="9"/>
        <v>0</v>
      </c>
      <c r="N92" s="199">
        <f t="shared" si="9"/>
        <v>0</v>
      </c>
      <c r="O92" s="199">
        <f t="shared" si="9"/>
        <v>0</v>
      </c>
      <c r="P92" s="199">
        <f t="shared" si="9"/>
        <v>0</v>
      </c>
      <c r="Q92" s="199">
        <f t="shared" si="9"/>
        <v>0</v>
      </c>
    </row>
    <row r="93" spans="1:17" x14ac:dyDescent="0.25">
      <c r="A93" s="127" t="s">
        <v>262</v>
      </c>
      <c r="B93" s="200">
        <f t="shared" ref="B93:Q93" si="10">IF(B$24=0,0,B$24/B$5)</f>
        <v>5.5878170666489896E-2</v>
      </c>
      <c r="C93" s="200">
        <f t="shared" si="10"/>
        <v>5.7553797236239719E-2</v>
      </c>
      <c r="D93" s="200">
        <f t="shared" si="10"/>
        <v>6.1020270583141072E-2</v>
      </c>
      <c r="E93" s="200">
        <f t="shared" si="10"/>
        <v>6.5307083363398966E-2</v>
      </c>
      <c r="F93" s="200">
        <f t="shared" si="10"/>
        <v>6.908271182466838E-2</v>
      </c>
      <c r="G93" s="200">
        <f t="shared" si="10"/>
        <v>7.140061221384239E-2</v>
      </c>
      <c r="H93" s="200">
        <f t="shared" si="10"/>
        <v>7.5538996299766736E-2</v>
      </c>
      <c r="I93" s="200">
        <f t="shared" si="10"/>
        <v>0.11761854326332226</v>
      </c>
      <c r="J93" s="200">
        <f t="shared" si="10"/>
        <v>0.10612151606753019</v>
      </c>
      <c r="K93" s="200">
        <f t="shared" si="10"/>
        <v>0.13520384856844272</v>
      </c>
      <c r="L93" s="200">
        <f t="shared" si="10"/>
        <v>0.10729618320169187</v>
      </c>
      <c r="M93" s="200">
        <f t="shared" si="10"/>
        <v>9.6771168963828397E-2</v>
      </c>
      <c r="N93" s="200">
        <f t="shared" si="10"/>
        <v>9.4767555668662726E-2</v>
      </c>
      <c r="O93" s="200">
        <f t="shared" si="10"/>
        <v>0.10983837786609446</v>
      </c>
      <c r="P93" s="200">
        <f t="shared" si="10"/>
        <v>0.12088293293183776</v>
      </c>
      <c r="Q93" s="200">
        <f t="shared" si="10"/>
        <v>0.13341590500487502</v>
      </c>
    </row>
    <row r="94" spans="1:17" x14ac:dyDescent="0.25">
      <c r="A94" s="142" t="s">
        <v>274</v>
      </c>
      <c r="B94" s="199">
        <f t="shared" ref="B94:Q94" si="11">IF(B$25=0,0,B$25/B$5)</f>
        <v>5.5878170666489896E-2</v>
      </c>
      <c r="C94" s="199">
        <f t="shared" si="11"/>
        <v>5.7553797236239719E-2</v>
      </c>
      <c r="D94" s="199">
        <f t="shared" si="11"/>
        <v>6.1020270583141072E-2</v>
      </c>
      <c r="E94" s="199">
        <f t="shared" si="11"/>
        <v>6.5307083363398966E-2</v>
      </c>
      <c r="F94" s="199">
        <f t="shared" si="11"/>
        <v>6.908271182466838E-2</v>
      </c>
      <c r="G94" s="199">
        <f t="shared" si="11"/>
        <v>7.140061221384239E-2</v>
      </c>
      <c r="H94" s="199">
        <f t="shared" si="11"/>
        <v>7.5538996299766736E-2</v>
      </c>
      <c r="I94" s="199">
        <f t="shared" si="11"/>
        <v>0.11761854326332226</v>
      </c>
      <c r="J94" s="199">
        <f t="shared" si="11"/>
        <v>0.10612151606753019</v>
      </c>
      <c r="K94" s="199">
        <f t="shared" si="11"/>
        <v>0.13520384856844272</v>
      </c>
      <c r="L94" s="199">
        <f t="shared" si="11"/>
        <v>0.10729618320169187</v>
      </c>
      <c r="M94" s="199">
        <f t="shared" si="11"/>
        <v>9.6771168963828397E-2</v>
      </c>
      <c r="N94" s="199">
        <f t="shared" si="11"/>
        <v>9.4767555668662726E-2</v>
      </c>
      <c r="O94" s="199">
        <f t="shared" si="11"/>
        <v>0.10983837786609446</v>
      </c>
      <c r="P94" s="199">
        <f t="shared" si="11"/>
        <v>0.12088293293183776</v>
      </c>
      <c r="Q94" s="199">
        <f t="shared" si="11"/>
        <v>0.13341590500487502</v>
      </c>
    </row>
    <row r="95" spans="1:17" x14ac:dyDescent="0.25">
      <c r="A95" s="142" t="s">
        <v>273</v>
      </c>
      <c r="B95" s="199">
        <f t="shared" ref="B95:Q95" si="12">IF(B$31=0,0,B$31/B$5)</f>
        <v>0</v>
      </c>
      <c r="C95" s="199">
        <f t="shared" si="12"/>
        <v>0</v>
      </c>
      <c r="D95" s="199">
        <f t="shared" si="12"/>
        <v>0</v>
      </c>
      <c r="E95" s="199">
        <f t="shared" si="12"/>
        <v>0</v>
      </c>
      <c r="F95" s="199">
        <f t="shared" si="12"/>
        <v>0</v>
      </c>
      <c r="G95" s="199">
        <f t="shared" si="12"/>
        <v>0</v>
      </c>
      <c r="H95" s="199">
        <f t="shared" si="12"/>
        <v>0</v>
      </c>
      <c r="I95" s="199">
        <f t="shared" si="12"/>
        <v>0</v>
      </c>
      <c r="J95" s="199">
        <f t="shared" si="12"/>
        <v>0</v>
      </c>
      <c r="K95" s="199">
        <f t="shared" si="12"/>
        <v>0</v>
      </c>
      <c r="L95" s="199">
        <f t="shared" si="12"/>
        <v>0</v>
      </c>
      <c r="M95" s="199">
        <f t="shared" si="12"/>
        <v>0</v>
      </c>
      <c r="N95" s="199">
        <f t="shared" si="12"/>
        <v>0</v>
      </c>
      <c r="O95" s="199">
        <f t="shared" si="12"/>
        <v>0</v>
      </c>
      <c r="P95" s="199">
        <f t="shared" si="12"/>
        <v>0</v>
      </c>
      <c r="Q95" s="199">
        <f t="shared" si="12"/>
        <v>0</v>
      </c>
    </row>
    <row r="96" spans="1:17" x14ac:dyDescent="0.25">
      <c r="A96" s="142" t="s">
        <v>272</v>
      </c>
      <c r="B96" s="199">
        <f t="shared" ref="B96:Q96" si="13">IF(B$32=0,0,B$32/B$5)</f>
        <v>0</v>
      </c>
      <c r="C96" s="199">
        <f t="shared" si="13"/>
        <v>0</v>
      </c>
      <c r="D96" s="199">
        <f t="shared" si="13"/>
        <v>0</v>
      </c>
      <c r="E96" s="199">
        <f t="shared" si="13"/>
        <v>0</v>
      </c>
      <c r="F96" s="199">
        <f t="shared" si="13"/>
        <v>0</v>
      </c>
      <c r="G96" s="199">
        <f t="shared" si="13"/>
        <v>0</v>
      </c>
      <c r="H96" s="199">
        <f t="shared" si="13"/>
        <v>0</v>
      </c>
      <c r="I96" s="199">
        <f t="shared" si="13"/>
        <v>0</v>
      </c>
      <c r="J96" s="199">
        <f t="shared" si="13"/>
        <v>0</v>
      </c>
      <c r="K96" s="199">
        <f t="shared" si="13"/>
        <v>0</v>
      </c>
      <c r="L96" s="199">
        <f t="shared" si="13"/>
        <v>0</v>
      </c>
      <c r="M96" s="199">
        <f t="shared" si="13"/>
        <v>0</v>
      </c>
      <c r="N96" s="199">
        <f t="shared" si="13"/>
        <v>0</v>
      </c>
      <c r="O96" s="199">
        <f t="shared" si="13"/>
        <v>0</v>
      </c>
      <c r="P96" s="199">
        <f t="shared" si="13"/>
        <v>0</v>
      </c>
      <c r="Q96" s="199">
        <f t="shared" si="13"/>
        <v>0</v>
      </c>
    </row>
    <row r="97" spans="1:17" x14ac:dyDescent="0.25">
      <c r="A97" s="127" t="s">
        <v>261</v>
      </c>
      <c r="B97" s="200">
        <f t="shared" ref="B97:Q97" si="14">IF(B$33=0,0,B$33/B$5)</f>
        <v>0.73335965648247725</v>
      </c>
      <c r="C97" s="200">
        <f t="shared" si="14"/>
        <v>0.72245346495565332</v>
      </c>
      <c r="D97" s="200">
        <f t="shared" si="14"/>
        <v>0.70681089111304241</v>
      </c>
      <c r="E97" s="200">
        <f t="shared" si="14"/>
        <v>0.6911521624711674</v>
      </c>
      <c r="F97" s="200">
        <f t="shared" si="14"/>
        <v>0.67619037862085618</v>
      </c>
      <c r="G97" s="200">
        <f t="shared" si="14"/>
        <v>0.66570098751997853</v>
      </c>
      <c r="H97" s="200">
        <f t="shared" si="14"/>
        <v>0.64883595545908135</v>
      </c>
      <c r="I97" s="200">
        <f t="shared" si="14"/>
        <v>0.55497707435323029</v>
      </c>
      <c r="J97" s="200">
        <f t="shared" si="14"/>
        <v>0.59510973234427622</v>
      </c>
      <c r="K97" s="200">
        <f t="shared" si="14"/>
        <v>0.50103281677909661</v>
      </c>
      <c r="L97" s="200">
        <f t="shared" si="14"/>
        <v>0.58944064514005146</v>
      </c>
      <c r="M97" s="200">
        <f t="shared" si="14"/>
        <v>0.61993943169608434</v>
      </c>
      <c r="N97" s="200">
        <f t="shared" si="14"/>
        <v>0.6257995626791949</v>
      </c>
      <c r="O97" s="200">
        <f t="shared" si="14"/>
        <v>0.57646049117936982</v>
      </c>
      <c r="P97" s="200">
        <f t="shared" si="14"/>
        <v>0.54611195354707565</v>
      </c>
      <c r="Q97" s="200">
        <f t="shared" si="14"/>
        <v>0.5022462515014281</v>
      </c>
    </row>
    <row r="98" spans="1:17" x14ac:dyDescent="0.25">
      <c r="A98" s="127" t="s">
        <v>260</v>
      </c>
      <c r="B98" s="200">
        <f t="shared" ref="B98:Q98" si="15">IF(B$44=0,0,B$44/B$5)</f>
        <v>0.14032159273881512</v>
      </c>
      <c r="C98" s="200">
        <f t="shared" si="15"/>
        <v>0.1466514563384648</v>
      </c>
      <c r="D98" s="200">
        <f t="shared" si="15"/>
        <v>0.15466472162548375</v>
      </c>
      <c r="E98" s="200">
        <f t="shared" si="15"/>
        <v>0.16159409365467911</v>
      </c>
      <c r="F98" s="200">
        <f t="shared" si="15"/>
        <v>0.1688837825292408</v>
      </c>
      <c r="G98" s="200">
        <f t="shared" si="15"/>
        <v>0.17510889615718167</v>
      </c>
      <c r="H98" s="200">
        <f t="shared" si="15"/>
        <v>0.18244771731294609</v>
      </c>
      <c r="I98" s="200">
        <f t="shared" si="15"/>
        <v>0.19495812072767318</v>
      </c>
      <c r="J98" s="200">
        <f t="shared" si="15"/>
        <v>0.17897375249619427</v>
      </c>
      <c r="K98" s="200">
        <f t="shared" si="15"/>
        <v>0.21476974876626137</v>
      </c>
      <c r="L98" s="200">
        <f t="shared" si="15"/>
        <v>0.18078167306393694</v>
      </c>
      <c r="M98" s="200">
        <f t="shared" si="15"/>
        <v>0.1701039124415239</v>
      </c>
      <c r="N98" s="200">
        <f t="shared" si="15"/>
        <v>0.16809485632708937</v>
      </c>
      <c r="O98" s="200">
        <f t="shared" si="15"/>
        <v>0.18618007064407174</v>
      </c>
      <c r="P98" s="200">
        <f t="shared" si="15"/>
        <v>0.19712390279124722</v>
      </c>
      <c r="Q98" s="200">
        <f t="shared" si="15"/>
        <v>0.21218425882363665</v>
      </c>
    </row>
    <row r="99" spans="1:17" x14ac:dyDescent="0.25">
      <c r="A99" s="142" t="s">
        <v>271</v>
      </c>
      <c r="B99" s="199">
        <f t="shared" ref="B99:Q99" si="16">IF(B$45=0,0,B$45/B$5)</f>
        <v>7.4272736283046384E-2</v>
      </c>
      <c r="C99" s="199">
        <f t="shared" si="16"/>
        <v>7.6499963281344091E-2</v>
      </c>
      <c r="D99" s="199">
        <f t="shared" si="16"/>
        <v>8.1107566888543328E-2</v>
      </c>
      <c r="E99" s="199">
        <f t="shared" si="16"/>
        <v>8.6805557916617898E-2</v>
      </c>
      <c r="F99" s="199">
        <f t="shared" si="16"/>
        <v>9.1824087579665814E-2</v>
      </c>
      <c r="G99" s="199">
        <f t="shared" si="16"/>
        <v>9.490501886789636E-2</v>
      </c>
      <c r="H99" s="199">
        <f t="shared" si="16"/>
        <v>0.10040571987842839</v>
      </c>
      <c r="I99" s="199">
        <f t="shared" si="16"/>
        <v>0.15633745596170168</v>
      </c>
      <c r="J99" s="199">
        <f t="shared" si="16"/>
        <v>0.14105571608426828</v>
      </c>
      <c r="K99" s="199">
        <f t="shared" si="16"/>
        <v>0.17971167755495418</v>
      </c>
      <c r="L99" s="199">
        <f t="shared" si="16"/>
        <v>0.14261707253590897</v>
      </c>
      <c r="M99" s="199">
        <f t="shared" si="16"/>
        <v>0.12862732309457783</v>
      </c>
      <c r="N99" s="199">
        <f t="shared" si="16"/>
        <v>0.12596413924102481</v>
      </c>
      <c r="O99" s="199">
        <f t="shared" si="16"/>
        <v>0.14599613365471886</v>
      </c>
      <c r="P99" s="199">
        <f t="shared" si="16"/>
        <v>0.16067645185370855</v>
      </c>
      <c r="Q99" s="199">
        <f t="shared" si="16"/>
        <v>0.17733515987010526</v>
      </c>
    </row>
    <row r="100" spans="1:17" x14ac:dyDescent="0.25">
      <c r="A100" s="142" t="s">
        <v>270</v>
      </c>
      <c r="B100" s="199">
        <f t="shared" ref="B100:Q100" si="17">IF(B$51=0,0,B$51/B$5)</f>
        <v>6.6048856455768745E-2</v>
      </c>
      <c r="C100" s="199">
        <f t="shared" si="17"/>
        <v>7.0151493057120692E-2</v>
      </c>
      <c r="D100" s="199">
        <f t="shared" si="17"/>
        <v>7.3557154736940411E-2</v>
      </c>
      <c r="E100" s="199">
        <f t="shared" si="17"/>
        <v>7.4788535738061199E-2</v>
      </c>
      <c r="F100" s="199">
        <f t="shared" si="17"/>
        <v>7.7059694949574986E-2</v>
      </c>
      <c r="G100" s="199">
        <f t="shared" si="17"/>
        <v>8.0203877289285339E-2</v>
      </c>
      <c r="H100" s="199">
        <f t="shared" si="17"/>
        <v>8.2041997434517733E-2</v>
      </c>
      <c r="I100" s="199">
        <f t="shared" si="17"/>
        <v>3.8620664765971494E-2</v>
      </c>
      <c r="J100" s="199">
        <f t="shared" si="17"/>
        <v>3.7918036411926002E-2</v>
      </c>
      <c r="K100" s="199">
        <f t="shared" si="17"/>
        <v>3.5058071211307197E-2</v>
      </c>
      <c r="L100" s="199">
        <f t="shared" si="17"/>
        <v>3.8164600528027975E-2</v>
      </c>
      <c r="M100" s="199">
        <f t="shared" si="17"/>
        <v>4.1476589346946063E-2</v>
      </c>
      <c r="N100" s="199">
        <f t="shared" si="17"/>
        <v>4.2130717086064536E-2</v>
      </c>
      <c r="O100" s="199">
        <f t="shared" si="17"/>
        <v>4.0183936989352895E-2</v>
      </c>
      <c r="P100" s="199">
        <f t="shared" si="17"/>
        <v>3.644745093753865E-2</v>
      </c>
      <c r="Q100" s="199">
        <f t="shared" si="17"/>
        <v>3.4849098953531395E-2</v>
      </c>
    </row>
    <row r="101" spans="1:17" x14ac:dyDescent="0.25">
      <c r="A101" s="142" t="s">
        <v>269</v>
      </c>
      <c r="B101" s="199">
        <f t="shared" ref="B101:Q101" si="18">IF(B$62=0,0,B$62/B$5)</f>
        <v>0</v>
      </c>
      <c r="C101" s="199">
        <f t="shared" si="18"/>
        <v>0</v>
      </c>
      <c r="D101" s="199">
        <f t="shared" si="18"/>
        <v>0</v>
      </c>
      <c r="E101" s="199">
        <f t="shared" si="18"/>
        <v>0</v>
      </c>
      <c r="F101" s="199">
        <f t="shared" si="18"/>
        <v>0</v>
      </c>
      <c r="G101" s="199">
        <f t="shared" si="18"/>
        <v>0</v>
      </c>
      <c r="H101" s="199">
        <f t="shared" si="18"/>
        <v>0</v>
      </c>
      <c r="I101" s="199">
        <f t="shared" si="18"/>
        <v>0</v>
      </c>
      <c r="J101" s="199">
        <f t="shared" si="18"/>
        <v>0</v>
      </c>
      <c r="K101" s="199">
        <f t="shared" si="18"/>
        <v>0</v>
      </c>
      <c r="L101" s="199">
        <f t="shared" si="18"/>
        <v>0</v>
      </c>
      <c r="M101" s="199">
        <f t="shared" si="18"/>
        <v>0</v>
      </c>
      <c r="N101" s="199">
        <f t="shared" si="18"/>
        <v>0</v>
      </c>
      <c r="O101" s="199">
        <f t="shared" si="18"/>
        <v>0</v>
      </c>
      <c r="P101" s="199">
        <f t="shared" si="18"/>
        <v>0</v>
      </c>
      <c r="Q101" s="199">
        <f t="shared" si="18"/>
        <v>0</v>
      </c>
    </row>
    <row r="102" spans="1:17" x14ac:dyDescent="0.25">
      <c r="A102" s="142" t="s">
        <v>268</v>
      </c>
      <c r="B102" s="199">
        <f t="shared" ref="B102:Q102" si="19">IF(B$63=0,0,B$63/B$5)</f>
        <v>0</v>
      </c>
      <c r="C102" s="199">
        <f t="shared" si="19"/>
        <v>0</v>
      </c>
      <c r="D102" s="199">
        <f t="shared" si="19"/>
        <v>0</v>
      </c>
      <c r="E102" s="199">
        <f t="shared" si="19"/>
        <v>0</v>
      </c>
      <c r="F102" s="199">
        <f t="shared" si="19"/>
        <v>0</v>
      </c>
      <c r="G102" s="199">
        <f t="shared" si="19"/>
        <v>0</v>
      </c>
      <c r="H102" s="199">
        <f t="shared" si="19"/>
        <v>0</v>
      </c>
      <c r="I102" s="199">
        <f t="shared" si="19"/>
        <v>0</v>
      </c>
      <c r="J102" s="199">
        <f t="shared" si="19"/>
        <v>0</v>
      </c>
      <c r="K102" s="199">
        <f t="shared" si="19"/>
        <v>0</v>
      </c>
      <c r="L102" s="199">
        <f t="shared" si="19"/>
        <v>0</v>
      </c>
      <c r="M102" s="199">
        <f t="shared" si="19"/>
        <v>0</v>
      </c>
      <c r="N102" s="199">
        <f t="shared" si="19"/>
        <v>0</v>
      </c>
      <c r="O102" s="199">
        <f t="shared" si="19"/>
        <v>0</v>
      </c>
      <c r="P102" s="199">
        <f t="shared" si="19"/>
        <v>0</v>
      </c>
      <c r="Q102" s="199">
        <f t="shared" si="19"/>
        <v>0</v>
      </c>
    </row>
    <row r="103" spans="1:17" x14ac:dyDescent="0.25">
      <c r="A103" s="142" t="s">
        <v>267</v>
      </c>
      <c r="B103" s="199">
        <f t="shared" ref="B103:Q103" si="20">IF(B$64=0,0,B$64/B$5)</f>
        <v>0</v>
      </c>
      <c r="C103" s="199">
        <f t="shared" si="20"/>
        <v>0</v>
      </c>
      <c r="D103" s="199">
        <f t="shared" si="20"/>
        <v>0</v>
      </c>
      <c r="E103" s="199">
        <f t="shared" si="20"/>
        <v>0</v>
      </c>
      <c r="F103" s="199">
        <f t="shared" si="20"/>
        <v>0</v>
      </c>
      <c r="G103" s="199">
        <f t="shared" si="20"/>
        <v>0</v>
      </c>
      <c r="H103" s="199">
        <f t="shared" si="20"/>
        <v>0</v>
      </c>
      <c r="I103" s="199">
        <f t="shared" si="20"/>
        <v>0</v>
      </c>
      <c r="J103" s="199">
        <f t="shared" si="20"/>
        <v>0</v>
      </c>
      <c r="K103" s="199">
        <f t="shared" si="20"/>
        <v>0</v>
      </c>
      <c r="L103" s="199">
        <f t="shared" si="20"/>
        <v>0</v>
      </c>
      <c r="M103" s="199">
        <f t="shared" si="20"/>
        <v>0</v>
      </c>
      <c r="N103" s="199">
        <f t="shared" si="20"/>
        <v>0</v>
      </c>
      <c r="O103" s="199">
        <f t="shared" si="20"/>
        <v>0</v>
      </c>
      <c r="P103" s="199">
        <f t="shared" si="20"/>
        <v>0</v>
      </c>
      <c r="Q103" s="199">
        <f t="shared" si="20"/>
        <v>0</v>
      </c>
    </row>
    <row r="104" spans="1:17" x14ac:dyDescent="0.25">
      <c r="A104" s="127" t="s">
        <v>259</v>
      </c>
      <c r="B104" s="200">
        <f t="shared" ref="B104:Q104" si="21">IF(B$65=0,0,B$65/B$5)</f>
        <v>2.7307620682242895E-2</v>
      </c>
      <c r="C104" s="200">
        <f t="shared" si="21"/>
        <v>2.8660409878271731E-2</v>
      </c>
      <c r="D104" s="200">
        <f t="shared" si="21"/>
        <v>3.0203659079507821E-2</v>
      </c>
      <c r="E104" s="200">
        <f t="shared" si="21"/>
        <v>3.1556291349924707E-2</v>
      </c>
      <c r="F104" s="200">
        <f t="shared" si="21"/>
        <v>3.2785348082821741E-2</v>
      </c>
      <c r="G104" s="200">
        <f t="shared" si="21"/>
        <v>3.3402123062369636E-2</v>
      </c>
      <c r="H104" s="200">
        <f t="shared" si="21"/>
        <v>3.5329678233902755E-2</v>
      </c>
      <c r="I104" s="200">
        <f t="shared" si="21"/>
        <v>4.2935761750059996E-2</v>
      </c>
      <c r="J104" s="200">
        <f t="shared" si="21"/>
        <v>3.90277781683223E-2</v>
      </c>
      <c r="K104" s="200">
        <f t="shared" si="21"/>
        <v>4.7018295013379417E-2</v>
      </c>
      <c r="L104" s="200">
        <f t="shared" si="21"/>
        <v>4.0223086727291031E-2</v>
      </c>
      <c r="M104" s="200">
        <f t="shared" si="21"/>
        <v>3.8154551687032405E-2</v>
      </c>
      <c r="N104" s="200">
        <f t="shared" si="21"/>
        <v>3.7735529460991499E-2</v>
      </c>
      <c r="O104" s="200">
        <f t="shared" si="21"/>
        <v>4.2333215671355222E-2</v>
      </c>
      <c r="P104" s="200">
        <f t="shared" si="21"/>
        <v>4.3676384151483977E-2</v>
      </c>
      <c r="Q104" s="200">
        <f t="shared" si="21"/>
        <v>4.9090708364764299E-2</v>
      </c>
    </row>
    <row r="105" spans="1:17" x14ac:dyDescent="0.25">
      <c r="A105" s="142" t="s">
        <v>266</v>
      </c>
      <c r="B105" s="199">
        <f t="shared" ref="B105:Q105" si="22">IF(B$66=0,0,B$66/B$5)</f>
        <v>1.8814496197798947E-2</v>
      </c>
      <c r="C105" s="199">
        <f t="shared" si="22"/>
        <v>1.9639733438510398E-2</v>
      </c>
      <c r="D105" s="199">
        <f t="shared" si="22"/>
        <v>2.0745053655798377E-2</v>
      </c>
      <c r="E105" s="199">
        <f t="shared" si="22"/>
        <v>2.1939344469731423E-2</v>
      </c>
      <c r="F105" s="199">
        <f t="shared" si="22"/>
        <v>2.2876356208324955E-2</v>
      </c>
      <c r="G105" s="199">
        <f t="shared" si="22"/>
        <v>2.3088825444429233E-2</v>
      </c>
      <c r="H105" s="199">
        <f t="shared" si="22"/>
        <v>2.4780019472885224E-2</v>
      </c>
      <c r="I105" s="199">
        <f t="shared" si="22"/>
        <v>3.7969587752043323E-2</v>
      </c>
      <c r="J105" s="199">
        <f t="shared" si="22"/>
        <v>3.415195410817632E-2</v>
      </c>
      <c r="K105" s="199">
        <f t="shared" si="22"/>
        <v>4.2510229636327355E-2</v>
      </c>
      <c r="L105" s="199">
        <f t="shared" si="22"/>
        <v>3.53155573531726E-2</v>
      </c>
      <c r="M105" s="199">
        <f t="shared" si="22"/>
        <v>3.2821138583208599E-2</v>
      </c>
      <c r="N105" s="199">
        <f t="shared" si="22"/>
        <v>3.2318003041431766E-2</v>
      </c>
      <c r="O105" s="199">
        <f t="shared" si="22"/>
        <v>3.716602281686307E-2</v>
      </c>
      <c r="P105" s="199">
        <f t="shared" si="22"/>
        <v>3.8989660496238275E-2</v>
      </c>
      <c r="Q105" s="199">
        <f t="shared" si="22"/>
        <v>4.4609514420380782E-2</v>
      </c>
    </row>
    <row r="106" spans="1:17" x14ac:dyDescent="0.25">
      <c r="A106" s="142" t="s">
        <v>265</v>
      </c>
      <c r="B106" s="199">
        <f t="shared" ref="B106:Q106" si="23">IF(B$67=0,0,B$67/B$5)</f>
        <v>8.4931244844439497E-3</v>
      </c>
      <c r="C106" s="199">
        <f t="shared" si="23"/>
        <v>9.0206764397613333E-3</v>
      </c>
      <c r="D106" s="199">
        <f t="shared" si="23"/>
        <v>9.4586054237094427E-3</v>
      </c>
      <c r="E106" s="199">
        <f t="shared" si="23"/>
        <v>9.6169468801932771E-3</v>
      </c>
      <c r="F106" s="199">
        <f t="shared" si="23"/>
        <v>9.9089918744967847E-3</v>
      </c>
      <c r="G106" s="199">
        <f t="shared" si="23"/>
        <v>1.0313297617940401E-2</v>
      </c>
      <c r="H106" s="199">
        <f t="shared" si="23"/>
        <v>1.0549658761017532E-2</v>
      </c>
      <c r="I106" s="199">
        <f t="shared" si="23"/>
        <v>4.9661739980166719E-3</v>
      </c>
      <c r="J106" s="199">
        <f t="shared" si="23"/>
        <v>4.8758240601459871E-3</v>
      </c>
      <c r="K106" s="199">
        <f t="shared" si="23"/>
        <v>4.5080653770520618E-3</v>
      </c>
      <c r="L106" s="199">
        <f t="shared" si="23"/>
        <v>4.9075293741184306E-3</v>
      </c>
      <c r="M106" s="199">
        <f t="shared" si="23"/>
        <v>5.3334131038238067E-3</v>
      </c>
      <c r="N106" s="199">
        <f t="shared" si="23"/>
        <v>5.4175264195597348E-3</v>
      </c>
      <c r="O106" s="199">
        <f t="shared" si="23"/>
        <v>5.1671928544921508E-3</v>
      </c>
      <c r="P106" s="199">
        <f t="shared" si="23"/>
        <v>4.6867236552457E-3</v>
      </c>
      <c r="Q106" s="199">
        <f t="shared" si="23"/>
        <v>4.4811939443835233E-3</v>
      </c>
    </row>
    <row r="107" spans="1:17" x14ac:dyDescent="0.25">
      <c r="A107" s="142" t="s">
        <v>264</v>
      </c>
      <c r="B107" s="199">
        <f t="shared" ref="B107:Q107" si="24">IF(B$78=0,0,B$78/B$5)</f>
        <v>0</v>
      </c>
      <c r="C107" s="199">
        <f t="shared" si="24"/>
        <v>0</v>
      </c>
      <c r="D107" s="199">
        <f t="shared" si="24"/>
        <v>0</v>
      </c>
      <c r="E107" s="199">
        <f t="shared" si="24"/>
        <v>0</v>
      </c>
      <c r="F107" s="199">
        <f t="shared" si="24"/>
        <v>0</v>
      </c>
      <c r="G107" s="199">
        <f t="shared" si="24"/>
        <v>0</v>
      </c>
      <c r="H107" s="199">
        <f t="shared" si="24"/>
        <v>0</v>
      </c>
      <c r="I107" s="199">
        <f t="shared" si="24"/>
        <v>0</v>
      </c>
      <c r="J107" s="199">
        <f t="shared" si="24"/>
        <v>0</v>
      </c>
      <c r="K107" s="199">
        <f t="shared" si="24"/>
        <v>0</v>
      </c>
      <c r="L107" s="199">
        <f t="shared" si="24"/>
        <v>0</v>
      </c>
      <c r="M107" s="199">
        <f t="shared" si="24"/>
        <v>0</v>
      </c>
      <c r="N107" s="199">
        <f t="shared" si="24"/>
        <v>0</v>
      </c>
      <c r="O107" s="199">
        <f t="shared" si="24"/>
        <v>0</v>
      </c>
      <c r="P107" s="199">
        <f t="shared" si="24"/>
        <v>0</v>
      </c>
      <c r="Q107" s="199">
        <f t="shared" si="24"/>
        <v>0</v>
      </c>
    </row>
    <row r="108" spans="1:17" x14ac:dyDescent="0.25">
      <c r="A108" s="72" t="s">
        <v>258</v>
      </c>
      <c r="B108" s="71">
        <f t="shared" ref="B108:Q108" si="25">IF(B$79=0,0,B$79/B$5)</f>
        <v>0</v>
      </c>
      <c r="C108" s="71">
        <f t="shared" si="25"/>
        <v>0</v>
      </c>
      <c r="D108" s="71">
        <f t="shared" si="25"/>
        <v>0</v>
      </c>
      <c r="E108" s="71">
        <f t="shared" si="25"/>
        <v>0</v>
      </c>
      <c r="F108" s="71">
        <f t="shared" si="25"/>
        <v>0</v>
      </c>
      <c r="G108" s="71">
        <f t="shared" si="25"/>
        <v>0</v>
      </c>
      <c r="H108" s="71">
        <f t="shared" si="25"/>
        <v>0</v>
      </c>
      <c r="I108" s="71">
        <f t="shared" si="25"/>
        <v>0</v>
      </c>
      <c r="J108" s="71">
        <f t="shared" si="25"/>
        <v>0</v>
      </c>
      <c r="K108" s="71">
        <f t="shared" si="25"/>
        <v>0</v>
      </c>
      <c r="L108" s="71">
        <f t="shared" si="25"/>
        <v>0</v>
      </c>
      <c r="M108" s="71">
        <f t="shared" si="25"/>
        <v>0</v>
      </c>
      <c r="N108" s="71">
        <f t="shared" si="25"/>
        <v>0</v>
      </c>
      <c r="O108" s="71">
        <f t="shared" si="25"/>
        <v>0</v>
      </c>
      <c r="P108" s="71">
        <f t="shared" si="25"/>
        <v>0</v>
      </c>
      <c r="Q108" s="71">
        <f t="shared" si="25"/>
        <v>0</v>
      </c>
    </row>
    <row r="110" spans="1:17" ht="12.75" x14ac:dyDescent="0.25">
      <c r="A110" s="266" t="s">
        <v>133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>IF(B$5=0,0,B$5/FBT_fec!B$5)</f>
        <v>1.5917926192711107</v>
      </c>
      <c r="C112" s="230">
        <f>IF(C$5=0,0,C$5/FBT_fec!C$5)</f>
        <v>1.5217097936843857</v>
      </c>
      <c r="D112" s="230">
        <f>IF(D$5=0,0,D$5/FBT_fec!D$5)</f>
        <v>1.4408068025429011</v>
      </c>
      <c r="E112" s="230">
        <f>IF(E$5=0,0,E$5/FBT_fec!E$5)</f>
        <v>1.3615178456396213</v>
      </c>
      <c r="F112" s="230">
        <f>IF(F$5=0,0,F$5/FBT_fec!F$5)</f>
        <v>1.2984208947297777</v>
      </c>
      <c r="G112" s="230">
        <f>IF(G$5=0,0,G$5/FBT_fec!G$5)</f>
        <v>1.2793832025144896</v>
      </c>
      <c r="H112" s="230">
        <f>IF(H$5=0,0,H$5/FBT_fec!H$5)</f>
        <v>1.1936704363067021</v>
      </c>
      <c r="I112" s="230">
        <f>IF(I$5=0,0,I$5/FBT_fec!I$5)</f>
        <v>0.77906540422783077</v>
      </c>
      <c r="J112" s="230">
        <f>IF(J$5=0,0,J$5/FBT_fec!J$5)</f>
        <v>0.86013827096008688</v>
      </c>
      <c r="K112" s="230">
        <f>IF(K$5=0,0,K$5/FBT_fec!K$5)</f>
        <v>0.69136939228799832</v>
      </c>
      <c r="L112" s="230">
        <f>IF(L$5=0,0,L$5/FBT_fec!L$5)</f>
        <v>0.83846879420609188</v>
      </c>
      <c r="M112" s="230">
        <f>IF(M$5=0,0,M$5/FBT_fec!M$5)</f>
        <v>0.90495400245083779</v>
      </c>
      <c r="N112" s="230">
        <f>IF(N$5=0,0,N$5/FBT_fec!N$5)</f>
        <v>0.92140592557020196</v>
      </c>
      <c r="O112" s="230">
        <f>IF(O$5=0,0,O$5/FBT_fec!O$5)</f>
        <v>0.79396559224080832</v>
      </c>
      <c r="P112" s="230">
        <f>IF(P$5=0,0,P$5/FBT_fec!P$5)</f>
        <v>0.74798514402807947</v>
      </c>
      <c r="Q112" s="230">
        <f>IF(Q$5=0,0,Q$5/FBT_fec!Q$5)</f>
        <v>0.65884998522172733</v>
      </c>
    </row>
    <row r="113" spans="1:17" x14ac:dyDescent="0.25">
      <c r="A113" s="132" t="s">
        <v>83</v>
      </c>
      <c r="B113" s="275">
        <f>IF(B$6=0,0,B$6/FBT_fec!B$6)</f>
        <v>0</v>
      </c>
      <c r="C113" s="275">
        <f>IF(C$6=0,0,C$6/FBT_fec!C$6)</f>
        <v>0</v>
      </c>
      <c r="D113" s="275">
        <f>IF(D$6=0,0,D$6/FBT_fec!D$6)</f>
        <v>0</v>
      </c>
      <c r="E113" s="275">
        <f>IF(E$6=0,0,E$6/FBT_fec!E$6)</f>
        <v>0</v>
      </c>
      <c r="F113" s="275">
        <f>IF(F$6=0,0,F$6/FBT_fec!F$6)</f>
        <v>0</v>
      </c>
      <c r="G113" s="275">
        <f>IF(G$6=0,0,G$6/FBT_fec!G$6)</f>
        <v>0</v>
      </c>
      <c r="H113" s="275">
        <f>IF(H$6=0,0,H$6/FBT_fec!H$6)</f>
        <v>0</v>
      </c>
      <c r="I113" s="275">
        <f>IF(I$6=0,0,I$6/FBT_fec!I$6)</f>
        <v>0</v>
      </c>
      <c r="J113" s="275">
        <f>IF(J$6=0,0,J$6/FBT_fec!J$6)</f>
        <v>0</v>
      </c>
      <c r="K113" s="275">
        <f>IF(K$6=0,0,K$6/FBT_fec!K$6)</f>
        <v>0</v>
      </c>
      <c r="L113" s="275">
        <f>IF(L$6=0,0,L$6/FBT_fec!L$6)</f>
        <v>0</v>
      </c>
      <c r="M113" s="275">
        <f>IF(M$6=0,0,M$6/FBT_fec!M$6)</f>
        <v>0</v>
      </c>
      <c r="N113" s="275">
        <f>IF(N$6=0,0,N$6/FBT_fec!N$6)</f>
        <v>0</v>
      </c>
      <c r="O113" s="275">
        <f>IF(O$6=0,0,O$6/FBT_fec!O$6)</f>
        <v>0</v>
      </c>
      <c r="P113" s="275">
        <f>IF(P$6=0,0,P$6/FBT_fec!P$6)</f>
        <v>0</v>
      </c>
      <c r="Q113" s="275">
        <f>IF(Q$6=0,0,Q$6/FBT_fec!Q$6)</f>
        <v>0</v>
      </c>
    </row>
    <row r="114" spans="1:17" x14ac:dyDescent="0.25">
      <c r="A114" s="76" t="s">
        <v>82</v>
      </c>
      <c r="B114" s="274">
        <f>IF(B$7=0,0,B$7/FBT_fec!B$7)</f>
        <v>0</v>
      </c>
      <c r="C114" s="274">
        <f>IF(C$7=0,0,C$7/FBT_fec!C$7)</f>
        <v>0</v>
      </c>
      <c r="D114" s="274">
        <f>IF(D$7=0,0,D$7/FBT_fec!D$7)</f>
        <v>0</v>
      </c>
      <c r="E114" s="274">
        <f>IF(E$7=0,0,E$7/FBT_fec!E$7)</f>
        <v>0</v>
      </c>
      <c r="F114" s="274">
        <f>IF(F$7=0,0,F$7/FBT_fec!F$7)</f>
        <v>0</v>
      </c>
      <c r="G114" s="274">
        <f>IF(G$7=0,0,G$7/FBT_fec!G$7)</f>
        <v>0</v>
      </c>
      <c r="H114" s="274">
        <f>IF(H$7=0,0,H$7/FBT_fec!H$7)</f>
        <v>0</v>
      </c>
      <c r="I114" s="274">
        <f>IF(I$7=0,0,I$7/FBT_fec!I$7)</f>
        <v>0</v>
      </c>
      <c r="J114" s="274">
        <f>IF(J$7=0,0,J$7/FBT_fec!J$7)</f>
        <v>0</v>
      </c>
      <c r="K114" s="274">
        <f>IF(K$7=0,0,K$7/FBT_fec!K$7)</f>
        <v>0</v>
      </c>
      <c r="L114" s="274">
        <f>IF(L$7=0,0,L$7/FBT_fec!L$7)</f>
        <v>0</v>
      </c>
      <c r="M114" s="274">
        <f>IF(M$7=0,0,M$7/FBT_fec!M$7)</f>
        <v>0</v>
      </c>
      <c r="N114" s="274">
        <f>IF(N$7=0,0,N$7/FBT_fec!N$7)</f>
        <v>0</v>
      </c>
      <c r="O114" s="274">
        <f>IF(O$7=0,0,O$7/FBT_fec!O$7)</f>
        <v>0</v>
      </c>
      <c r="P114" s="274">
        <f>IF(P$7=0,0,P$7/FBT_fec!P$7)</f>
        <v>0</v>
      </c>
      <c r="Q114" s="274">
        <f>IF(Q$7=0,0,Q$7/FBT_fec!Q$7)</f>
        <v>0</v>
      </c>
    </row>
    <row r="115" spans="1:17" x14ac:dyDescent="0.25">
      <c r="A115" s="76" t="s">
        <v>81</v>
      </c>
      <c r="B115" s="274">
        <f>IF(B$8=0,0,B$8/FBT_fec!B$8)</f>
        <v>0</v>
      </c>
      <c r="C115" s="274">
        <f>IF(C$8=0,0,C$8/FBT_fec!C$8)</f>
        <v>0</v>
      </c>
      <c r="D115" s="274">
        <f>IF(D$8=0,0,D$8/FBT_fec!D$8)</f>
        <v>0</v>
      </c>
      <c r="E115" s="274">
        <f>IF(E$8=0,0,E$8/FBT_fec!E$8)</f>
        <v>0</v>
      </c>
      <c r="F115" s="274">
        <f>IF(F$8=0,0,F$8/FBT_fec!F$8)</f>
        <v>0</v>
      </c>
      <c r="G115" s="274">
        <f>IF(G$8=0,0,G$8/FBT_fec!G$8)</f>
        <v>0</v>
      </c>
      <c r="H115" s="274">
        <f>IF(H$8=0,0,H$8/FBT_fec!H$8)</f>
        <v>0</v>
      </c>
      <c r="I115" s="274">
        <f>IF(I$8=0,0,I$8/FBT_fec!I$8)</f>
        <v>0</v>
      </c>
      <c r="J115" s="274">
        <f>IF(J$8=0,0,J$8/FBT_fec!J$8)</f>
        <v>0</v>
      </c>
      <c r="K115" s="274">
        <f>IF(K$8=0,0,K$8/FBT_fec!K$8)</f>
        <v>0</v>
      </c>
      <c r="L115" s="274">
        <f>IF(L$8=0,0,L$8/FBT_fec!L$8)</f>
        <v>0</v>
      </c>
      <c r="M115" s="274">
        <f>IF(M$8=0,0,M$8/FBT_fec!M$8)</f>
        <v>0</v>
      </c>
      <c r="N115" s="274">
        <f>IF(N$8=0,0,N$8/FBT_fec!N$8)</f>
        <v>0</v>
      </c>
      <c r="O115" s="274">
        <f>IF(O$8=0,0,O$8/FBT_fec!O$8)</f>
        <v>0</v>
      </c>
      <c r="P115" s="274">
        <f>IF(P$8=0,0,P$8/FBT_fec!P$8)</f>
        <v>0</v>
      </c>
      <c r="Q115" s="274">
        <f>IF(Q$8=0,0,Q$8/FBT_fec!Q$8)</f>
        <v>0</v>
      </c>
    </row>
    <row r="116" spans="1:17" x14ac:dyDescent="0.25">
      <c r="A116" s="76" t="s">
        <v>80</v>
      </c>
      <c r="B116" s="274">
        <f>IF(B$9=0,0,B$9/FBT_fec!B$9)</f>
        <v>0</v>
      </c>
      <c r="C116" s="274">
        <f>IF(C$9=0,0,C$9/FBT_fec!C$9)</f>
        <v>0</v>
      </c>
      <c r="D116" s="274">
        <f>IF(D$9=0,0,D$9/FBT_fec!D$9)</f>
        <v>0</v>
      </c>
      <c r="E116" s="274">
        <f>IF(E$9=0,0,E$9/FBT_fec!E$9)</f>
        <v>0</v>
      </c>
      <c r="F116" s="274">
        <f>IF(F$9=0,0,F$9/FBT_fec!F$9)</f>
        <v>0</v>
      </c>
      <c r="G116" s="274">
        <f>IF(G$9=0,0,G$9/FBT_fec!G$9)</f>
        <v>0</v>
      </c>
      <c r="H116" s="274">
        <f>IF(H$9=0,0,H$9/FBT_fec!H$9)</f>
        <v>0</v>
      </c>
      <c r="I116" s="274">
        <f>IF(I$9=0,0,I$9/FBT_fec!I$9)</f>
        <v>0</v>
      </c>
      <c r="J116" s="274">
        <f>IF(J$9=0,0,J$9/FBT_fec!J$9)</f>
        <v>0</v>
      </c>
      <c r="K116" s="274">
        <f>IF(K$9=0,0,K$9/FBT_fec!K$9)</f>
        <v>0</v>
      </c>
      <c r="L116" s="274">
        <f>IF(L$9=0,0,L$9/FBT_fec!L$9)</f>
        <v>0</v>
      </c>
      <c r="M116" s="274">
        <f>IF(M$9=0,0,M$9/FBT_fec!M$9)</f>
        <v>0</v>
      </c>
      <c r="N116" s="274">
        <f>IF(N$9=0,0,N$9/FBT_fec!N$9)</f>
        <v>0</v>
      </c>
      <c r="O116" s="274">
        <f>IF(O$9=0,0,O$9/FBT_fec!O$9)</f>
        <v>0</v>
      </c>
      <c r="P116" s="274">
        <f>IF(P$9=0,0,P$9/FBT_fec!P$9)</f>
        <v>0</v>
      </c>
      <c r="Q116" s="274">
        <f>IF(Q$9=0,0,Q$9/FBT_fec!Q$9)</f>
        <v>0</v>
      </c>
    </row>
    <row r="117" spans="1:17" x14ac:dyDescent="0.25">
      <c r="A117" s="129" t="s">
        <v>79</v>
      </c>
      <c r="B117" s="273">
        <f>IF(B$10=0,0,B$10/FBT_fec!B$10)</f>
        <v>1.3198470337344574</v>
      </c>
      <c r="C117" s="273">
        <f>IF(C$10=0,0,C$10/FBT_fec!C$10)</f>
        <v>1.3183804950902731</v>
      </c>
      <c r="D117" s="273">
        <f>IF(D$10=0,0,D$10/FBT_fec!D$10)</f>
        <v>1.3184654894769829</v>
      </c>
      <c r="E117" s="273">
        <f>IF(E$10=0,0,E$10/FBT_fec!E$10)</f>
        <v>1.3180263459048407</v>
      </c>
      <c r="F117" s="273">
        <f>IF(F$10=0,0,F$10/FBT_fec!F$10)</f>
        <v>1.3141109163054359</v>
      </c>
      <c r="G117" s="273">
        <f>IF(G$10=0,0,G$10/FBT_fec!G$10)</f>
        <v>1.3102885832161155</v>
      </c>
      <c r="H117" s="273">
        <f>IF(H$10=0,0,H$10/FBT_fec!H$10)</f>
        <v>1.3112161523373163</v>
      </c>
      <c r="I117" s="273">
        <f>IF(I$10=0,0,I$10/FBT_fec!I$10)</f>
        <v>1.3112538792040143</v>
      </c>
      <c r="J117" s="273">
        <f>IF(J$10=0,0,J$10/FBT_fec!J$10)</f>
        <v>1.3064576279656974</v>
      </c>
      <c r="K117" s="273">
        <f>IF(K$10=0,0,K$10/FBT_fec!K$10)</f>
        <v>1.306804845620186</v>
      </c>
      <c r="L117" s="273">
        <f>IF(L$10=0,0,L$10/FBT_fec!L$10)</f>
        <v>1.3119591221340006</v>
      </c>
      <c r="M117" s="273">
        <f>IF(M$10=0,0,M$10/FBT_fec!M$10)</f>
        <v>1.3140754640203036</v>
      </c>
      <c r="N117" s="273">
        <f>IF(N$10=0,0,N$10/FBT_fec!N$10)</f>
        <v>1.3158590598731306</v>
      </c>
      <c r="O117" s="273">
        <f>IF(O$10=0,0,O$10/FBT_fec!O$10)</f>
        <v>1.3095667238999362</v>
      </c>
      <c r="P117" s="273">
        <f>IF(P$10=0,0,P$10/FBT_fec!P$10)</f>
        <v>1.3015136413319788</v>
      </c>
      <c r="Q117" s="273">
        <f>IF(Q$10=0,0,Q$10/FBT_fec!Q$10)</f>
        <v>1.3068213388195511</v>
      </c>
    </row>
    <row r="118" spans="1:17" x14ac:dyDescent="0.25">
      <c r="A118" s="127" t="s">
        <v>263</v>
      </c>
      <c r="B118" s="296">
        <f>IF(B$15=0,0,B$15/FBT_fec!B$15)</f>
        <v>0.69424378056503433</v>
      </c>
      <c r="C118" s="296">
        <f>IF(C$15=0,0,C$15/FBT_fec!C$15)</f>
        <v>0.68357968792301127</v>
      </c>
      <c r="D118" s="296">
        <f>IF(D$15=0,0,D$15/FBT_fec!D$15)</f>
        <v>0.68621974595153445</v>
      </c>
      <c r="E118" s="296">
        <f>IF(E$15=0,0,E$15/FBT_fec!E$15)</f>
        <v>0.69401196494515216</v>
      </c>
      <c r="F118" s="296">
        <f>IF(F$15=0,0,F$15/FBT_fec!F$15)</f>
        <v>0.70011310077213151</v>
      </c>
      <c r="G118" s="296">
        <f>IF(G$15=0,0,G$15/FBT_fec!G$15)</f>
        <v>0.71299405933375493</v>
      </c>
      <c r="H118" s="296">
        <f>IF(H$15=0,0,H$15/FBT_fec!H$15)</f>
        <v>0.70378333536871118</v>
      </c>
      <c r="I118" s="296">
        <f>IF(I$15=0,0,I$15/FBT_fec!I$15)</f>
        <v>0.71520912495389455</v>
      </c>
      <c r="J118" s="296">
        <f>IF(J$15=0,0,J$15/FBT_fec!J$15)</f>
        <v>0.71245107919394801</v>
      </c>
      <c r="K118" s="296">
        <f>IF(K$15=0,0,K$15/FBT_fec!K$15)</f>
        <v>0.72959615099791886</v>
      </c>
      <c r="L118" s="296">
        <f>IF(L$15=0,0,L$15/FBT_fec!L$15)</f>
        <v>0.7021897868038931</v>
      </c>
      <c r="M118" s="296">
        <f>IF(M$15=0,0,M$15/FBT_fec!M$15)</f>
        <v>0.68352723517174607</v>
      </c>
      <c r="N118" s="296">
        <f>IF(N$15=0,0,N$15/FBT_fec!N$15)</f>
        <v>0.68154417644842813</v>
      </c>
      <c r="O118" s="296">
        <f>IF(O$15=0,0,O$15/FBT_fec!O$15)</f>
        <v>0.68067394011706461</v>
      </c>
      <c r="P118" s="296">
        <f>IF(P$15=0,0,P$15/FBT_fec!P$15)</f>
        <v>0.70573440841473611</v>
      </c>
      <c r="Q118" s="296">
        <f>IF(Q$15=0,0,Q$15/FBT_fec!Q$15)</f>
        <v>0.68608429544548288</v>
      </c>
    </row>
    <row r="119" spans="1:17" x14ac:dyDescent="0.25">
      <c r="A119" s="127" t="s">
        <v>262</v>
      </c>
      <c r="B119" s="296">
        <f>IF(B$24=0,0,B$24/FBT_fec!B$24)</f>
        <v>1.7862854451598613</v>
      </c>
      <c r="C119" s="296">
        <f>IF(C$24=0,0,C$24/FBT_fec!C$24)</f>
        <v>1.7588467931970349</v>
      </c>
      <c r="D119" s="296">
        <f>IF(D$24=0,0,D$24/FBT_fec!D$24)</f>
        <v>1.7656396480453553</v>
      </c>
      <c r="E119" s="296">
        <f>IF(E$24=0,0,E$24/FBT_fec!E$24)</f>
        <v>1.7856889848395159</v>
      </c>
      <c r="F119" s="296">
        <f>IF(F$24=0,0,F$24/FBT_fec!F$24)</f>
        <v>1.8013871739076346</v>
      </c>
      <c r="G119" s="296">
        <f>IF(G$24=0,0,G$24/FBT_fec!G$24)</f>
        <v>1.8345298097402707</v>
      </c>
      <c r="H119" s="296">
        <f>IF(H$24=0,0,H$24/FBT_fec!H$24)</f>
        <v>1.8108306674234931</v>
      </c>
      <c r="I119" s="296">
        <f>IF(I$24=0,0,I$24/FBT_fec!I$24)</f>
        <v>1.8402291614494122</v>
      </c>
      <c r="J119" s="296">
        <f>IF(J$24=0,0,J$24/FBT_fec!J$24)</f>
        <v>1.8331327248143445</v>
      </c>
      <c r="K119" s="296">
        <f>IF(K$24=0,0,K$24/FBT_fec!K$24)</f>
        <v>1.8772469006658203</v>
      </c>
      <c r="L119" s="296">
        <f>IF(L$24=0,0,L$24/FBT_fec!L$24)</f>
        <v>1.8067304756937628</v>
      </c>
      <c r="M119" s="296">
        <f>IF(M$24=0,0,M$24/FBT_fec!M$24)</f>
        <v>1.7587118325552993</v>
      </c>
      <c r="N119" s="296">
        <f>IF(N$24=0,0,N$24/FBT_fec!N$24)</f>
        <v>1.7536094333210257</v>
      </c>
      <c r="O119" s="296">
        <f>IF(O$24=0,0,O$24/FBT_fec!O$24)</f>
        <v>1.7513703200065274</v>
      </c>
      <c r="P119" s="296">
        <f>IF(P$24=0,0,P$24/FBT_fec!P$24)</f>
        <v>1.8158507676852791</v>
      </c>
      <c r="Q119" s="296">
        <f>IF(Q$24=0,0,Q$24/FBT_fec!Q$24)</f>
        <v>1.765291134635127</v>
      </c>
    </row>
    <row r="120" spans="1:17" x14ac:dyDescent="0.25">
      <c r="A120" s="127" t="s">
        <v>261</v>
      </c>
      <c r="B120" s="296">
        <f>IF(B$33=0,0,B$33/FBT_fec!B$33)</f>
        <v>3.1570227983940766</v>
      </c>
      <c r="C120" s="296">
        <f>IF(C$33=0,0,C$33/FBT_fec!C$33)</f>
        <v>3.2054918949514382</v>
      </c>
      <c r="D120" s="296">
        <f>IF(D$33=0,0,D$33/FBT_fec!D$33)</f>
        <v>3.182413447378964</v>
      </c>
      <c r="E120" s="296">
        <f>IF(E$33=0,0,E$33/FBT_fec!E$33)</f>
        <v>3.0576255387094666</v>
      </c>
      <c r="F120" s="296">
        <f>IF(F$33=0,0,F$33/FBT_fec!F$33)</f>
        <v>3.0044757972686491</v>
      </c>
      <c r="G120" s="296">
        <f>IF(G$33=0,0,G$33/FBT_fec!G$33)</f>
        <v>3.0812145283185175</v>
      </c>
      <c r="H120" s="296">
        <f>IF(H$33=0,0,H$33/FBT_fec!H$33)</f>
        <v>2.9406720371279493</v>
      </c>
      <c r="I120" s="296">
        <f>IF(I$33=0,0,I$33/FBT_fec!I$33)</f>
        <v>0.90348218342540276</v>
      </c>
      <c r="J120" s="296">
        <f>IF(J$33=0,0,J$33/FBT_fec!J$33)</f>
        <v>0.97935476238468122</v>
      </c>
      <c r="K120" s="296">
        <f>IF(K$33=0,0,K$33/FBT_fec!K$33)</f>
        <v>0.72782018589265951</v>
      </c>
      <c r="L120" s="296">
        <f>IF(L$33=0,0,L$33/FBT_fec!L$33)</f>
        <v>0.96088973401036681</v>
      </c>
      <c r="M120" s="296">
        <f>IF(M$33=0,0,M$33/FBT_fec!M$33)</f>
        <v>1.1270818876520934</v>
      </c>
      <c r="N120" s="296">
        <f>IF(N$33=0,0,N$33/FBT_fec!N$33)</f>
        <v>1.1656704325890368</v>
      </c>
      <c r="O120" s="296">
        <f>IF(O$33=0,0,O$33/FBT_fec!O$33)</f>
        <v>0.95803217491447212</v>
      </c>
      <c r="P120" s="296">
        <f>IF(P$33=0,0,P$33/FBT_fec!P$33)</f>
        <v>0.81862699345014844</v>
      </c>
      <c r="Q120" s="296">
        <f>IF(Q$33=0,0,Q$33/FBT_fec!Q$33)</f>
        <v>0.68945197946469139</v>
      </c>
    </row>
    <row r="121" spans="1:17" x14ac:dyDescent="0.25">
      <c r="A121" s="127" t="s">
        <v>260</v>
      </c>
      <c r="B121" s="296">
        <f>IF(B$44=0,0,B$44/FBT_fec!B$44)</f>
        <v>2.3609108300517767</v>
      </c>
      <c r="C121" s="296">
        <f>IF(C$44=0,0,C$44/FBT_fec!C$44)</f>
        <v>2.3587765852843265</v>
      </c>
      <c r="D121" s="296">
        <f>IF(D$44=0,0,D$44/FBT_fec!D$44)</f>
        <v>2.3554050761901575</v>
      </c>
      <c r="E121" s="296">
        <f>IF(E$44=0,0,E$44/FBT_fec!E$44)</f>
        <v>2.3255057265270063</v>
      </c>
      <c r="F121" s="296">
        <f>IF(F$44=0,0,F$44/FBT_fec!F$44)</f>
        <v>2.3177790620284018</v>
      </c>
      <c r="G121" s="296">
        <f>IF(G$44=0,0,G$44/FBT_fec!G$44)</f>
        <v>2.3679768207688769</v>
      </c>
      <c r="H121" s="296">
        <f>IF(H$44=0,0,H$44/FBT_fec!H$44)</f>
        <v>2.301926560732718</v>
      </c>
      <c r="I121" s="296">
        <f>IF(I$44=0,0,I$44/FBT_fec!I$44)</f>
        <v>1.6054021534827521</v>
      </c>
      <c r="J121" s="296">
        <f>IF(J$44=0,0,J$44/FBT_fec!J$44)</f>
        <v>1.6271448189085143</v>
      </c>
      <c r="K121" s="296">
        <f>IF(K$44=0,0,K$44/FBT_fec!K$44)</f>
        <v>1.5694657772304699</v>
      </c>
      <c r="L121" s="296">
        <f>IF(L$44=0,0,L$44/FBT_fec!L$44)</f>
        <v>1.6021748026186569</v>
      </c>
      <c r="M121" s="296">
        <f>IF(M$44=0,0,M$44/FBT_fec!M$44)</f>
        <v>1.6270818477626794</v>
      </c>
      <c r="N121" s="296">
        <f>IF(N$44=0,0,N$44/FBT_fec!N$44)</f>
        <v>1.637095509878512</v>
      </c>
      <c r="O121" s="296">
        <f>IF(O$44=0,0,O$44/FBT_fec!O$44)</f>
        <v>1.5624404177806104</v>
      </c>
      <c r="P121" s="296">
        <f>IF(P$44=0,0,P$44/FBT_fec!P$44)</f>
        <v>1.5584786368409769</v>
      </c>
      <c r="Q121" s="296">
        <f>IF(Q$44=0,0,Q$44/FBT_fec!Q$44)</f>
        <v>1.4776388285734403</v>
      </c>
    </row>
    <row r="122" spans="1:17" x14ac:dyDescent="0.25">
      <c r="A122" s="127" t="s">
        <v>259</v>
      </c>
      <c r="B122" s="296">
        <f>IF(B$65=0,0,B$65/FBT_fec!B$65)</f>
        <v>0.50753277678693243</v>
      </c>
      <c r="C122" s="296">
        <f>IF(C$65=0,0,C$65/FBT_fec!C$65)</f>
        <v>0.50922296229270847</v>
      </c>
      <c r="D122" s="296">
        <f>IF(D$65=0,0,D$65/FBT_fec!D$65)</f>
        <v>0.50811153710743973</v>
      </c>
      <c r="E122" s="296">
        <f>IF(E$65=0,0,E$65/FBT_fec!E$65)</f>
        <v>0.50165256988789386</v>
      </c>
      <c r="F122" s="296">
        <f>IF(F$65=0,0,F$65/FBT_fec!F$65)</f>
        <v>0.49703736801615039</v>
      </c>
      <c r="G122" s="296">
        <f>IF(G$65=0,0,G$65/FBT_fec!G$65)</f>
        <v>0.49896313802398357</v>
      </c>
      <c r="H122" s="296">
        <f>IF(H$65=0,0,H$65/FBT_fec!H$65)</f>
        <v>0.4923997980250554</v>
      </c>
      <c r="I122" s="296">
        <f>IF(I$65=0,0,I$65/FBT_fec!I$65)</f>
        <v>0.3905591687732774</v>
      </c>
      <c r="J122" s="296">
        <f>IF(J$65=0,0,J$65/FBT_fec!J$65)</f>
        <v>0.39195467210208285</v>
      </c>
      <c r="K122" s="296">
        <f>IF(K$65=0,0,K$65/FBT_fec!K$65)</f>
        <v>0.3795515521047258</v>
      </c>
      <c r="L122" s="296">
        <f>IF(L$65=0,0,L$65/FBT_fec!L$65)</f>
        <v>0.39378216776751856</v>
      </c>
      <c r="M122" s="296">
        <f>IF(M$65=0,0,M$65/FBT_fec!M$65)</f>
        <v>0.40314994639275636</v>
      </c>
      <c r="N122" s="296">
        <f>IF(N$65=0,0,N$65/FBT_fec!N$65)</f>
        <v>0.40597117156601703</v>
      </c>
      <c r="O122" s="296">
        <f>IF(O$65=0,0,O$65/FBT_fec!O$65)</f>
        <v>0.39244309069569167</v>
      </c>
      <c r="P122" s="296">
        <f>IF(P$65=0,0,P$65/FBT_fec!P$65)</f>
        <v>0.38144629033849675</v>
      </c>
      <c r="Q122" s="296">
        <f>IF(Q$65=0,0,Q$65/FBT_fec!Q$65)</f>
        <v>0.3776413883830102</v>
      </c>
    </row>
    <row r="123" spans="1:17" x14ac:dyDescent="0.25">
      <c r="A123" s="72" t="s">
        <v>258</v>
      </c>
      <c r="B123" s="295">
        <f>IF(B$79=0,0,B$79/FBT_fec!B$79)</f>
        <v>0</v>
      </c>
      <c r="C123" s="295">
        <f>IF(C$79=0,0,C$79/FBT_fec!C$79)</f>
        <v>0</v>
      </c>
      <c r="D123" s="295">
        <f>IF(D$79=0,0,D$79/FBT_fec!D$79)</f>
        <v>0</v>
      </c>
      <c r="E123" s="295">
        <f>IF(E$79=0,0,E$79/FBT_fec!E$79)</f>
        <v>0</v>
      </c>
      <c r="F123" s="295">
        <f>IF(F$79=0,0,F$79/FBT_fec!F$79)</f>
        <v>0</v>
      </c>
      <c r="G123" s="295">
        <f>IF(G$79=0,0,G$79/FBT_fec!G$79)</f>
        <v>0</v>
      </c>
      <c r="H123" s="295">
        <f>IF(H$79=0,0,H$79/FBT_fec!H$79)</f>
        <v>0</v>
      </c>
      <c r="I123" s="295">
        <f>IF(I$79=0,0,I$79/FBT_fec!I$79)</f>
        <v>0</v>
      </c>
      <c r="J123" s="295">
        <f>IF(J$79=0,0,J$79/FBT_fec!J$79)</f>
        <v>0</v>
      </c>
      <c r="K123" s="295">
        <f>IF(K$79=0,0,K$79/FBT_fec!K$79)</f>
        <v>0</v>
      </c>
      <c r="L123" s="295">
        <f>IF(L$79=0,0,L$79/FBT_fec!L$79)</f>
        <v>0</v>
      </c>
      <c r="M123" s="295">
        <f>IF(M$79=0,0,M$79/FBT_fec!M$79)</f>
        <v>0</v>
      </c>
      <c r="N123" s="295">
        <f>IF(N$79=0,0,N$79/FBT_fec!N$79)</f>
        <v>0</v>
      </c>
      <c r="O123" s="295">
        <f>IF(O$79=0,0,O$79/FBT_fec!O$79)</f>
        <v>0</v>
      </c>
      <c r="P123" s="295">
        <f>IF(P$79=0,0,P$79/FBT_fec!P$79)</f>
        <v>0</v>
      </c>
      <c r="Q123" s="295">
        <f>IF(Q$79=0,0,Q$79/FBT_fec!Q$79)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946.364831861732</v>
      </c>
      <c r="C3" s="46">
        <v>1093.8047892135239</v>
      </c>
      <c r="D3" s="46">
        <v>1219.0612779975127</v>
      </c>
      <c r="E3" s="46">
        <v>1175.9460513849413</v>
      </c>
      <c r="F3" s="46">
        <v>968.28267678327234</v>
      </c>
      <c r="G3" s="46">
        <v>1080.076523640339</v>
      </c>
      <c r="H3" s="46">
        <v>1139.946903613805</v>
      </c>
      <c r="I3" s="46">
        <v>1096.2228318210593</v>
      </c>
      <c r="J3" s="46">
        <v>1116.1991986262165</v>
      </c>
      <c r="K3" s="46">
        <v>781.17165720703565</v>
      </c>
      <c r="L3" s="46">
        <v>784</v>
      </c>
      <c r="M3" s="46">
        <v>875.92240991211418</v>
      </c>
      <c r="N3" s="46">
        <v>826.38355202611035</v>
      </c>
      <c r="O3" s="46">
        <v>840.28942272950474</v>
      </c>
      <c r="P3" s="46">
        <v>802.06844438779694</v>
      </c>
      <c r="Q3" s="46">
        <v>777.05201436476898</v>
      </c>
    </row>
    <row r="5" spans="1:17" x14ac:dyDescent="0.25">
      <c r="A5" s="31" t="s">
        <v>257</v>
      </c>
      <c r="B5" s="46">
        <v>2199.5765709920815</v>
      </c>
      <c r="C5" s="46">
        <v>2556.3937066837611</v>
      </c>
      <c r="D5" s="46">
        <v>2253.6505800264954</v>
      </c>
      <c r="E5" s="46">
        <v>2181.1818998729673</v>
      </c>
      <c r="F5" s="46">
        <v>1725.5513693762257</v>
      </c>
      <c r="G5" s="46">
        <v>1721.9806940679941</v>
      </c>
      <c r="H5" s="46">
        <v>1584.9515889078236</v>
      </c>
      <c r="I5" s="46">
        <v>2423.0374812527334</v>
      </c>
      <c r="J5" s="46">
        <v>2238.9867047778152</v>
      </c>
      <c r="K5" s="46">
        <v>1962.6638657942722</v>
      </c>
      <c r="L5" s="46">
        <v>2717.688368484583</v>
      </c>
      <c r="M5" s="46">
        <v>2108.8614820149824</v>
      </c>
      <c r="N5" s="46">
        <v>2102.0585953068899</v>
      </c>
      <c r="O5" s="46">
        <v>2016.6780528754341</v>
      </c>
      <c r="P5" s="46">
        <v>2361.2316322112151</v>
      </c>
      <c r="Q5" s="46">
        <v>2314.6381140318099</v>
      </c>
    </row>
    <row r="6" spans="1:17" x14ac:dyDescent="0.25">
      <c r="A6" s="294" t="s">
        <v>256</v>
      </c>
      <c r="B6" s="293">
        <v>2749.4707137401019</v>
      </c>
      <c r="C6" s="293">
        <v>2744.4315581688052</v>
      </c>
      <c r="D6" s="293">
        <v>2547.8968825864058</v>
      </c>
      <c r="E6" s="293">
        <v>2466.1698939212247</v>
      </c>
      <c r="F6" s="293">
        <v>2460.9365073966251</v>
      </c>
      <c r="G6" s="293">
        <v>2202.0267354057996</v>
      </c>
      <c r="H6" s="293">
        <v>1846.1141506696749</v>
      </c>
      <c r="I6" s="293">
        <v>2585.9659218573624</v>
      </c>
      <c r="J6" s="293">
        <v>2384.0937354210528</v>
      </c>
      <c r="K6" s="293">
        <v>2609.5412240664377</v>
      </c>
      <c r="L6" s="293">
        <v>2881.0727206489628</v>
      </c>
      <c r="M6" s="293">
        <v>2437.170079587293</v>
      </c>
      <c r="N6" s="293">
        <v>2422.1508246046606</v>
      </c>
      <c r="O6" s="293">
        <v>2239.5512030472782</v>
      </c>
      <c r="P6" s="293">
        <v>2550.8048768371177</v>
      </c>
      <c r="Q6" s="293">
        <v>2478.4943122453119</v>
      </c>
    </row>
    <row r="7" spans="1:17" x14ac:dyDescent="0.25">
      <c r="A7" s="292" t="s">
        <v>255</v>
      </c>
      <c r="B7" s="291"/>
      <c r="C7" s="291">
        <v>163.20722547954563</v>
      </c>
      <c r="D7" s="291">
        <v>0</v>
      </c>
      <c r="E7" s="291">
        <v>0</v>
      </c>
      <c r="F7" s="291">
        <v>0</v>
      </c>
      <c r="G7" s="291">
        <v>0</v>
      </c>
      <c r="H7" s="291">
        <v>0</v>
      </c>
      <c r="I7" s="291">
        <v>739.85177118768752</v>
      </c>
      <c r="J7" s="291">
        <v>0</v>
      </c>
      <c r="K7" s="291">
        <v>225.44748864538496</v>
      </c>
      <c r="L7" s="291">
        <v>342.66614063836772</v>
      </c>
      <c r="M7" s="291">
        <v>0</v>
      </c>
      <c r="N7" s="291">
        <v>0</v>
      </c>
      <c r="O7" s="291">
        <v>0</v>
      </c>
      <c r="P7" s="291">
        <v>311.25367378983947</v>
      </c>
      <c r="Q7" s="291">
        <v>147.39233662591172</v>
      </c>
    </row>
    <row r="8" spans="1:17" x14ac:dyDescent="0.25">
      <c r="A8" s="290" t="s">
        <v>254</v>
      </c>
      <c r="B8" s="289"/>
      <c r="C8" s="289">
        <f>B6+C7-C6</f>
        <v>168.2463810508425</v>
      </c>
      <c r="D8" s="289">
        <f t="shared" ref="D8:Q8" si="0">C6+D7-D6</f>
        <v>196.53467558239936</v>
      </c>
      <c r="E8" s="289">
        <f t="shared" si="0"/>
        <v>81.726988665181125</v>
      </c>
      <c r="F8" s="289">
        <f t="shared" si="0"/>
        <v>5.2333865245996094</v>
      </c>
      <c r="G8" s="289">
        <f t="shared" si="0"/>
        <v>258.90977199082545</v>
      </c>
      <c r="H8" s="289">
        <f t="shared" si="0"/>
        <v>355.9125847361247</v>
      </c>
      <c r="I8" s="289">
        <f t="shared" si="0"/>
        <v>0</v>
      </c>
      <c r="J8" s="289">
        <f t="shared" si="0"/>
        <v>201.87218643630968</v>
      </c>
      <c r="K8" s="289">
        <f t="shared" si="0"/>
        <v>0</v>
      </c>
      <c r="L8" s="289">
        <f t="shared" si="0"/>
        <v>71.134644055842728</v>
      </c>
      <c r="M8" s="289">
        <f t="shared" si="0"/>
        <v>443.90264106166978</v>
      </c>
      <c r="N8" s="289">
        <f t="shared" si="0"/>
        <v>15.019254982632447</v>
      </c>
      <c r="O8" s="289">
        <f t="shared" si="0"/>
        <v>182.59962155738231</v>
      </c>
      <c r="P8" s="289">
        <f t="shared" si="0"/>
        <v>0</v>
      </c>
      <c r="Q8" s="289">
        <f t="shared" si="0"/>
        <v>219.70290121771768</v>
      </c>
    </row>
    <row r="9" spans="1:17" x14ac:dyDescent="0.25">
      <c r="A9" s="288" t="s">
        <v>253</v>
      </c>
      <c r="B9" s="287">
        <f>B6-B5</f>
        <v>549.89414274802039</v>
      </c>
      <c r="C9" s="287">
        <f t="shared" ref="C9:Q9" si="1">C6-C5</f>
        <v>188.03785148504403</v>
      </c>
      <c r="D9" s="287">
        <f t="shared" si="1"/>
        <v>294.24630255991042</v>
      </c>
      <c r="E9" s="287">
        <f t="shared" si="1"/>
        <v>284.98799404825741</v>
      </c>
      <c r="F9" s="287">
        <f t="shared" si="1"/>
        <v>735.38513802039938</v>
      </c>
      <c r="G9" s="287">
        <f t="shared" si="1"/>
        <v>480.04604133780549</v>
      </c>
      <c r="H9" s="287">
        <f t="shared" si="1"/>
        <v>261.16256176185129</v>
      </c>
      <c r="I9" s="287">
        <f t="shared" si="1"/>
        <v>162.92844060462903</v>
      </c>
      <c r="J9" s="287">
        <f t="shared" si="1"/>
        <v>145.10703064323752</v>
      </c>
      <c r="K9" s="287">
        <f t="shared" si="1"/>
        <v>646.87735827216557</v>
      </c>
      <c r="L9" s="287">
        <f t="shared" si="1"/>
        <v>163.38435216437983</v>
      </c>
      <c r="M9" s="287">
        <f t="shared" si="1"/>
        <v>328.30859757231065</v>
      </c>
      <c r="N9" s="287">
        <f t="shared" si="1"/>
        <v>320.0922292977707</v>
      </c>
      <c r="O9" s="287">
        <f t="shared" si="1"/>
        <v>222.87315017184415</v>
      </c>
      <c r="P9" s="287">
        <f t="shared" si="1"/>
        <v>189.57324462590259</v>
      </c>
      <c r="Q9" s="287">
        <f t="shared" si="1"/>
        <v>163.85619821350201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73.610977425025254</v>
      </c>
      <c r="C12" s="38">
        <v>85.195629999999994</v>
      </c>
      <c r="D12" s="38">
        <v>75.606639999999999</v>
      </c>
      <c r="E12" s="38">
        <v>72.800640000000001</v>
      </c>
      <c r="F12" s="38">
        <v>57.702860000000001</v>
      </c>
      <c r="G12" s="38">
        <v>57.250631406120831</v>
      </c>
      <c r="H12" s="38">
        <v>53.304050000000004</v>
      </c>
      <c r="I12" s="38">
        <v>73.99799999999999</v>
      </c>
      <c r="J12" s="38">
        <v>65.897559999999999</v>
      </c>
      <c r="K12" s="38">
        <v>57.498350000000002</v>
      </c>
      <c r="L12" s="38">
        <v>73.850546209010815</v>
      </c>
      <c r="M12" s="38">
        <v>58.565240747425428</v>
      </c>
      <c r="N12" s="38">
        <v>58.087829334838858</v>
      </c>
      <c r="O12" s="38">
        <v>56.058202669524782</v>
      </c>
      <c r="P12" s="38">
        <v>59.687920186474031</v>
      </c>
      <c r="Q12" s="38">
        <v>57.394605323348216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43.874160924846407</v>
      </c>
      <c r="C14" s="51">
        <v>53.795259999999999</v>
      </c>
      <c r="D14" s="51">
        <v>43.706490000000002</v>
      </c>
      <c r="E14" s="51">
        <v>45.73704</v>
      </c>
      <c r="F14" s="51">
        <v>33.903300000000002</v>
      </c>
      <c r="G14" s="51">
        <v>31.205291547687622</v>
      </c>
      <c r="H14" s="51">
        <v>26.103660000000001</v>
      </c>
      <c r="I14" s="51">
        <v>26.09675</v>
      </c>
      <c r="J14" s="51">
        <v>17.924849999999999</v>
      </c>
      <c r="K14" s="51">
        <v>16.10162</v>
      </c>
      <c r="L14" s="51">
        <v>12.157326007275387</v>
      </c>
      <c r="M14" s="51">
        <v>13.178579222487395</v>
      </c>
      <c r="N14" s="51">
        <v>13.256006102393671</v>
      </c>
      <c r="O14" s="51">
        <v>13.400001498595852</v>
      </c>
      <c r="P14" s="51">
        <v>9.3630720694681191</v>
      </c>
      <c r="Q14" s="51">
        <v>9.5062408823530795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3.3194779526279423</v>
      </c>
      <c r="C16" s="51">
        <v>3.3060100000000001</v>
      </c>
      <c r="D16" s="51">
        <v>3.30654</v>
      </c>
      <c r="E16" s="51">
        <v>3.2966000000000002</v>
      </c>
      <c r="F16" s="51">
        <v>3.3111100000000002</v>
      </c>
      <c r="G16" s="51">
        <v>3.3187624614935922</v>
      </c>
      <c r="H16" s="51">
        <v>3.3016399999999999</v>
      </c>
      <c r="I16" s="51">
        <v>3.2991100000000002</v>
      </c>
      <c r="J16" s="51">
        <v>1.1018300000000001</v>
      </c>
      <c r="K16" s="51">
        <v>2.19997</v>
      </c>
      <c r="L16" s="51">
        <v>2.1973667066591354</v>
      </c>
      <c r="M16" s="51">
        <v>2.2002988249112323</v>
      </c>
      <c r="N16" s="51">
        <v>2.2011285926054436</v>
      </c>
      <c r="O16" s="51">
        <v>2.221524527531141</v>
      </c>
      <c r="P16" s="51">
        <v>2.2212031122161982</v>
      </c>
      <c r="Q16" s="51">
        <v>3.3198303817501733</v>
      </c>
    </row>
    <row r="17" spans="1:17" x14ac:dyDescent="0.25">
      <c r="A17" s="53" t="s">
        <v>76</v>
      </c>
      <c r="B17" s="51">
        <v>20.491572231016121</v>
      </c>
      <c r="C17" s="51">
        <v>25.644739999999999</v>
      </c>
      <c r="D17" s="51">
        <v>17.447120000000002</v>
      </c>
      <c r="E17" s="51">
        <v>20.47063</v>
      </c>
      <c r="F17" s="51">
        <v>14.34442</v>
      </c>
      <c r="G17" s="51">
        <v>17.380876601260489</v>
      </c>
      <c r="H17" s="51">
        <v>12.303610000000001</v>
      </c>
      <c r="I17" s="51">
        <v>12.297750000000001</v>
      </c>
      <c r="J17" s="51">
        <v>9.2125500000000002</v>
      </c>
      <c r="K17" s="51">
        <v>8.2023600000000005</v>
      </c>
      <c r="L17" s="51">
        <v>6.1383302418228478</v>
      </c>
      <c r="M17" s="51">
        <v>7.1515779424523709</v>
      </c>
      <c r="N17" s="51">
        <v>8.1836447484770982</v>
      </c>
      <c r="O17" s="51">
        <v>9.2676846604322041</v>
      </c>
      <c r="P17" s="51">
        <v>6.1865075914216936</v>
      </c>
      <c r="Q17" s="51">
        <v>6.1864105006029062</v>
      </c>
    </row>
    <row r="18" spans="1:17" x14ac:dyDescent="0.25">
      <c r="A18" s="53" t="s">
        <v>29</v>
      </c>
      <c r="B18" s="51">
        <v>20.063110741202344</v>
      </c>
      <c r="C18" s="51">
        <v>24.84451</v>
      </c>
      <c r="D18" s="51">
        <v>22.952829999999999</v>
      </c>
      <c r="E18" s="51">
        <v>21.969809999999999</v>
      </c>
      <c r="F18" s="51">
        <v>16.247769999999999</v>
      </c>
      <c r="G18" s="51">
        <v>10.505652484933542</v>
      </c>
      <c r="H18" s="51">
        <v>10.49841</v>
      </c>
      <c r="I18" s="51">
        <v>10.499890000000001</v>
      </c>
      <c r="J18" s="51">
        <v>7.6104700000000003</v>
      </c>
      <c r="K18" s="51">
        <v>5.6992900000000004</v>
      </c>
      <c r="L18" s="51">
        <v>3.8216290587934036</v>
      </c>
      <c r="M18" s="51">
        <v>3.8267024551237925</v>
      </c>
      <c r="N18" s="51">
        <v>2.8712327613111284</v>
      </c>
      <c r="O18" s="51">
        <v>1.9107923106325071</v>
      </c>
      <c r="P18" s="51">
        <v>0.95536136583022579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1.1942648407878218</v>
      </c>
      <c r="C20" s="51">
        <v>1.20028</v>
      </c>
      <c r="D20" s="51">
        <v>1.7999700000000001</v>
      </c>
      <c r="E20" s="51">
        <v>1.09826</v>
      </c>
      <c r="F20" s="51">
        <v>1.19994</v>
      </c>
      <c r="G20" s="51">
        <v>1.1948000382423229</v>
      </c>
      <c r="H20" s="51">
        <v>0.20002</v>
      </c>
      <c r="I20" s="51">
        <v>0.39994000000000002</v>
      </c>
      <c r="J20" s="51">
        <v>0.50078999999999996</v>
      </c>
      <c r="K20" s="51">
        <v>0</v>
      </c>
      <c r="L20" s="51">
        <v>9.5536343043374147E-2</v>
      </c>
      <c r="M20" s="51">
        <v>9.5497951708386195E-2</v>
      </c>
      <c r="N20" s="51">
        <v>4.7768477573561251E-2</v>
      </c>
      <c r="O20" s="51">
        <v>7.1653996273262271E-2</v>
      </c>
      <c r="P20" s="51">
        <v>0.11942223831197378</v>
      </c>
      <c r="Q20" s="51">
        <v>0.33438030597939761</v>
      </c>
    </row>
    <row r="21" spans="1:17" x14ac:dyDescent="0.25">
      <c r="A21" s="53" t="s">
        <v>66</v>
      </c>
      <c r="B21" s="51">
        <v>1.1942648407878218</v>
      </c>
      <c r="C21" s="51">
        <v>1.20028</v>
      </c>
      <c r="D21" s="51">
        <v>1.7999700000000001</v>
      </c>
      <c r="E21" s="51">
        <v>1.09826</v>
      </c>
      <c r="F21" s="51">
        <v>1.19994</v>
      </c>
      <c r="G21" s="51">
        <v>1.1948000382423229</v>
      </c>
      <c r="H21" s="51">
        <v>0.20002</v>
      </c>
      <c r="I21" s="51">
        <v>0.39994000000000002</v>
      </c>
      <c r="J21" s="51">
        <v>0.50078999999999996</v>
      </c>
      <c r="K21" s="51">
        <v>0</v>
      </c>
      <c r="L21" s="51">
        <v>9.5536343043374147E-2</v>
      </c>
      <c r="M21" s="51">
        <v>9.5497951708386195E-2</v>
      </c>
      <c r="N21" s="51">
        <v>4.7768477573561251E-2</v>
      </c>
      <c r="O21" s="51">
        <v>7.1653996273262271E-2</v>
      </c>
      <c r="P21" s="51">
        <v>0.11942223831197378</v>
      </c>
      <c r="Q21" s="51">
        <v>0.33438030597939761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7.1654239251440544E-2</v>
      </c>
      <c r="O23" s="51">
        <v>7.1653768988250002E-2</v>
      </c>
      <c r="P23" s="51">
        <v>9.5538358650999994E-2</v>
      </c>
      <c r="Q23" s="51">
        <v>7.1653689751537131E-2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7.1654239251440544E-2</v>
      </c>
      <c r="O26" s="51">
        <v>7.1653768988250002E-2</v>
      </c>
      <c r="P26" s="51">
        <v>9.5538358650999994E-2</v>
      </c>
      <c r="Q26" s="51">
        <v>7.1653689751537131E-2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13.400650000000001</v>
      </c>
      <c r="J29" s="51">
        <v>15.723660000000001</v>
      </c>
      <c r="K29" s="51">
        <v>14.69725</v>
      </c>
      <c r="L29" s="51">
        <v>27.20427243034792</v>
      </c>
      <c r="M29" s="51">
        <v>19.672946483986532</v>
      </c>
      <c r="N29" s="51">
        <v>20.302115139281625</v>
      </c>
      <c r="O29" s="51">
        <v>19.036265041836135</v>
      </c>
      <c r="P29" s="51">
        <v>26.034255642275195</v>
      </c>
      <c r="Q29" s="51">
        <v>23.406806481350053</v>
      </c>
    </row>
    <row r="30" spans="1:17" x14ac:dyDescent="0.25">
      <c r="A30" s="63" t="s">
        <v>21</v>
      </c>
      <c r="B30" s="62">
        <v>28.54255165939102</v>
      </c>
      <c r="C30" s="62">
        <v>30.200089999999999</v>
      </c>
      <c r="D30" s="62">
        <v>30.100180000000002</v>
      </c>
      <c r="E30" s="62">
        <v>25.965340000000001</v>
      </c>
      <c r="F30" s="62">
        <v>22.599620000000002</v>
      </c>
      <c r="G30" s="62">
        <v>24.850539820190892</v>
      </c>
      <c r="H30" s="62">
        <v>27.00037</v>
      </c>
      <c r="I30" s="62">
        <v>34.100659999999998</v>
      </c>
      <c r="J30" s="62">
        <v>31.748259999999998</v>
      </c>
      <c r="K30" s="62">
        <v>26.699480000000001</v>
      </c>
      <c r="L30" s="62">
        <v>34.393411428344145</v>
      </c>
      <c r="M30" s="62">
        <v>25.61821708924311</v>
      </c>
      <c r="N30" s="62">
        <v>24.41028537633856</v>
      </c>
      <c r="O30" s="62">
        <v>23.478628363831284</v>
      </c>
      <c r="P30" s="62">
        <v>24.075631877767748</v>
      </c>
      <c r="Q30" s="62">
        <v>24.075523963914154</v>
      </c>
    </row>
    <row r="32" spans="1:17" x14ac:dyDescent="0.25">
      <c r="A32" s="31" t="s">
        <v>63</v>
      </c>
      <c r="B32" s="70">
        <v>140.16433346089903</v>
      </c>
      <c r="C32" s="70">
        <v>171.624687921396</v>
      </c>
      <c r="D32" s="70">
        <v>141.47204003550002</v>
      </c>
      <c r="E32" s="70">
        <v>145.99224320936403</v>
      </c>
      <c r="F32" s="70">
        <v>108.72058643946001</v>
      </c>
      <c r="G32" s="70">
        <v>99.541281031963962</v>
      </c>
      <c r="H32" s="70">
        <v>81.384234288588019</v>
      </c>
      <c r="I32" s="70">
        <v>81.833737300848014</v>
      </c>
      <c r="J32" s="70">
        <v>57.330694993500011</v>
      </c>
      <c r="K32" s="70">
        <v>49.728215798172009</v>
      </c>
      <c r="L32" s="70">
        <v>37.457532272363693</v>
      </c>
      <c r="M32" s="70">
        <v>40.625147854993081</v>
      </c>
      <c r="N32" s="70">
        <v>40.620857677369195</v>
      </c>
      <c r="O32" s="70">
        <v>40.981601898135551</v>
      </c>
      <c r="P32" s="70">
        <v>28.437695425392487</v>
      </c>
      <c r="Q32" s="70">
        <v>28.748789911993324</v>
      </c>
    </row>
    <row r="34" spans="1:17" x14ac:dyDescent="0.25">
      <c r="A34" s="184" t="s">
        <v>252</v>
      </c>
      <c r="B34" s="190">
        <f t="shared" ref="B34:Q34" si="2">IF(B$12=0,"",B$12/B$3*1000)</f>
        <v>77.782875004150767</v>
      </c>
      <c r="C34" s="190">
        <f t="shared" si="2"/>
        <v>77.889245722957597</v>
      </c>
      <c r="D34" s="190">
        <f t="shared" si="2"/>
        <v>62.020376961029406</v>
      </c>
      <c r="E34" s="190">
        <f t="shared" si="2"/>
        <v>61.908146138388624</v>
      </c>
      <c r="F34" s="190">
        <f t="shared" si="2"/>
        <v>59.592990129384965</v>
      </c>
      <c r="G34" s="190">
        <f t="shared" si="2"/>
        <v>53.00608813638565</v>
      </c>
      <c r="H34" s="190">
        <f t="shared" si="2"/>
        <v>46.760116485266167</v>
      </c>
      <c r="I34" s="190">
        <f t="shared" si="2"/>
        <v>67.502699133782471</v>
      </c>
      <c r="J34" s="190">
        <f t="shared" si="2"/>
        <v>59.03745503589743</v>
      </c>
      <c r="K34" s="190">
        <f t="shared" si="2"/>
        <v>73.605269046213095</v>
      </c>
      <c r="L34" s="190">
        <f t="shared" si="2"/>
        <v>94.197125266595435</v>
      </c>
      <c r="M34" s="190">
        <f t="shared" si="2"/>
        <v>66.86121976637358</v>
      </c>
      <c r="N34" s="190">
        <f t="shared" si="2"/>
        <v>70.291608772246619</v>
      </c>
      <c r="O34" s="190">
        <f t="shared" si="2"/>
        <v>66.712969547363116</v>
      </c>
      <c r="P34" s="190">
        <f t="shared" si="2"/>
        <v>74.4174896844778</v>
      </c>
      <c r="Q34" s="190">
        <f t="shared" si="2"/>
        <v>73.861986408036842</v>
      </c>
    </row>
    <row r="35" spans="1:17" x14ac:dyDescent="0.25">
      <c r="A35" s="286" t="s">
        <v>251</v>
      </c>
      <c r="B35" s="285">
        <f t="shared" ref="B35:Q35" si="3">IF(B$12=0,"",B$12/B$5*1000)</f>
        <v>33.465976313715821</v>
      </c>
      <c r="C35" s="285">
        <f t="shared" si="3"/>
        <v>33.326490273095921</v>
      </c>
      <c r="D35" s="285">
        <f t="shared" si="3"/>
        <v>33.548519309107412</v>
      </c>
      <c r="E35" s="285">
        <f t="shared" si="3"/>
        <v>33.376693619289583</v>
      </c>
      <c r="F35" s="285">
        <f t="shared" si="3"/>
        <v>33.440244680086906</v>
      </c>
      <c r="G35" s="285">
        <f t="shared" si="3"/>
        <v>33.246964732730177</v>
      </c>
      <c r="H35" s="285">
        <f t="shared" si="3"/>
        <v>33.631342668788619</v>
      </c>
      <c r="I35" s="285">
        <f t="shared" si="3"/>
        <v>30.539354249585241</v>
      </c>
      <c r="J35" s="285">
        <f t="shared" si="3"/>
        <v>29.431867486921639</v>
      </c>
      <c r="K35" s="285">
        <f t="shared" si="3"/>
        <v>29.296076114760968</v>
      </c>
      <c r="L35" s="285">
        <f t="shared" si="3"/>
        <v>27.174030350724429</v>
      </c>
      <c r="M35" s="285">
        <f t="shared" si="3"/>
        <v>27.771023012600764</v>
      </c>
      <c r="N35" s="285">
        <f t="shared" si="3"/>
        <v>27.633782171689809</v>
      </c>
      <c r="O35" s="285">
        <f t="shared" si="3"/>
        <v>27.797298924136889</v>
      </c>
      <c r="P35" s="285">
        <f t="shared" si="3"/>
        <v>25.278299414690743</v>
      </c>
      <c r="Q35" s="285">
        <f t="shared" si="3"/>
        <v>24.796362323514149</v>
      </c>
    </row>
    <row r="36" spans="1:17" x14ac:dyDescent="0.25">
      <c r="A36" s="286" t="s">
        <v>250</v>
      </c>
      <c r="B36" s="285">
        <f>IF(TRE_ued!B$5=0,"",TRE_ued!B$5/B$5*1000)</f>
        <v>17.035318416505646</v>
      </c>
      <c r="C36" s="285">
        <f>IF(TRE_ued!C$5=0,"",TRE_ued!C$5/C$5*1000)</f>
        <v>17.035318416505646</v>
      </c>
      <c r="D36" s="285">
        <f>IF(TRE_ued!D$5=0,"",TRE_ued!D$5/D$5*1000)</f>
        <v>17.035318416505643</v>
      </c>
      <c r="E36" s="285">
        <f>IF(TRE_ued!E$5=0,"",TRE_ued!E$5/E$5*1000)</f>
        <v>17.035318416505646</v>
      </c>
      <c r="F36" s="285">
        <f>IF(TRE_ued!F$5=0,"",TRE_ued!F$5/F$5*1000)</f>
        <v>17.035318416505646</v>
      </c>
      <c r="G36" s="285">
        <f>IF(TRE_ued!G$5=0,"",TRE_ued!G$5/G$5*1000)</f>
        <v>17.035318416505646</v>
      </c>
      <c r="H36" s="285">
        <f>IF(TRE_ued!H$5=0,"",TRE_ued!H$5/H$5*1000)</f>
        <v>17.035318416505646</v>
      </c>
      <c r="I36" s="285">
        <f>IF(TRE_ued!I$5=0,"",TRE_ued!I$5/I$5*1000)</f>
        <v>17.035318416505646</v>
      </c>
      <c r="J36" s="285">
        <f>IF(TRE_ued!J$5=0,"",TRE_ued!J$5/J$5*1000)</f>
        <v>17.03531841650565</v>
      </c>
      <c r="K36" s="285">
        <f>IF(TRE_ued!K$5=0,"",TRE_ued!K$5/K$5*1000)</f>
        <v>17.035318416505646</v>
      </c>
      <c r="L36" s="285">
        <f>IF(TRE_ued!L$5=0,"",TRE_ued!L$5/L$5*1000)</f>
        <v>17.035318416505646</v>
      </c>
      <c r="M36" s="285">
        <f>IF(TRE_ued!M$5=0,"",TRE_ued!M$5/M$5*1000)</f>
        <v>17.035318416505643</v>
      </c>
      <c r="N36" s="285">
        <f>IF(TRE_ued!N$5=0,"",TRE_ued!N$5/N$5*1000)</f>
        <v>17.035318416505646</v>
      </c>
      <c r="O36" s="285">
        <f>IF(TRE_ued!O$5=0,"",TRE_ued!O$5/O$5*1000)</f>
        <v>17.035318416505646</v>
      </c>
      <c r="P36" s="285">
        <f>IF(TRE_ued!P$5=0,"",TRE_ued!P$5/P$5*1000)</f>
        <v>17.035318416505643</v>
      </c>
      <c r="Q36" s="285">
        <f>IF(TRE_ued!Q$5=0,"",TRE_ued!Q$5/Q$5*1000)</f>
        <v>17.035318416505646</v>
      </c>
    </row>
    <row r="37" spans="1:17" x14ac:dyDescent="0.25">
      <c r="A37" s="284" t="s">
        <v>60</v>
      </c>
      <c r="B37" s="283">
        <f t="shared" ref="B37:Q37" si="4">IF(B$12=0,"",B$32/B$12)</f>
        <v>1.9041227051177272</v>
      </c>
      <c r="C37" s="283">
        <f t="shared" si="4"/>
        <v>2.0144775961090495</v>
      </c>
      <c r="D37" s="283">
        <f t="shared" si="4"/>
        <v>1.8711589357164928</v>
      </c>
      <c r="E37" s="283">
        <f t="shared" si="4"/>
        <v>2.0053703265433387</v>
      </c>
      <c r="F37" s="283">
        <f t="shared" si="4"/>
        <v>1.8841455421700068</v>
      </c>
      <c r="G37" s="283">
        <f t="shared" si="4"/>
        <v>1.7386931565146322</v>
      </c>
      <c r="H37" s="283">
        <f t="shared" si="4"/>
        <v>1.5267926975265109</v>
      </c>
      <c r="I37" s="283">
        <f t="shared" si="4"/>
        <v>1.1058912038277795</v>
      </c>
      <c r="J37" s="283">
        <f t="shared" si="4"/>
        <v>0.86999723500384551</v>
      </c>
      <c r="K37" s="283">
        <f t="shared" si="4"/>
        <v>0.86486335343835097</v>
      </c>
      <c r="L37" s="283">
        <f t="shared" si="4"/>
        <v>0.50720724754495239</v>
      </c>
      <c r="M37" s="283">
        <f t="shared" si="4"/>
        <v>0.69367336899027421</v>
      </c>
      <c r="N37" s="283">
        <f t="shared" si="4"/>
        <v>0.699300664915815</v>
      </c>
      <c r="O37" s="283">
        <f t="shared" si="4"/>
        <v>0.73105451025126422</v>
      </c>
      <c r="P37" s="283">
        <f t="shared" si="4"/>
        <v>0.47643971069102181</v>
      </c>
      <c r="Q37" s="283">
        <f t="shared" si="4"/>
        <v>0.50089707473427425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73.610977425025254</v>
      </c>
      <c r="C5" s="96">
        <v>85.19562999999998</v>
      </c>
      <c r="D5" s="96">
        <v>75.606639999999999</v>
      </c>
      <c r="E5" s="96">
        <v>72.800639999999987</v>
      </c>
      <c r="F5" s="96">
        <v>57.702860000000008</v>
      </c>
      <c r="G5" s="96">
        <v>57.250631406120831</v>
      </c>
      <c r="H5" s="96">
        <v>53.304050000000011</v>
      </c>
      <c r="I5" s="96">
        <v>73.998000000000005</v>
      </c>
      <c r="J5" s="96">
        <v>65.897559999999999</v>
      </c>
      <c r="K5" s="96">
        <v>57.498350000000009</v>
      </c>
      <c r="L5" s="96">
        <v>73.850546209010801</v>
      </c>
      <c r="M5" s="96">
        <v>58.56524074742542</v>
      </c>
      <c r="N5" s="96">
        <v>58.087829334838858</v>
      </c>
      <c r="O5" s="96">
        <v>56.058202669524789</v>
      </c>
      <c r="P5" s="96">
        <v>59.687920186474031</v>
      </c>
      <c r="Q5" s="96">
        <v>57.394605323348223</v>
      </c>
    </row>
    <row r="6" spans="1:17" x14ac:dyDescent="0.25">
      <c r="A6" s="132" t="s">
        <v>83</v>
      </c>
      <c r="B6" s="160">
        <v>2.1805488742554906</v>
      </c>
      <c r="C6" s="160">
        <v>2.5237164562473349</v>
      </c>
      <c r="D6" s="160">
        <v>2.2396655975144268</v>
      </c>
      <c r="E6" s="160">
        <v>2.1565445691679019</v>
      </c>
      <c r="F6" s="160">
        <v>1.7093090027567859</v>
      </c>
      <c r="G6" s="160">
        <v>1.6959128139574489</v>
      </c>
      <c r="H6" s="160">
        <v>1.5790047936687688</v>
      </c>
      <c r="I6" s="160">
        <v>2.1920134909430247</v>
      </c>
      <c r="J6" s="160">
        <v>1.9520573602019979</v>
      </c>
      <c r="K6" s="160">
        <v>1.7032508839017795</v>
      </c>
      <c r="L6" s="160">
        <v>2.1876455256042457</v>
      </c>
      <c r="M6" s="160">
        <v>1.7348549666029176</v>
      </c>
      <c r="N6" s="160">
        <v>1.7207127971237435</v>
      </c>
      <c r="O6" s="160">
        <v>1.6605899690480366</v>
      </c>
      <c r="P6" s="160">
        <v>1.768111655653958</v>
      </c>
      <c r="Q6" s="160">
        <v>1.7001776963719242</v>
      </c>
    </row>
    <row r="7" spans="1:17" x14ac:dyDescent="0.25">
      <c r="A7" s="76" t="s">
        <v>82</v>
      </c>
      <c r="B7" s="159">
        <v>3.0293086931765876</v>
      </c>
      <c r="C7" s="159">
        <v>3.506051292995279</v>
      </c>
      <c r="D7" s="159">
        <v>3.11143609045474</v>
      </c>
      <c r="E7" s="159">
        <v>2.9959609196256172</v>
      </c>
      <c r="F7" s="159">
        <v>2.3746427711436087</v>
      </c>
      <c r="G7" s="159">
        <v>2.3560322315384727</v>
      </c>
      <c r="H7" s="159">
        <v>2.1936187739252002</v>
      </c>
      <c r="I7" s="159">
        <v>3.045235812905716</v>
      </c>
      <c r="J7" s="159">
        <v>2.7118788304427581</v>
      </c>
      <c r="K7" s="159">
        <v>2.3662265818398796</v>
      </c>
      <c r="L7" s="159">
        <v>3.0391676547788893</v>
      </c>
      <c r="M7" s="159">
        <v>2.410132280811712</v>
      </c>
      <c r="N7" s="159">
        <v>2.3904853939891151</v>
      </c>
      <c r="O7" s="159">
        <v>2.3069602742825985</v>
      </c>
      <c r="P7" s="159">
        <v>2.4563338488838724</v>
      </c>
      <c r="Q7" s="159">
        <v>2.3619571826028958</v>
      </c>
    </row>
    <row r="8" spans="1:17" x14ac:dyDescent="0.25">
      <c r="A8" s="76" t="s">
        <v>81</v>
      </c>
      <c r="B8" s="159">
        <v>4.6207333536536437</v>
      </c>
      <c r="C8" s="159">
        <v>5.3479291118976722</v>
      </c>
      <c r="D8" s="159">
        <v>4.7460057647178271</v>
      </c>
      <c r="E8" s="159">
        <v>4.5698665767338325</v>
      </c>
      <c r="F8" s="159">
        <v>3.6221435868689009</v>
      </c>
      <c r="G8" s="159">
        <v>3.5937561395028923</v>
      </c>
      <c r="H8" s="159">
        <v>3.3460199869060085</v>
      </c>
      <c r="I8" s="159">
        <v>4.6450276665857624</v>
      </c>
      <c r="J8" s="159">
        <v>4.1365440871441832</v>
      </c>
      <c r="K8" s="159">
        <v>3.6093060154738166</v>
      </c>
      <c r="L8" s="159">
        <v>4.635771646981345</v>
      </c>
      <c r="M8" s="159">
        <v>3.6762772449532011</v>
      </c>
      <c r="N8" s="159">
        <v>3.646309013111686</v>
      </c>
      <c r="O8" s="159">
        <v>3.5189045965974008</v>
      </c>
      <c r="P8" s="159">
        <v>3.7467504611899605</v>
      </c>
      <c r="Q8" s="159">
        <v>3.6027937192859665</v>
      </c>
    </row>
    <row r="9" spans="1:17" x14ac:dyDescent="0.25">
      <c r="A9" s="76" t="s">
        <v>80</v>
      </c>
      <c r="B9" s="159">
        <v>2.4988338063509024</v>
      </c>
      <c r="C9" s="159">
        <v>2.8920920200278144</v>
      </c>
      <c r="D9" s="159">
        <v>2.5665795323670446</v>
      </c>
      <c r="E9" s="159">
        <v>2.4713257005895457</v>
      </c>
      <c r="F9" s="159">
        <v>1.9588091659018447</v>
      </c>
      <c r="G9" s="159">
        <v>1.9434575955503333</v>
      </c>
      <c r="H9" s="159">
        <v>1.8094850362649311</v>
      </c>
      <c r="I9" s="159">
        <v>2.5119718616790343</v>
      </c>
      <c r="J9" s="159">
        <v>2.2369904115422834</v>
      </c>
      <c r="K9" s="159">
        <v>1.9518667706285675</v>
      </c>
      <c r="L9" s="159">
        <v>2.5069663240447375</v>
      </c>
      <c r="M9" s="159">
        <v>1.9880839594312159</v>
      </c>
      <c r="N9" s="159">
        <v>1.9718775209482582</v>
      </c>
      <c r="O9" s="159">
        <v>1.9029788335109976</v>
      </c>
      <c r="P9" s="159">
        <v>2.0261949781151762</v>
      </c>
      <c r="Q9" s="159">
        <v>1.9483450037085388</v>
      </c>
    </row>
    <row r="10" spans="1:17" x14ac:dyDescent="0.25">
      <c r="A10" s="129" t="s">
        <v>79</v>
      </c>
      <c r="B10" s="158">
        <v>2.8645643888587022</v>
      </c>
      <c r="C10" s="158">
        <v>3.3153800740243105</v>
      </c>
      <c r="D10" s="158">
        <v>2.9422254136735582</v>
      </c>
      <c r="E10" s="158">
        <v>2.8330301827947881</v>
      </c>
      <c r="F10" s="158">
        <v>2.2455014683055272</v>
      </c>
      <c r="G10" s="158">
        <v>2.2279030343359558</v>
      </c>
      <c r="H10" s="158">
        <v>2.0743221833654562</v>
      </c>
      <c r="I10" s="158">
        <v>2.879625336624084</v>
      </c>
      <c r="J10" s="158">
        <v>2.5643974620625665</v>
      </c>
      <c r="K10" s="158">
        <v>2.2375429805410878</v>
      </c>
      <c r="L10" s="158">
        <v>2.8738871859644215</v>
      </c>
      <c r="M10" s="158">
        <v>2.2790609354546811</v>
      </c>
      <c r="N10" s="158">
        <v>2.2604825144206289</v>
      </c>
      <c r="O10" s="158">
        <v>2.1814997801666456</v>
      </c>
      <c r="P10" s="158">
        <v>2.3227499021509601</v>
      </c>
      <c r="Q10" s="158">
        <v>2.2335057660295288</v>
      </c>
    </row>
    <row r="11" spans="1:17" x14ac:dyDescent="0.25">
      <c r="A11" s="92" t="s">
        <v>125</v>
      </c>
      <c r="B11" s="91">
        <v>0.57291287777174038</v>
      </c>
      <c r="C11" s="91">
        <v>0.66307601480486211</v>
      </c>
      <c r="D11" s="91">
        <v>0.58844508273471163</v>
      </c>
      <c r="E11" s="91">
        <v>0.56660603655895769</v>
      </c>
      <c r="F11" s="91">
        <v>0.44910029366110549</v>
      </c>
      <c r="G11" s="91">
        <v>0.4455806068671912</v>
      </c>
      <c r="H11" s="91">
        <v>0.41486443667309125</v>
      </c>
      <c r="I11" s="91">
        <v>0.57592506732481685</v>
      </c>
      <c r="J11" s="91">
        <v>0.51287949241251329</v>
      </c>
      <c r="K11" s="91">
        <v>0.44750859610821758</v>
      </c>
      <c r="L11" s="91">
        <v>0.57477743719288432</v>
      </c>
      <c r="M11" s="91">
        <v>0.45581218709093624</v>
      </c>
      <c r="N11" s="91">
        <v>0.45209650288412578</v>
      </c>
      <c r="O11" s="91">
        <v>0.43629995603332916</v>
      </c>
      <c r="P11" s="91">
        <v>0.46454998043019202</v>
      </c>
      <c r="Q11" s="91">
        <v>0.44670115320590575</v>
      </c>
    </row>
    <row r="12" spans="1:17" x14ac:dyDescent="0.25">
      <c r="A12" s="92" t="s">
        <v>26</v>
      </c>
      <c r="B12" s="91">
        <v>0.85936931665761052</v>
      </c>
      <c r="C12" s="91">
        <v>0.91374707465476168</v>
      </c>
      <c r="D12" s="91">
        <v>0.88266762410206745</v>
      </c>
      <c r="E12" s="91">
        <v>0.8499090548384366</v>
      </c>
      <c r="F12" s="91">
        <v>0.67365044049165812</v>
      </c>
      <c r="G12" s="91">
        <v>0.66837091030078677</v>
      </c>
      <c r="H12" s="91">
        <v>0.18600419958388165</v>
      </c>
      <c r="I12" s="91">
        <v>0.39994000000000002</v>
      </c>
      <c r="J12" s="91">
        <v>0.50078999999999996</v>
      </c>
      <c r="K12" s="91">
        <v>0</v>
      </c>
      <c r="L12" s="91">
        <v>9.5536343043374147E-2</v>
      </c>
      <c r="M12" s="91">
        <v>9.5497951708386195E-2</v>
      </c>
      <c r="N12" s="91">
        <v>4.7768477573561251E-2</v>
      </c>
      <c r="O12" s="91">
        <v>7.1653996273262271E-2</v>
      </c>
      <c r="P12" s="91">
        <v>0.11942223831197378</v>
      </c>
      <c r="Q12" s="91">
        <v>0.29207405079961879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1.4322821944293511</v>
      </c>
      <c r="C14" s="157">
        <v>1.7385569845646867</v>
      </c>
      <c r="D14" s="157">
        <v>1.4711127068367791</v>
      </c>
      <c r="E14" s="157">
        <v>1.4165150913973941</v>
      </c>
      <c r="F14" s="157">
        <v>1.1227507341527636</v>
      </c>
      <c r="G14" s="157">
        <v>1.1139515171679779</v>
      </c>
      <c r="H14" s="157">
        <v>1.4734535471084833</v>
      </c>
      <c r="I14" s="157">
        <v>1.9037602692992674</v>
      </c>
      <c r="J14" s="157">
        <v>1.5507279696500533</v>
      </c>
      <c r="K14" s="157">
        <v>1.7900343844328703</v>
      </c>
      <c r="L14" s="157">
        <v>2.2035734057281631</v>
      </c>
      <c r="M14" s="157">
        <v>1.7277507966553587</v>
      </c>
      <c r="N14" s="157">
        <v>1.760617533962942</v>
      </c>
      <c r="O14" s="157">
        <v>1.6735458278600541</v>
      </c>
      <c r="P14" s="157">
        <v>1.7387776834087942</v>
      </c>
      <c r="Q14" s="157">
        <v>1.4947305620240043</v>
      </c>
    </row>
    <row r="15" spans="1:17" x14ac:dyDescent="0.25">
      <c r="A15" s="156" t="s">
        <v>283</v>
      </c>
      <c r="B15" s="204">
        <v>6.0724520071444825</v>
      </c>
      <c r="C15" s="204">
        <v>7.0281144537222007</v>
      </c>
      <c r="D15" s="204">
        <v>6.2370818712341363</v>
      </c>
      <c r="E15" s="204">
        <v>6.0056041633147927</v>
      </c>
      <c r="F15" s="204">
        <v>4.7601303539525288</v>
      </c>
      <c r="G15" s="204">
        <v>4.7228242818332351</v>
      </c>
      <c r="H15" s="204">
        <v>4.3972556367847853</v>
      </c>
      <c r="I15" s="204">
        <v>6.1043789845387071</v>
      </c>
      <c r="J15" s="204">
        <v>5.4361426038052194</v>
      </c>
      <c r="K15" s="204">
        <v>4.7432595392531045</v>
      </c>
      <c r="L15" s="204">
        <v>6.092214955471638</v>
      </c>
      <c r="M15" s="204">
        <v>4.8312714511612977</v>
      </c>
      <c r="N15" s="204">
        <v>4.7918879516887127</v>
      </c>
      <c r="O15" s="204">
        <v>4.6244562594510494</v>
      </c>
      <c r="P15" s="204">
        <v>4.9238855863284918</v>
      </c>
      <c r="Q15" s="204">
        <v>4.734701242759809</v>
      </c>
    </row>
    <row r="16" spans="1:17" x14ac:dyDescent="0.25">
      <c r="A16" s="152" t="s">
        <v>289</v>
      </c>
      <c r="B16" s="264">
        <v>6.0724520071444825</v>
      </c>
      <c r="C16" s="264">
        <v>7.0281144537222007</v>
      </c>
      <c r="D16" s="264">
        <v>6.2370818712341363</v>
      </c>
      <c r="E16" s="264">
        <v>6.0056041633147927</v>
      </c>
      <c r="F16" s="264">
        <v>4.7601303539525288</v>
      </c>
      <c r="G16" s="264">
        <v>4.7228242818332351</v>
      </c>
      <c r="H16" s="264">
        <v>4.3972556367847853</v>
      </c>
      <c r="I16" s="264">
        <v>6.1043789845387071</v>
      </c>
      <c r="J16" s="264">
        <v>5.4361426038052194</v>
      </c>
      <c r="K16" s="264">
        <v>4.7432595392531045</v>
      </c>
      <c r="L16" s="264">
        <v>6.092214955471638</v>
      </c>
      <c r="M16" s="264">
        <v>4.8312714511612977</v>
      </c>
      <c r="N16" s="264">
        <v>4.7918879516887127</v>
      </c>
      <c r="O16" s="264">
        <v>4.6244562594510494</v>
      </c>
      <c r="P16" s="264">
        <v>4.9238855863284918</v>
      </c>
      <c r="Q16" s="264">
        <v>4.734701242759809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1.0490950996245971</v>
      </c>
      <c r="C18" s="83">
        <v>1.0410529242418882</v>
      </c>
      <c r="D18" s="83">
        <v>1.0450061606724932</v>
      </c>
      <c r="E18" s="83">
        <v>1.0418647012505342</v>
      </c>
      <c r="F18" s="83">
        <v>1.0464504735053264</v>
      </c>
      <c r="G18" s="83">
        <v>1.0488689742357302</v>
      </c>
      <c r="H18" s="83">
        <v>1.0117321889934854</v>
      </c>
      <c r="I18" s="83">
        <v>1.0724209260942343</v>
      </c>
      <c r="J18" s="83">
        <v>0.52224191602209169</v>
      </c>
      <c r="K18" s="83">
        <v>0.97710160044716654</v>
      </c>
      <c r="L18" s="83">
        <v>1.2122219666685776</v>
      </c>
      <c r="M18" s="83">
        <v>0.89517721624348978</v>
      </c>
      <c r="N18" s="83">
        <v>0.89442554459162937</v>
      </c>
      <c r="O18" s="83">
        <v>0.84102963951143472</v>
      </c>
      <c r="P18" s="83">
        <v>1.2633300608985389</v>
      </c>
      <c r="Q18" s="83">
        <v>1.8803699003130687</v>
      </c>
    </row>
    <row r="19" spans="1:17" x14ac:dyDescent="0.25">
      <c r="A19" s="154" t="s">
        <v>125</v>
      </c>
      <c r="B19" s="83">
        <v>4.9952186109066687</v>
      </c>
      <c r="C19" s="83">
        <v>5.9870615294803127</v>
      </c>
      <c r="D19" s="83">
        <v>4.9429211698850715</v>
      </c>
      <c r="E19" s="83">
        <v>4.9585432037192056</v>
      </c>
      <c r="F19" s="83">
        <v>3.6140533642140036</v>
      </c>
      <c r="G19" s="83">
        <v>3.6290749506360145</v>
      </c>
      <c r="H19" s="83">
        <v>3.3855234477913001</v>
      </c>
      <c r="I19" s="83">
        <v>3.8103398643312913</v>
      </c>
      <c r="J19" s="83">
        <v>4.1234424499635809</v>
      </c>
      <c r="K19" s="83">
        <v>3.4442641117708956</v>
      </c>
      <c r="L19" s="83">
        <v>3.0692468863091826</v>
      </c>
      <c r="M19" s="83">
        <v>2.7241285963713366</v>
      </c>
      <c r="N19" s="83">
        <v>3.170820485233135</v>
      </c>
      <c r="O19" s="83">
        <v>3.370531878011978</v>
      </c>
      <c r="P19" s="83">
        <v>3.3087552854509594</v>
      </c>
      <c r="Q19" s="83">
        <v>2.85433134244674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1.2216181941131818</v>
      </c>
      <c r="J20" s="83">
        <v>0.79045823781954605</v>
      </c>
      <c r="K20" s="83">
        <v>0.32189382703504255</v>
      </c>
      <c r="L20" s="83">
        <v>1.810746102493878</v>
      </c>
      <c r="M20" s="83">
        <v>1.2119656385464719</v>
      </c>
      <c r="N20" s="83">
        <v>0.72664192186394883</v>
      </c>
      <c r="O20" s="83">
        <v>0.41289474192763698</v>
      </c>
      <c r="P20" s="83">
        <v>0.35180023997899401</v>
      </c>
      <c r="Q20" s="83">
        <v>0</v>
      </c>
    </row>
    <row r="21" spans="1:17" x14ac:dyDescent="0.25">
      <c r="A21" s="154" t="s">
        <v>26</v>
      </c>
      <c r="B21" s="83">
        <v>2.8138296613217189E-2</v>
      </c>
      <c r="C21" s="83">
        <v>0</v>
      </c>
      <c r="D21" s="83">
        <v>0.24915454067657167</v>
      </c>
      <c r="E21" s="83">
        <v>5.1962583450529233E-3</v>
      </c>
      <c r="F21" s="83">
        <v>9.9626516233199333E-2</v>
      </c>
      <c r="G21" s="83">
        <v>4.4880356961490717E-2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1.5720908285072585E-17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2.4289808028577933</v>
      </c>
      <c r="C23" s="204">
        <v>2.8112457814888807</v>
      </c>
      <c r="D23" s="204">
        <v>2.4948327484936548</v>
      </c>
      <c r="E23" s="204">
        <v>2.4022416653259171</v>
      </c>
      <c r="F23" s="204">
        <v>1.9040521415810117</v>
      </c>
      <c r="G23" s="204">
        <v>1.8891297127332942</v>
      </c>
      <c r="H23" s="204">
        <v>1.7589022547139141</v>
      </c>
      <c r="I23" s="204">
        <v>2.441751593815483</v>
      </c>
      <c r="J23" s="204">
        <v>2.1744570415220874</v>
      </c>
      <c r="K23" s="204">
        <v>1.8973038157012418</v>
      </c>
      <c r="L23" s="204">
        <v>2.4368859821886559</v>
      </c>
      <c r="M23" s="204">
        <v>1.9325085804645197</v>
      </c>
      <c r="N23" s="204">
        <v>1.9167551806754854</v>
      </c>
      <c r="O23" s="204">
        <v>1.8497825037804199</v>
      </c>
      <c r="P23" s="204">
        <v>1.9695542345313972</v>
      </c>
      <c r="Q23" s="204">
        <v>1.8938804971039234</v>
      </c>
    </row>
    <row r="24" spans="1:17" x14ac:dyDescent="0.25">
      <c r="A24" s="152" t="s">
        <v>287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x14ac:dyDescent="0.25">
      <c r="A25" s="152" t="s">
        <v>286</v>
      </c>
      <c r="B25" s="151">
        <v>2.4289808028577933</v>
      </c>
      <c r="C25" s="151">
        <v>2.8112457814888807</v>
      </c>
      <c r="D25" s="151">
        <v>2.4948327484936548</v>
      </c>
      <c r="E25" s="151">
        <v>2.4022416653259171</v>
      </c>
      <c r="F25" s="151">
        <v>1.9040521415810117</v>
      </c>
      <c r="G25" s="151">
        <v>1.8891297127332942</v>
      </c>
      <c r="H25" s="151">
        <v>1.7589022547139141</v>
      </c>
      <c r="I25" s="151">
        <v>2.441751593815483</v>
      </c>
      <c r="J25" s="151">
        <v>2.1744570415220874</v>
      </c>
      <c r="K25" s="151">
        <v>1.8973038157012418</v>
      </c>
      <c r="L25" s="151">
        <v>2.4368859821886559</v>
      </c>
      <c r="M25" s="151">
        <v>1.9325085804645197</v>
      </c>
      <c r="N25" s="151">
        <v>1.9167551806754854</v>
      </c>
      <c r="O25" s="151">
        <v>1.8497825037804199</v>
      </c>
      <c r="P25" s="151">
        <v>1.9695542345313972</v>
      </c>
      <c r="Q25" s="151">
        <v>1.8938804971039234</v>
      </c>
    </row>
    <row r="26" spans="1:17" x14ac:dyDescent="0.25">
      <c r="A26" s="156" t="s">
        <v>281</v>
      </c>
      <c r="B26" s="204">
        <v>14.573884817146759</v>
      </c>
      <c r="C26" s="204">
        <v>16.867474688933278</v>
      </c>
      <c r="D26" s="204">
        <v>14.968996490961926</v>
      </c>
      <c r="E26" s="204">
        <v>14.413449991955501</v>
      </c>
      <c r="F26" s="204">
        <v>11.424312849486068</v>
      </c>
      <c r="G26" s="204">
        <v>11.334778276399767</v>
      </c>
      <c r="H26" s="204">
        <v>10.553413528283485</v>
      </c>
      <c r="I26" s="204">
        <v>14.650509562892898</v>
      </c>
      <c r="J26" s="204">
        <v>13.046742249132521</v>
      </c>
      <c r="K26" s="204">
        <v>11.38382289420745</v>
      </c>
      <c r="L26" s="204">
        <v>14.621315893131932</v>
      </c>
      <c r="M26" s="204">
        <v>11.595051482787117</v>
      </c>
      <c r="N26" s="204">
        <v>11.500531084052911</v>
      </c>
      <c r="O26" s="204">
        <v>11.098695022682518</v>
      </c>
      <c r="P26" s="204">
        <v>11.817325407188381</v>
      </c>
      <c r="Q26" s="204">
        <v>11.363282982623542</v>
      </c>
    </row>
    <row r="27" spans="1:17" x14ac:dyDescent="0.25">
      <c r="A27" s="152" t="s">
        <v>285</v>
      </c>
      <c r="B27" s="264">
        <v>13.141602622717404</v>
      </c>
      <c r="C27" s="264">
        <v>15.290651599473657</v>
      </c>
      <c r="D27" s="264">
        <v>13.497883784125149</v>
      </c>
      <c r="E27" s="264">
        <v>12.996934900558109</v>
      </c>
      <c r="F27" s="264">
        <v>10.301562115333295</v>
      </c>
      <c r="G27" s="264">
        <v>10.220826759231791</v>
      </c>
      <c r="H27" s="264">
        <v>9.9525448920265038</v>
      </c>
      <c r="I27" s="264">
        <v>12.674644495568081</v>
      </c>
      <c r="J27" s="264">
        <v>6.0330727567200171</v>
      </c>
      <c r="K27" s="264">
        <v>5.9363142980992292</v>
      </c>
      <c r="L27" s="264">
        <v>4.9510021128956891</v>
      </c>
      <c r="M27" s="264">
        <v>7.0437413439877954</v>
      </c>
      <c r="N27" s="264">
        <v>7.0006661035952185</v>
      </c>
      <c r="O27" s="264">
        <v>7.590741070375925</v>
      </c>
      <c r="P27" s="264">
        <v>3.7333531884462174</v>
      </c>
      <c r="Q27" s="264">
        <v>3.6245077786180104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2.270382853003345</v>
      </c>
      <c r="C29" s="83">
        <v>2.2649570757581117</v>
      </c>
      <c r="D29" s="83">
        <v>2.2615338393275071</v>
      </c>
      <c r="E29" s="83">
        <v>2.2547352987494662</v>
      </c>
      <c r="F29" s="83">
        <v>2.2646595264946736</v>
      </c>
      <c r="G29" s="83">
        <v>2.2698934872578622</v>
      </c>
      <c r="H29" s="83">
        <v>2.2899078110065147</v>
      </c>
      <c r="I29" s="83">
        <v>2.2266890739057659</v>
      </c>
      <c r="J29" s="83">
        <v>0.5795880839779084</v>
      </c>
      <c r="K29" s="83">
        <v>1.2228683995528336</v>
      </c>
      <c r="L29" s="83">
        <v>0.98514473999055774</v>
      </c>
      <c r="M29" s="83">
        <v>1.3051216086677426</v>
      </c>
      <c r="N29" s="83">
        <v>1.3067030480138142</v>
      </c>
      <c r="O29" s="83">
        <v>1.3804948880197063</v>
      </c>
      <c r="P29" s="83">
        <v>0.95787305131765921</v>
      </c>
      <c r="Q29" s="83">
        <v>1.4394604814371046</v>
      </c>
    </row>
    <row r="30" spans="1:17" x14ac:dyDescent="0.25">
      <c r="A30" s="154" t="s">
        <v>125</v>
      </c>
      <c r="B30" s="83">
        <v>10.810324712472601</v>
      </c>
      <c r="C30" s="83">
        <v>13.025694523715545</v>
      </c>
      <c r="D30" s="83">
        <v>10.697146018382933</v>
      </c>
      <c r="E30" s="83">
        <v>10.730954200080426</v>
      </c>
      <c r="F30" s="83">
        <v>7.8212974123000478</v>
      </c>
      <c r="G30" s="83">
        <v>7.8538061450637935</v>
      </c>
      <c r="H30" s="83">
        <v>7.6626370810199891</v>
      </c>
      <c r="I30" s="83">
        <v>7.9114850683438913</v>
      </c>
      <c r="J30" s="83">
        <v>4.5762280576239069</v>
      </c>
      <c r="K30" s="83">
        <v>4.3105872921208874</v>
      </c>
      <c r="L30" s="83">
        <v>2.4943059183207805</v>
      </c>
      <c r="M30" s="83">
        <v>3.9716371589900978</v>
      </c>
      <c r="N30" s="83">
        <v>4.6323819996112778</v>
      </c>
      <c r="O30" s="83">
        <v>5.532506595375148</v>
      </c>
      <c r="P30" s="83">
        <v>2.5087406841915421</v>
      </c>
      <c r="Q30" s="83">
        <v>2.1850472971809061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2.5364703533184247</v>
      </c>
      <c r="J31" s="83">
        <v>0.87725661511820208</v>
      </c>
      <c r="K31" s="83">
        <v>0.40285860642550808</v>
      </c>
      <c r="L31" s="83">
        <v>1.4715514545843507</v>
      </c>
      <c r="M31" s="83">
        <v>1.7669825763299554</v>
      </c>
      <c r="N31" s="83">
        <v>1.0615810559701269</v>
      </c>
      <c r="O31" s="83">
        <v>0.67773958698107095</v>
      </c>
      <c r="P31" s="83">
        <v>0.26673945293701629</v>
      </c>
      <c r="Q31" s="83">
        <v>0</v>
      </c>
    </row>
    <row r="32" spans="1:17" x14ac:dyDescent="0.25">
      <c r="A32" s="154" t="s">
        <v>26</v>
      </c>
      <c r="B32" s="83">
        <v>6.0895057241455594E-2</v>
      </c>
      <c r="C32" s="83">
        <v>0</v>
      </c>
      <c r="D32" s="83">
        <v>0.53920392641470904</v>
      </c>
      <c r="E32" s="83">
        <v>1.1245401728218214E-2</v>
      </c>
      <c r="F32" s="83">
        <v>0.21560517653857486</v>
      </c>
      <c r="G32" s="83">
        <v>9.712712691013399E-2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1.2034667330556328E-17</v>
      </c>
    </row>
    <row r="33" spans="1:17" x14ac:dyDescent="0.25">
      <c r="A33" s="152" t="s">
        <v>284</v>
      </c>
      <c r="B33" s="264">
        <v>1.4322821944293547</v>
      </c>
      <c r="C33" s="264">
        <v>1.5768230894596229</v>
      </c>
      <c r="D33" s="264">
        <v>1.4711127068367766</v>
      </c>
      <c r="E33" s="264">
        <v>1.4165150913973914</v>
      </c>
      <c r="F33" s="264">
        <v>1.1227507341527729</v>
      </c>
      <c r="G33" s="264">
        <v>1.1139515171679764</v>
      </c>
      <c r="H33" s="264">
        <v>0.6008686362569815</v>
      </c>
      <c r="I33" s="264">
        <v>1.9758650673248166</v>
      </c>
      <c r="J33" s="264">
        <v>7.0136694924125047</v>
      </c>
      <c r="K33" s="264">
        <v>5.4475085961082206</v>
      </c>
      <c r="L33" s="264">
        <v>9.6703137802362438</v>
      </c>
      <c r="M33" s="264">
        <v>4.5513101387993213</v>
      </c>
      <c r="N33" s="264">
        <v>4.4998649804576925</v>
      </c>
      <c r="O33" s="264">
        <v>3.5079539523065932</v>
      </c>
      <c r="P33" s="264">
        <v>8.0839722187421632</v>
      </c>
      <c r="Q33" s="264">
        <v>7.7387752040055311</v>
      </c>
    </row>
    <row r="34" spans="1:17" x14ac:dyDescent="0.25">
      <c r="A34" s="156" t="s">
        <v>280</v>
      </c>
      <c r="B34" s="204">
        <v>24.422088941342988</v>
      </c>
      <c r="C34" s="204">
        <v>31.099950857344517</v>
      </c>
      <c r="D34" s="204">
        <v>24.300381637803937</v>
      </c>
      <c r="E34" s="204">
        <v>26.416245844729701</v>
      </c>
      <c r="F34" s="204">
        <v>18.918796796561409</v>
      </c>
      <c r="G34" s="204">
        <v>16.342489027696942</v>
      </c>
      <c r="H34" s="204">
        <v>11.353010834931737</v>
      </c>
      <c r="I34" s="204">
        <v>20.142451452568395</v>
      </c>
      <c r="J34" s="204">
        <v>21.666415147062253</v>
      </c>
      <c r="K34" s="204">
        <v>19.67178756653945</v>
      </c>
      <c r="L34" s="204">
        <v>27.743603932063095</v>
      </c>
      <c r="M34" s="204">
        <v>20.520700724233897</v>
      </c>
      <c r="N34" s="204">
        <v>21.385124922758678</v>
      </c>
      <c r="O34" s="204">
        <v>19.856423023559934</v>
      </c>
      <c r="P34" s="204">
        <v>26.37107731518941</v>
      </c>
      <c r="Q34" s="204">
        <v>24.221097134050723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4.1131160298651084</v>
      </c>
      <c r="C38" s="87">
        <v>5.9689079319992784</v>
      </c>
      <c r="D38" s="87">
        <v>1.2186077289972868</v>
      </c>
      <c r="E38" s="87">
        <v>4.2145265596414099</v>
      </c>
      <c r="F38" s="87">
        <v>2.4599689298248428</v>
      </c>
      <c r="G38" s="87">
        <v>5.4524148986934886</v>
      </c>
      <c r="H38" s="87">
        <v>0.84058503451561906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0.77198439752089143</v>
      </c>
    </row>
    <row r="39" spans="1:17" x14ac:dyDescent="0.25">
      <c r="A39" s="88" t="s">
        <v>29</v>
      </c>
      <c r="B39" s="87">
        <v>20.06311074120234</v>
      </c>
      <c r="C39" s="87">
        <v>24.84451</v>
      </c>
      <c r="D39" s="87">
        <v>22.952829999999999</v>
      </c>
      <c r="E39" s="87">
        <v>21.969809999999999</v>
      </c>
      <c r="F39" s="87">
        <v>16.247769999999999</v>
      </c>
      <c r="G39" s="87">
        <v>10.505652484933542</v>
      </c>
      <c r="H39" s="87">
        <v>10.49841</v>
      </c>
      <c r="I39" s="87">
        <v>6.741801452568394</v>
      </c>
      <c r="J39" s="87">
        <v>5.9427551470622522</v>
      </c>
      <c r="K39" s="87">
        <v>4.9745375665394498</v>
      </c>
      <c r="L39" s="87">
        <v>0.53933150171517497</v>
      </c>
      <c r="M39" s="87">
        <v>0.84775424024736523</v>
      </c>
      <c r="N39" s="87">
        <v>1.0830097834770527</v>
      </c>
      <c r="O39" s="87">
        <v>0.82015798172379917</v>
      </c>
      <c r="P39" s="87">
        <v>0.3368216729142155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0.24586217027553847</v>
      </c>
      <c r="C41" s="87">
        <v>0.28653292534523833</v>
      </c>
      <c r="D41" s="87">
        <v>0.12894390880665199</v>
      </c>
      <c r="E41" s="87">
        <v>0.23190928508829228</v>
      </c>
      <c r="F41" s="87">
        <v>0.21105786673656765</v>
      </c>
      <c r="G41" s="87">
        <v>0.38442164406991147</v>
      </c>
      <c r="H41" s="87">
        <v>1.4015800416118367E-2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4.230625517977879E-2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13.400650000000001</v>
      </c>
      <c r="J44" s="87">
        <v>15.723660000000001</v>
      </c>
      <c r="K44" s="87">
        <v>14.69725</v>
      </c>
      <c r="L44" s="87">
        <v>27.20427243034792</v>
      </c>
      <c r="M44" s="87">
        <v>19.672946483986532</v>
      </c>
      <c r="N44" s="87">
        <v>20.302115139281625</v>
      </c>
      <c r="O44" s="87">
        <v>19.036265041836135</v>
      </c>
      <c r="P44" s="87">
        <v>26.034255642275195</v>
      </c>
      <c r="Q44" s="87">
        <v>23.406806481350053</v>
      </c>
    </row>
    <row r="45" spans="1:17" x14ac:dyDescent="0.25">
      <c r="A45" s="156" t="s">
        <v>279</v>
      </c>
      <c r="B45" s="204">
        <v>4.8579616057155848</v>
      </c>
      <c r="C45" s="204">
        <v>5.6224915629777596</v>
      </c>
      <c r="D45" s="204">
        <v>4.9896654969873087</v>
      </c>
      <c r="E45" s="204">
        <v>4.8044833306518333</v>
      </c>
      <c r="F45" s="204">
        <v>3.8081042831620224</v>
      </c>
      <c r="G45" s="204">
        <v>3.7782594254665876</v>
      </c>
      <c r="H45" s="204">
        <v>3.5178045094278274</v>
      </c>
      <c r="I45" s="204">
        <v>4.8835031876309651</v>
      </c>
      <c r="J45" s="204">
        <v>4.3489140830441739</v>
      </c>
      <c r="K45" s="204">
        <v>3.7946076314024828</v>
      </c>
      <c r="L45" s="204">
        <v>4.873771964377311</v>
      </c>
      <c r="M45" s="204">
        <v>3.8650171609290385</v>
      </c>
      <c r="N45" s="204">
        <v>3.83351036135097</v>
      </c>
      <c r="O45" s="204">
        <v>3.6995650075608393</v>
      </c>
      <c r="P45" s="204">
        <v>1.9391084690627935</v>
      </c>
      <c r="Q45" s="204">
        <v>1.7877609942078463</v>
      </c>
    </row>
    <row r="46" spans="1:17" x14ac:dyDescent="0.25">
      <c r="A46" s="72" t="s">
        <v>278</v>
      </c>
      <c r="B46" s="306">
        <v>6.0616201345223182</v>
      </c>
      <c r="C46" s="306">
        <v>4.1811837003409451</v>
      </c>
      <c r="D46" s="306">
        <v>7.0097693557914411</v>
      </c>
      <c r="E46" s="306">
        <v>3.7318870551105654</v>
      </c>
      <c r="F46" s="306">
        <v>4.9770575802802988</v>
      </c>
      <c r="G46" s="306">
        <v>7.3660888671059084</v>
      </c>
      <c r="H46" s="306">
        <v>10.721212461727895</v>
      </c>
      <c r="I46" s="306">
        <v>10.501531049815927</v>
      </c>
      <c r="J46" s="306">
        <v>5.6230207240399501</v>
      </c>
      <c r="K46" s="306">
        <v>4.1393753205111459</v>
      </c>
      <c r="L46" s="306">
        <v>2.8393151444045373</v>
      </c>
      <c r="M46" s="306">
        <v>3.7322819605958273</v>
      </c>
      <c r="N46" s="306">
        <v>2.6701525947186724</v>
      </c>
      <c r="O46" s="306">
        <v>3.3583473988843444</v>
      </c>
      <c r="P46" s="306">
        <v>0.34682832817962961</v>
      </c>
      <c r="Q46" s="306">
        <v>1.5471031046035293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1.0000000000000002</v>
      </c>
      <c r="D50" s="77">
        <f t="shared" si="0"/>
        <v>1</v>
      </c>
      <c r="E50" s="77">
        <f t="shared" si="0"/>
        <v>1.0000000000000002</v>
      </c>
      <c r="F50" s="77">
        <f t="shared" si="0"/>
        <v>0.99999999999999989</v>
      </c>
      <c r="G50" s="77">
        <f t="shared" si="0"/>
        <v>1.0000000000000002</v>
      </c>
      <c r="H50" s="77">
        <f t="shared" si="0"/>
        <v>0.99999999999999989</v>
      </c>
      <c r="I50" s="77">
        <f t="shared" si="0"/>
        <v>0.99999999999999989</v>
      </c>
      <c r="J50" s="77">
        <f t="shared" si="0"/>
        <v>1</v>
      </c>
      <c r="K50" s="77">
        <f t="shared" si="0"/>
        <v>0.99999999999999989</v>
      </c>
      <c r="L50" s="77">
        <f t="shared" si="0"/>
        <v>1.0000000000000002</v>
      </c>
      <c r="M50" s="77">
        <f t="shared" si="0"/>
        <v>1.0000000000000002</v>
      </c>
      <c r="N50" s="77">
        <f t="shared" si="0"/>
        <v>1.0000000000000002</v>
      </c>
      <c r="O50" s="77">
        <f t="shared" si="0"/>
        <v>0.99999999999999989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2.9622604542596079E-2</v>
      </c>
      <c r="C51" s="203">
        <f t="shared" si="1"/>
        <v>2.9622604542596086E-2</v>
      </c>
      <c r="D51" s="203">
        <f t="shared" si="1"/>
        <v>2.9622604542596086E-2</v>
      </c>
      <c r="E51" s="203">
        <f t="shared" si="1"/>
        <v>2.9622604542596086E-2</v>
      </c>
      <c r="F51" s="203">
        <f t="shared" si="1"/>
        <v>2.9622604542596079E-2</v>
      </c>
      <c r="G51" s="203">
        <f t="shared" si="1"/>
        <v>2.9622604542596083E-2</v>
      </c>
      <c r="H51" s="203">
        <f t="shared" si="1"/>
        <v>2.9622604542596079E-2</v>
      </c>
      <c r="I51" s="203">
        <f t="shared" si="1"/>
        <v>2.9622604542596076E-2</v>
      </c>
      <c r="J51" s="203">
        <f t="shared" si="1"/>
        <v>2.9622604542596083E-2</v>
      </c>
      <c r="K51" s="203">
        <f t="shared" si="1"/>
        <v>2.9622604542596079E-2</v>
      </c>
      <c r="L51" s="203">
        <f t="shared" si="1"/>
        <v>2.962260454259609E-2</v>
      </c>
      <c r="M51" s="203">
        <f t="shared" si="1"/>
        <v>2.9622604542596086E-2</v>
      </c>
      <c r="N51" s="203">
        <f t="shared" si="1"/>
        <v>2.9622604542596083E-2</v>
      </c>
      <c r="O51" s="203">
        <f t="shared" si="1"/>
        <v>2.9622604542596076E-2</v>
      </c>
      <c r="P51" s="203">
        <f t="shared" si="1"/>
        <v>2.9622604542596083E-2</v>
      </c>
      <c r="Q51" s="203">
        <f t="shared" si="1"/>
        <v>2.9622604542596079E-2</v>
      </c>
    </row>
    <row r="52" spans="1:17" x14ac:dyDescent="0.25">
      <c r="A52" s="76" t="s">
        <v>82</v>
      </c>
      <c r="B52" s="202">
        <f t="shared" ref="B52:Q52" si="2">IF(B$7=0,0,B$7/B$5)</f>
        <v>4.1152947551362423E-2</v>
      </c>
      <c r="C52" s="202">
        <f t="shared" si="2"/>
        <v>4.115294755136243E-2</v>
      </c>
      <c r="D52" s="202">
        <f t="shared" si="2"/>
        <v>4.1152947551362423E-2</v>
      </c>
      <c r="E52" s="202">
        <f t="shared" si="2"/>
        <v>4.115294755136243E-2</v>
      </c>
      <c r="F52" s="202">
        <f t="shared" si="2"/>
        <v>4.1152947551362416E-2</v>
      </c>
      <c r="G52" s="202">
        <f t="shared" si="2"/>
        <v>4.1152947551362423E-2</v>
      </c>
      <c r="H52" s="202">
        <f t="shared" si="2"/>
        <v>4.1152947551362416E-2</v>
      </c>
      <c r="I52" s="202">
        <f t="shared" si="2"/>
        <v>4.1152947551362409E-2</v>
      </c>
      <c r="J52" s="202">
        <f t="shared" si="2"/>
        <v>4.1152947551362423E-2</v>
      </c>
      <c r="K52" s="202">
        <f t="shared" si="2"/>
        <v>4.1152947551362416E-2</v>
      </c>
      <c r="L52" s="202">
        <f t="shared" si="2"/>
        <v>4.115294755136243E-2</v>
      </c>
      <c r="M52" s="202">
        <f t="shared" si="2"/>
        <v>4.115294755136243E-2</v>
      </c>
      <c r="N52" s="202">
        <f t="shared" si="2"/>
        <v>4.1152947551362423E-2</v>
      </c>
      <c r="O52" s="202">
        <f t="shared" si="2"/>
        <v>4.1152947551362423E-2</v>
      </c>
      <c r="P52" s="202">
        <f t="shared" si="2"/>
        <v>4.1152947551362423E-2</v>
      </c>
      <c r="Q52" s="202">
        <f t="shared" si="2"/>
        <v>4.1152947551362423E-2</v>
      </c>
    </row>
    <row r="53" spans="1:17" x14ac:dyDescent="0.25">
      <c r="A53" s="76" t="s">
        <v>81</v>
      </c>
      <c r="B53" s="202">
        <f t="shared" ref="B53:Q53" si="3">IF(B$8=0,0,B$8/B$5)</f>
        <v>6.27723406927993E-2</v>
      </c>
      <c r="C53" s="202">
        <f t="shared" si="3"/>
        <v>6.2772340692799314E-2</v>
      </c>
      <c r="D53" s="202">
        <f t="shared" si="3"/>
        <v>6.27723406927993E-2</v>
      </c>
      <c r="E53" s="202">
        <f t="shared" si="3"/>
        <v>6.2772340692799314E-2</v>
      </c>
      <c r="F53" s="202">
        <f t="shared" si="3"/>
        <v>6.2772340692799286E-2</v>
      </c>
      <c r="G53" s="202">
        <f t="shared" si="3"/>
        <v>6.27723406927993E-2</v>
      </c>
      <c r="H53" s="202">
        <f t="shared" si="3"/>
        <v>6.2772340692799286E-2</v>
      </c>
      <c r="I53" s="202">
        <f t="shared" si="3"/>
        <v>6.27723406927993E-2</v>
      </c>
      <c r="J53" s="202">
        <f t="shared" si="3"/>
        <v>6.27723406927993E-2</v>
      </c>
      <c r="K53" s="202">
        <f t="shared" si="3"/>
        <v>6.2772340692799286E-2</v>
      </c>
      <c r="L53" s="202">
        <f t="shared" si="3"/>
        <v>6.2772340692799314E-2</v>
      </c>
      <c r="M53" s="202">
        <f t="shared" si="3"/>
        <v>6.2772340692799314E-2</v>
      </c>
      <c r="N53" s="202">
        <f t="shared" si="3"/>
        <v>6.27723406927993E-2</v>
      </c>
      <c r="O53" s="202">
        <f t="shared" si="3"/>
        <v>6.2772340692799286E-2</v>
      </c>
      <c r="P53" s="202">
        <f t="shared" si="3"/>
        <v>6.27723406927993E-2</v>
      </c>
      <c r="Q53" s="202">
        <f t="shared" si="3"/>
        <v>6.2772340692799286E-2</v>
      </c>
    </row>
    <row r="54" spans="1:17" x14ac:dyDescent="0.25">
      <c r="A54" s="76" t="s">
        <v>80</v>
      </c>
      <c r="B54" s="202">
        <f t="shared" ref="B54:Q54" si="4">IF(B$9=0,0,B$9/B$5)</f>
        <v>3.3946483170883467E-2</v>
      </c>
      <c r="C54" s="202">
        <f t="shared" si="4"/>
        <v>3.3946483170883474E-2</v>
      </c>
      <c r="D54" s="202">
        <f t="shared" si="4"/>
        <v>3.3946483170883467E-2</v>
      </c>
      <c r="E54" s="202">
        <f t="shared" si="4"/>
        <v>3.3946483170883474E-2</v>
      </c>
      <c r="F54" s="202">
        <f t="shared" si="4"/>
        <v>3.394648317088346E-2</v>
      </c>
      <c r="G54" s="202">
        <f t="shared" si="4"/>
        <v>3.3946483170883467E-2</v>
      </c>
      <c r="H54" s="202">
        <f t="shared" si="4"/>
        <v>3.3946483170883467E-2</v>
      </c>
      <c r="I54" s="202">
        <f t="shared" si="4"/>
        <v>3.394648317088346E-2</v>
      </c>
      <c r="J54" s="202">
        <f t="shared" si="4"/>
        <v>3.3946483170883467E-2</v>
      </c>
      <c r="K54" s="202">
        <f t="shared" si="4"/>
        <v>3.3946483170883467E-2</v>
      </c>
      <c r="L54" s="202">
        <f t="shared" si="4"/>
        <v>3.3946483170883474E-2</v>
      </c>
      <c r="M54" s="202">
        <f t="shared" si="4"/>
        <v>3.3946483170883467E-2</v>
      </c>
      <c r="N54" s="202">
        <f t="shared" si="4"/>
        <v>3.3946483170883467E-2</v>
      </c>
      <c r="O54" s="202">
        <f t="shared" si="4"/>
        <v>3.394648317088346E-2</v>
      </c>
      <c r="P54" s="202">
        <f t="shared" si="4"/>
        <v>3.3946483170883467E-2</v>
      </c>
      <c r="Q54" s="202">
        <f t="shared" si="4"/>
        <v>3.394648317088346E-2</v>
      </c>
    </row>
    <row r="55" spans="1:17" x14ac:dyDescent="0.25">
      <c r="A55" s="129" t="s">
        <v>79</v>
      </c>
      <c r="B55" s="201">
        <f t="shared" ref="B55:Q55" si="5">IF(B$10=0,0,B$10/B$5)</f>
        <v>3.8914907654586404E-2</v>
      </c>
      <c r="C55" s="201">
        <f t="shared" si="5"/>
        <v>3.8914907654586404E-2</v>
      </c>
      <c r="D55" s="201">
        <f t="shared" si="5"/>
        <v>3.8914907654586398E-2</v>
      </c>
      <c r="E55" s="201">
        <f t="shared" si="5"/>
        <v>3.8914907654586398E-2</v>
      </c>
      <c r="F55" s="201">
        <f t="shared" si="5"/>
        <v>3.8914907654586391E-2</v>
      </c>
      <c r="G55" s="201">
        <f t="shared" si="5"/>
        <v>3.8914907654586398E-2</v>
      </c>
      <c r="H55" s="201">
        <f t="shared" si="5"/>
        <v>3.8914907654586391E-2</v>
      </c>
      <c r="I55" s="201">
        <f t="shared" si="5"/>
        <v>3.8914907654586391E-2</v>
      </c>
      <c r="J55" s="201">
        <f t="shared" si="5"/>
        <v>3.8914907654586398E-2</v>
      </c>
      <c r="K55" s="201">
        <f t="shared" si="5"/>
        <v>3.8914907654586391E-2</v>
      </c>
      <c r="L55" s="201">
        <f t="shared" si="5"/>
        <v>3.8914907654586404E-2</v>
      </c>
      <c r="M55" s="201">
        <f t="shared" si="5"/>
        <v>3.8914907654586404E-2</v>
      </c>
      <c r="N55" s="201">
        <f t="shared" si="5"/>
        <v>3.8914907654586398E-2</v>
      </c>
      <c r="O55" s="201">
        <f t="shared" si="5"/>
        <v>3.8914907654586391E-2</v>
      </c>
      <c r="P55" s="201">
        <f t="shared" si="5"/>
        <v>3.8914907654586398E-2</v>
      </c>
      <c r="Q55" s="201">
        <f t="shared" si="5"/>
        <v>3.8914907654586391E-2</v>
      </c>
    </row>
    <row r="56" spans="1:17" x14ac:dyDescent="0.25">
      <c r="A56" s="127" t="s">
        <v>283</v>
      </c>
      <c r="B56" s="200">
        <f t="shared" ref="B56:Q56" si="6">IF(B$15=0,0,B$15/B$5)</f>
        <v>8.2493837462346384E-2</v>
      </c>
      <c r="C56" s="200">
        <f t="shared" si="6"/>
        <v>8.2493837462346398E-2</v>
      </c>
      <c r="D56" s="200">
        <f t="shared" si="6"/>
        <v>8.2493837462346384E-2</v>
      </c>
      <c r="E56" s="200">
        <f t="shared" si="6"/>
        <v>8.2493837462346398E-2</v>
      </c>
      <c r="F56" s="200">
        <f t="shared" si="6"/>
        <v>8.249383746234637E-2</v>
      </c>
      <c r="G56" s="200">
        <f t="shared" si="6"/>
        <v>8.2493837462346384E-2</v>
      </c>
      <c r="H56" s="200">
        <f t="shared" si="6"/>
        <v>8.249383746234637E-2</v>
      </c>
      <c r="I56" s="200">
        <f t="shared" si="6"/>
        <v>8.249383746234637E-2</v>
      </c>
      <c r="J56" s="200">
        <f t="shared" si="6"/>
        <v>8.2493837462346398E-2</v>
      </c>
      <c r="K56" s="200">
        <f t="shared" si="6"/>
        <v>8.249383746234637E-2</v>
      </c>
      <c r="L56" s="200">
        <f t="shared" si="6"/>
        <v>8.2493837462346384E-2</v>
      </c>
      <c r="M56" s="200">
        <f t="shared" si="6"/>
        <v>8.2493837462346384E-2</v>
      </c>
      <c r="N56" s="200">
        <f t="shared" si="6"/>
        <v>8.2493837462346384E-2</v>
      </c>
      <c r="O56" s="200">
        <f t="shared" si="6"/>
        <v>8.249383746234637E-2</v>
      </c>
      <c r="P56" s="200">
        <f t="shared" si="6"/>
        <v>8.249383746234637E-2</v>
      </c>
      <c r="Q56" s="200">
        <f t="shared" si="6"/>
        <v>8.2493837462346384E-2</v>
      </c>
    </row>
    <row r="57" spans="1:17" x14ac:dyDescent="0.25">
      <c r="A57" s="142" t="s">
        <v>289</v>
      </c>
      <c r="B57" s="199">
        <f t="shared" ref="B57:Q57" si="7">IF(B$16=0,0,B$16/B$5)</f>
        <v>8.2493837462346384E-2</v>
      </c>
      <c r="C57" s="199">
        <f t="shared" si="7"/>
        <v>8.2493837462346398E-2</v>
      </c>
      <c r="D57" s="199">
        <f t="shared" si="7"/>
        <v>8.2493837462346384E-2</v>
      </c>
      <c r="E57" s="199">
        <f t="shared" si="7"/>
        <v>8.2493837462346398E-2</v>
      </c>
      <c r="F57" s="199">
        <f t="shared" si="7"/>
        <v>8.249383746234637E-2</v>
      </c>
      <c r="G57" s="199">
        <f t="shared" si="7"/>
        <v>8.2493837462346384E-2</v>
      </c>
      <c r="H57" s="199">
        <f t="shared" si="7"/>
        <v>8.249383746234637E-2</v>
      </c>
      <c r="I57" s="199">
        <f t="shared" si="7"/>
        <v>8.249383746234637E-2</v>
      </c>
      <c r="J57" s="199">
        <f t="shared" si="7"/>
        <v>8.2493837462346398E-2</v>
      </c>
      <c r="K57" s="199">
        <f t="shared" si="7"/>
        <v>8.249383746234637E-2</v>
      </c>
      <c r="L57" s="199">
        <f t="shared" si="7"/>
        <v>8.2493837462346384E-2</v>
      </c>
      <c r="M57" s="199">
        <f t="shared" si="7"/>
        <v>8.2493837462346384E-2</v>
      </c>
      <c r="N57" s="199">
        <f t="shared" si="7"/>
        <v>8.2493837462346384E-2</v>
      </c>
      <c r="O57" s="199">
        <f t="shared" si="7"/>
        <v>8.249383746234637E-2</v>
      </c>
      <c r="P57" s="199">
        <f t="shared" si="7"/>
        <v>8.249383746234637E-2</v>
      </c>
      <c r="Q57" s="199">
        <f t="shared" si="7"/>
        <v>8.2493837462346384E-2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3.2997534984938556E-2</v>
      </c>
      <c r="C59" s="200">
        <f t="shared" si="9"/>
        <v>3.2997534984938563E-2</v>
      </c>
      <c r="D59" s="200">
        <f t="shared" si="9"/>
        <v>3.2997534984938556E-2</v>
      </c>
      <c r="E59" s="200">
        <f t="shared" si="9"/>
        <v>3.2997534984938563E-2</v>
      </c>
      <c r="F59" s="200">
        <f t="shared" si="9"/>
        <v>3.2997534984938549E-2</v>
      </c>
      <c r="G59" s="200">
        <f t="shared" si="9"/>
        <v>3.2997534984938556E-2</v>
      </c>
      <c r="H59" s="200">
        <f t="shared" si="9"/>
        <v>3.2997534984938549E-2</v>
      </c>
      <c r="I59" s="200">
        <f t="shared" si="9"/>
        <v>3.2997534984938549E-2</v>
      </c>
      <c r="J59" s="200">
        <f t="shared" si="9"/>
        <v>3.2997534984938556E-2</v>
      </c>
      <c r="K59" s="200">
        <f t="shared" si="9"/>
        <v>3.2997534984938549E-2</v>
      </c>
      <c r="L59" s="200">
        <f t="shared" si="9"/>
        <v>3.2997534984938563E-2</v>
      </c>
      <c r="M59" s="200">
        <f t="shared" si="9"/>
        <v>3.2997534984938563E-2</v>
      </c>
      <c r="N59" s="200">
        <f t="shared" si="9"/>
        <v>3.2997534984938556E-2</v>
      </c>
      <c r="O59" s="200">
        <f t="shared" si="9"/>
        <v>3.2997534984938549E-2</v>
      </c>
      <c r="P59" s="200">
        <f t="shared" si="9"/>
        <v>3.2997534984938556E-2</v>
      </c>
      <c r="Q59" s="200">
        <f t="shared" si="9"/>
        <v>3.2997534984938549E-2</v>
      </c>
    </row>
    <row r="60" spans="1:17" x14ac:dyDescent="0.25">
      <c r="A60" s="142" t="s">
        <v>287</v>
      </c>
      <c r="B60" s="199">
        <f t="shared" ref="B60:Q60" si="10">IF(B$24=0,0,B$24/B$5)</f>
        <v>0</v>
      </c>
      <c r="C60" s="199">
        <f t="shared" si="10"/>
        <v>0</v>
      </c>
      <c r="D60" s="199">
        <f t="shared" si="10"/>
        <v>0</v>
      </c>
      <c r="E60" s="199">
        <f t="shared" si="10"/>
        <v>0</v>
      </c>
      <c r="F60" s="199">
        <f t="shared" si="10"/>
        <v>0</v>
      </c>
      <c r="G60" s="199">
        <f t="shared" si="10"/>
        <v>0</v>
      </c>
      <c r="H60" s="199">
        <f t="shared" si="10"/>
        <v>0</v>
      </c>
      <c r="I60" s="199">
        <f t="shared" si="10"/>
        <v>0</v>
      </c>
      <c r="J60" s="199">
        <f t="shared" si="10"/>
        <v>0</v>
      </c>
      <c r="K60" s="199">
        <f t="shared" si="10"/>
        <v>0</v>
      </c>
      <c r="L60" s="199">
        <f t="shared" si="10"/>
        <v>0</v>
      </c>
      <c r="M60" s="199">
        <f t="shared" si="10"/>
        <v>0</v>
      </c>
      <c r="N60" s="199">
        <f t="shared" si="10"/>
        <v>0</v>
      </c>
      <c r="O60" s="199">
        <f t="shared" si="10"/>
        <v>0</v>
      </c>
      <c r="P60" s="199">
        <f t="shared" si="10"/>
        <v>0</v>
      </c>
      <c r="Q60" s="199">
        <f t="shared" si="10"/>
        <v>0</v>
      </c>
    </row>
    <row r="61" spans="1:17" x14ac:dyDescent="0.25">
      <c r="A61" s="142" t="s">
        <v>286</v>
      </c>
      <c r="B61" s="199">
        <f t="shared" ref="B61:Q61" si="11">IF(B$25=0,0,B$25/B$5)</f>
        <v>3.2997534984938556E-2</v>
      </c>
      <c r="C61" s="199">
        <f t="shared" si="11"/>
        <v>3.2997534984938563E-2</v>
      </c>
      <c r="D61" s="199">
        <f t="shared" si="11"/>
        <v>3.2997534984938556E-2</v>
      </c>
      <c r="E61" s="199">
        <f t="shared" si="11"/>
        <v>3.2997534984938563E-2</v>
      </c>
      <c r="F61" s="199">
        <f t="shared" si="11"/>
        <v>3.2997534984938549E-2</v>
      </c>
      <c r="G61" s="199">
        <f t="shared" si="11"/>
        <v>3.2997534984938556E-2</v>
      </c>
      <c r="H61" s="199">
        <f t="shared" si="11"/>
        <v>3.2997534984938549E-2</v>
      </c>
      <c r="I61" s="199">
        <f t="shared" si="11"/>
        <v>3.2997534984938549E-2</v>
      </c>
      <c r="J61" s="199">
        <f t="shared" si="11"/>
        <v>3.2997534984938556E-2</v>
      </c>
      <c r="K61" s="199">
        <f t="shared" si="11"/>
        <v>3.2997534984938549E-2</v>
      </c>
      <c r="L61" s="199">
        <f t="shared" si="11"/>
        <v>3.2997534984938563E-2</v>
      </c>
      <c r="M61" s="199">
        <f t="shared" si="11"/>
        <v>3.2997534984938563E-2</v>
      </c>
      <c r="N61" s="199">
        <f t="shared" si="11"/>
        <v>3.2997534984938556E-2</v>
      </c>
      <c r="O61" s="199">
        <f t="shared" si="11"/>
        <v>3.2997534984938549E-2</v>
      </c>
      <c r="P61" s="199">
        <f t="shared" si="11"/>
        <v>3.2997534984938556E-2</v>
      </c>
      <c r="Q61" s="199">
        <f t="shared" si="11"/>
        <v>3.2997534984938549E-2</v>
      </c>
    </row>
    <row r="62" spans="1:17" x14ac:dyDescent="0.25">
      <c r="A62" s="127" t="s">
        <v>281</v>
      </c>
      <c r="B62" s="200">
        <f t="shared" ref="B62:Q62" si="12">IF(B$26=0,0,B$26/B$5)</f>
        <v>0.19798520990963134</v>
      </c>
      <c r="C62" s="200">
        <f t="shared" si="12"/>
        <v>0.19798520990963131</v>
      </c>
      <c r="D62" s="200">
        <f t="shared" si="12"/>
        <v>0.19798520990963131</v>
      </c>
      <c r="E62" s="200">
        <f t="shared" si="12"/>
        <v>0.19798520990963134</v>
      </c>
      <c r="F62" s="200">
        <f t="shared" si="12"/>
        <v>0.19798520990963128</v>
      </c>
      <c r="G62" s="200">
        <f t="shared" si="12"/>
        <v>0.19798520990963137</v>
      </c>
      <c r="H62" s="200">
        <f t="shared" si="12"/>
        <v>0.19798520990963131</v>
      </c>
      <c r="I62" s="200">
        <f t="shared" si="12"/>
        <v>0.19798520990963131</v>
      </c>
      <c r="J62" s="200">
        <f t="shared" si="12"/>
        <v>0.19798520990963128</v>
      </c>
      <c r="K62" s="200">
        <f t="shared" si="12"/>
        <v>0.19798520990963128</v>
      </c>
      <c r="L62" s="200">
        <f t="shared" si="12"/>
        <v>0.19798520990963134</v>
      </c>
      <c r="M62" s="200">
        <f t="shared" si="12"/>
        <v>0.19798520990963134</v>
      </c>
      <c r="N62" s="200">
        <f t="shared" si="12"/>
        <v>0.19798520990963131</v>
      </c>
      <c r="O62" s="200">
        <f t="shared" si="12"/>
        <v>0.19798520990963128</v>
      </c>
      <c r="P62" s="200">
        <f t="shared" si="12"/>
        <v>0.19798520990963131</v>
      </c>
      <c r="Q62" s="200">
        <f t="shared" si="12"/>
        <v>0.19798520990963134</v>
      </c>
    </row>
    <row r="63" spans="1:17" x14ac:dyDescent="0.25">
      <c r="A63" s="142" t="s">
        <v>285</v>
      </c>
      <c r="B63" s="199">
        <f t="shared" ref="B63:Q63" si="13">IF(B$27=0,0,B$27/B$5)</f>
        <v>0.17852775608233809</v>
      </c>
      <c r="C63" s="199">
        <f t="shared" si="13"/>
        <v>0.17947694734429057</v>
      </c>
      <c r="D63" s="199">
        <f t="shared" si="13"/>
        <v>0.17852775608233812</v>
      </c>
      <c r="E63" s="199">
        <f t="shared" si="13"/>
        <v>0.17852775608233817</v>
      </c>
      <c r="F63" s="199">
        <f t="shared" si="13"/>
        <v>0.17852775608233792</v>
      </c>
      <c r="G63" s="199">
        <f t="shared" si="13"/>
        <v>0.1785277560823382</v>
      </c>
      <c r="H63" s="199">
        <f t="shared" si="13"/>
        <v>0.1867127336858363</v>
      </c>
      <c r="I63" s="199">
        <f t="shared" si="13"/>
        <v>0.1712836089565675</v>
      </c>
      <c r="J63" s="199">
        <f t="shared" si="13"/>
        <v>9.1552293540459115E-2</v>
      </c>
      <c r="K63" s="199">
        <f t="shared" si="13"/>
        <v>0.10324321129387588</v>
      </c>
      <c r="L63" s="199">
        <f t="shared" si="13"/>
        <v>6.7040832695853481E-2</v>
      </c>
      <c r="M63" s="199">
        <f t="shared" si="13"/>
        <v>0.12027170475342824</v>
      </c>
      <c r="N63" s="199">
        <f t="shared" si="13"/>
        <v>0.12051863847831007</v>
      </c>
      <c r="O63" s="199">
        <f t="shared" si="13"/>
        <v>0.13540821340857079</v>
      </c>
      <c r="P63" s="199">
        <f t="shared" si="13"/>
        <v>6.254788534736444E-2</v>
      </c>
      <c r="Q63" s="199">
        <f t="shared" si="13"/>
        <v>6.3150669966251238E-2</v>
      </c>
    </row>
    <row r="64" spans="1:17" x14ac:dyDescent="0.25">
      <c r="A64" s="142" t="s">
        <v>284</v>
      </c>
      <c r="B64" s="199">
        <f t="shared" ref="B64:Q64" si="14">IF(B$33=0,0,B$33/B$5)</f>
        <v>1.9457453827293251E-2</v>
      </c>
      <c r="C64" s="199">
        <f t="shared" si="14"/>
        <v>1.8508262565340772E-2</v>
      </c>
      <c r="D64" s="199">
        <f t="shared" si="14"/>
        <v>1.9457453827293168E-2</v>
      </c>
      <c r="E64" s="199">
        <f t="shared" si="14"/>
        <v>1.9457453827293161E-2</v>
      </c>
      <c r="F64" s="199">
        <f t="shared" si="14"/>
        <v>1.9457453827293358E-2</v>
      </c>
      <c r="G64" s="199">
        <f t="shared" si="14"/>
        <v>1.9457453827293171E-2</v>
      </c>
      <c r="H64" s="199">
        <f t="shared" si="14"/>
        <v>1.1272476223795028E-2</v>
      </c>
      <c r="I64" s="199">
        <f t="shared" si="14"/>
        <v>2.6701600953063818E-2</v>
      </c>
      <c r="J64" s="199">
        <f t="shared" si="14"/>
        <v>0.10643291636917217</v>
      </c>
      <c r="K64" s="199">
        <f t="shared" si="14"/>
        <v>9.4741998615755399E-2</v>
      </c>
      <c r="L64" s="199">
        <f t="shared" si="14"/>
        <v>0.13094437721377788</v>
      </c>
      <c r="M64" s="199">
        <f t="shared" si="14"/>
        <v>7.7713505156203094E-2</v>
      </c>
      <c r="N64" s="199">
        <f t="shared" si="14"/>
        <v>7.7466571431321254E-2</v>
      </c>
      <c r="O64" s="199">
        <f t="shared" si="14"/>
        <v>6.2576996501060508E-2</v>
      </c>
      <c r="P64" s="199">
        <f t="shared" si="14"/>
        <v>0.13543732456226687</v>
      </c>
      <c r="Q64" s="199">
        <f t="shared" si="14"/>
        <v>0.13483453994338007</v>
      </c>
    </row>
    <row r="65" spans="1:17" x14ac:dyDescent="0.25">
      <c r="A65" s="127" t="s">
        <v>280</v>
      </c>
      <c r="B65" s="200">
        <f t="shared" ref="B65:Q65" si="15">IF(B$34=0,0,B$34/B$5)</f>
        <v>0.3317723768335713</v>
      </c>
      <c r="C65" s="200">
        <f t="shared" si="15"/>
        <v>0.36504162076557828</v>
      </c>
      <c r="D65" s="200">
        <f t="shared" si="15"/>
        <v>0.32140539029116938</v>
      </c>
      <c r="E65" s="200">
        <f t="shared" si="15"/>
        <v>0.36285732989063979</v>
      </c>
      <c r="F65" s="200">
        <f t="shared" si="15"/>
        <v>0.32786584229207022</v>
      </c>
      <c r="G65" s="200">
        <f t="shared" si="15"/>
        <v>0.28545517536335363</v>
      </c>
      <c r="H65" s="200">
        <f t="shared" si="15"/>
        <v>0.21298589572334062</v>
      </c>
      <c r="I65" s="200">
        <f t="shared" si="15"/>
        <v>0.27220264672786282</v>
      </c>
      <c r="J65" s="200">
        <f t="shared" si="15"/>
        <v>0.3287893382860041</v>
      </c>
      <c r="K65" s="200">
        <f t="shared" si="15"/>
        <v>0.34212786221760183</v>
      </c>
      <c r="L65" s="200">
        <f t="shared" si="15"/>
        <v>0.3756722916245403</v>
      </c>
      <c r="M65" s="200">
        <f t="shared" si="15"/>
        <v>0.35039044426938526</v>
      </c>
      <c r="N65" s="200">
        <f t="shared" si="15"/>
        <v>0.36815155890035467</v>
      </c>
      <c r="O65" s="200">
        <f t="shared" si="15"/>
        <v>0.35421083941306208</v>
      </c>
      <c r="P65" s="200">
        <f t="shared" si="15"/>
        <v>0.44181598609571587</v>
      </c>
      <c r="Q65" s="200">
        <f t="shared" si="15"/>
        <v>0.42200999549686841</v>
      </c>
    </row>
    <row r="66" spans="1:17" x14ac:dyDescent="0.25">
      <c r="A66" s="127" t="s">
        <v>279</v>
      </c>
      <c r="B66" s="200">
        <f t="shared" ref="B66:Q66" si="16">IF(B$45=0,0,B$45/B$5)</f>
        <v>6.5995069969877099E-2</v>
      </c>
      <c r="C66" s="200">
        <f t="shared" si="16"/>
        <v>6.5995069969877099E-2</v>
      </c>
      <c r="D66" s="200">
        <f t="shared" si="16"/>
        <v>6.5995069969877099E-2</v>
      </c>
      <c r="E66" s="200">
        <f t="shared" si="16"/>
        <v>6.5995069969877113E-2</v>
      </c>
      <c r="F66" s="200">
        <f t="shared" si="16"/>
        <v>6.5995069969877085E-2</v>
      </c>
      <c r="G66" s="200">
        <f t="shared" si="16"/>
        <v>6.5995069969877099E-2</v>
      </c>
      <c r="H66" s="200">
        <f t="shared" si="16"/>
        <v>6.5995069969877085E-2</v>
      </c>
      <c r="I66" s="200">
        <f t="shared" si="16"/>
        <v>6.5995069969877085E-2</v>
      </c>
      <c r="J66" s="200">
        <f t="shared" si="16"/>
        <v>6.5995069969877099E-2</v>
      </c>
      <c r="K66" s="200">
        <f t="shared" si="16"/>
        <v>6.5995069969877085E-2</v>
      </c>
      <c r="L66" s="200">
        <f t="shared" si="16"/>
        <v>6.5995069969877113E-2</v>
      </c>
      <c r="M66" s="200">
        <f t="shared" si="16"/>
        <v>6.5995069969877113E-2</v>
      </c>
      <c r="N66" s="200">
        <f t="shared" si="16"/>
        <v>6.5995069969877099E-2</v>
      </c>
      <c r="O66" s="200">
        <f t="shared" si="16"/>
        <v>6.5995069969877099E-2</v>
      </c>
      <c r="P66" s="200">
        <f t="shared" si="16"/>
        <v>3.2487452452769794E-2</v>
      </c>
      <c r="Q66" s="200">
        <f t="shared" si="16"/>
        <v>3.1148589386337012E-2</v>
      </c>
    </row>
    <row r="67" spans="1:17" x14ac:dyDescent="0.25">
      <c r="A67" s="72" t="s">
        <v>278</v>
      </c>
      <c r="B67" s="71">
        <f t="shared" ref="B67:Q67" si="17">IF(B$46=0,0,B$46/B$5)</f>
        <v>8.2346687227407622E-2</v>
      </c>
      <c r="C67" s="71">
        <f t="shared" si="17"/>
        <v>4.9077443295400786E-2</v>
      </c>
      <c r="D67" s="71">
        <f t="shared" si="17"/>
        <v>9.2713673769809657E-2</v>
      </c>
      <c r="E67" s="71">
        <f t="shared" si="17"/>
        <v>5.1261734170339246E-2</v>
      </c>
      <c r="F67" s="71">
        <f t="shared" si="17"/>
        <v>8.6253221768908817E-2</v>
      </c>
      <c r="G67" s="71">
        <f t="shared" si="17"/>
        <v>0.12866388869762541</v>
      </c>
      <c r="H67" s="71">
        <f t="shared" si="17"/>
        <v>0.20113316833763836</v>
      </c>
      <c r="I67" s="71">
        <f t="shared" si="17"/>
        <v>0.14191641733311611</v>
      </c>
      <c r="J67" s="71">
        <f t="shared" si="17"/>
        <v>8.5329725774974829E-2</v>
      </c>
      <c r="K67" s="71">
        <f t="shared" si="17"/>
        <v>7.1991201843377164E-2</v>
      </c>
      <c r="L67" s="71">
        <f t="shared" si="17"/>
        <v>3.8446772436438674E-2</v>
      </c>
      <c r="M67" s="71">
        <f t="shared" si="17"/>
        <v>6.3728619791593735E-2</v>
      </c>
      <c r="N67" s="71">
        <f t="shared" si="17"/>
        <v>4.596750516062436E-2</v>
      </c>
      <c r="O67" s="71">
        <f t="shared" si="17"/>
        <v>5.9908224647916876E-2</v>
      </c>
      <c r="P67" s="71">
        <f t="shared" si="17"/>
        <v>5.8106954823703991E-3</v>
      </c>
      <c r="Q67" s="71">
        <f t="shared" si="17"/>
        <v>2.6955549147650731E-2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 t="shared" ref="B71:Q71" si="18">SUM(B$72:B$82)</f>
        <v>33.465976313715814</v>
      </c>
      <c r="C71" s="230">
        <f t="shared" si="18"/>
        <v>33.326490273095921</v>
      </c>
      <c r="D71" s="230">
        <f t="shared" si="18"/>
        <v>33.548519309107412</v>
      </c>
      <c r="E71" s="230">
        <f t="shared" si="18"/>
        <v>33.376693619289583</v>
      </c>
      <c r="F71" s="230">
        <f t="shared" si="18"/>
        <v>33.440244680086913</v>
      </c>
      <c r="G71" s="230">
        <f t="shared" si="18"/>
        <v>33.246964732730177</v>
      </c>
      <c r="H71" s="230">
        <f t="shared" si="18"/>
        <v>33.631342668788619</v>
      </c>
      <c r="I71" s="230">
        <f t="shared" si="18"/>
        <v>30.539354249585248</v>
      </c>
      <c r="J71" s="230">
        <f t="shared" si="18"/>
        <v>29.431867486921636</v>
      </c>
      <c r="K71" s="230">
        <f t="shared" si="18"/>
        <v>29.296076114760968</v>
      </c>
      <c r="L71" s="230">
        <f t="shared" si="18"/>
        <v>27.174030350724422</v>
      </c>
      <c r="M71" s="230">
        <f t="shared" si="18"/>
        <v>27.771023012600761</v>
      </c>
      <c r="N71" s="230">
        <f t="shared" si="18"/>
        <v>27.633782171689809</v>
      </c>
      <c r="O71" s="230">
        <f t="shared" si="18"/>
        <v>27.797298924136889</v>
      </c>
      <c r="P71" s="230">
        <f t="shared" si="18"/>
        <v>25.278299414690746</v>
      </c>
      <c r="Q71" s="230">
        <f t="shared" si="18"/>
        <v>24.796362323514153</v>
      </c>
    </row>
    <row r="72" spans="1:17" x14ac:dyDescent="0.25">
      <c r="A72" s="132" t="s">
        <v>83</v>
      </c>
      <c r="B72" s="275">
        <f>IF(B$6=0,0,B$6/TRE!B$5*1000)</f>
        <v>0.99134938197309086</v>
      </c>
      <c r="C72" s="275">
        <f>IF(C$6=0,0,C$6/TRE!C$5*1000)</f>
        <v>0.98721744215259544</v>
      </c>
      <c r="D72" s="275">
        <f>IF(D$6=0,0,D$6/TRE!D$5*1000)</f>
        <v>0.99379452048333772</v>
      </c>
      <c r="E72" s="275">
        <f>IF(E$6=0,0,E$6/TRE!E$5*1000)</f>
        <v>0.98870459602360528</v>
      </c>
      <c r="F72" s="275">
        <f>IF(F$6=0,0,F$6/TRE!F$5*1000)</f>
        <v>0.99058714396586678</v>
      </c>
      <c r="G72" s="275">
        <f>IF(G$6=0,0,G$6/TRE!G$5*1000)</f>
        <v>0.98486168851930456</v>
      </c>
      <c r="H72" s="275">
        <f>IF(H$6=0,0,H$6/TRE!H$5*1000)</f>
        <v>0.99624796411406313</v>
      </c>
      <c r="I72" s="275">
        <f>IF(I$6=0,0,I$6/TRE!I$5*1000)</f>
        <v>0.90465521392171488</v>
      </c>
      <c r="J72" s="275">
        <f>IF(J$6=0,0,J$6/TRE!J$5*1000)</f>
        <v>0.87184857151517092</v>
      </c>
      <c r="K72" s="275">
        <f>IF(K$6=0,0,K$6/TRE!K$5*1000)</f>
        <v>0.86782607739735884</v>
      </c>
      <c r="L72" s="275">
        <f>IF(L$6=0,0,L$6/TRE!L$5*1000)</f>
        <v>0.80496555490801336</v>
      </c>
      <c r="M72" s="275">
        <f>IF(M$6=0,0,M$6/TRE!M$5*1000)</f>
        <v>0.82265003244560764</v>
      </c>
      <c r="N72" s="275">
        <f>IF(N$6=0,0,N$6/TRE!N$5*1000)</f>
        <v>0.81858460128820909</v>
      </c>
      <c r="O72" s="275">
        <f>IF(O$6=0,0,O$6/TRE!O$5*1000)</f>
        <v>0.82342839338203866</v>
      </c>
      <c r="P72" s="275">
        <f>IF(P$6=0,0,P$6/TRE!P$5*1000)</f>
        <v>0.74880906707072192</v>
      </c>
      <c r="Q72" s="275">
        <f>IF(Q$6=0,0,Q$6/TRE!Q$5*1000)</f>
        <v>0.73453283520438861</v>
      </c>
    </row>
    <row r="73" spans="1:17" x14ac:dyDescent="0.25">
      <c r="A73" s="76" t="s">
        <v>82</v>
      </c>
      <c r="B73" s="274">
        <f>IF(B$7=0,0,B$7/TRE!B$5*1000)</f>
        <v>1.3772235679934841</v>
      </c>
      <c r="C73" s="274">
        <f>IF(C$7=0,0,C$7/TRE!C$5*1000)</f>
        <v>1.3714833062797065</v>
      </c>
      <c r="D73" s="274">
        <f>IF(D$7=0,0,D$7/TRE!D$5*1000)</f>
        <v>1.3806204555535668</v>
      </c>
      <c r="E73" s="274">
        <f>IF(E$7=0,0,E$7/TRE!E$5*1000)</f>
        <v>1.3735493219525172</v>
      </c>
      <c r="F73" s="274">
        <f>IF(F$7=0,0,F$7/TRE!F$5*1000)</f>
        <v>1.3761646354243424</v>
      </c>
      <c r="G73" s="274">
        <f>IF(G$7=0,0,G$7/TRE!G$5*1000)</f>
        <v>1.3682105958880411</v>
      </c>
      <c r="H73" s="274">
        <f>IF(H$7=0,0,H$7/TRE!H$5*1000)</f>
        <v>1.3840288809305552</v>
      </c>
      <c r="I73" s="274">
        <f>IF(I$7=0,0,I$7/TRE!I$5*1000)</f>
        <v>1.2567844436856588</v>
      </c>
      <c r="J73" s="274">
        <f>IF(J$7=0,0,J$7/TRE!J$5*1000)</f>
        <v>1.211208099027935</v>
      </c>
      <c r="K73" s="274">
        <f>IF(K$7=0,0,K$7/TRE!K$5*1000)</f>
        <v>1.2056198838114796</v>
      </c>
      <c r="L73" s="274">
        <f>IF(L$7=0,0,L$7/TRE!L$5*1000)</f>
        <v>1.1182914457824931</v>
      </c>
      <c r="M73" s="274">
        <f>IF(M$7=0,0,M$7/TRE!M$5*1000)</f>
        <v>1.1428594534852381</v>
      </c>
      <c r="N73" s="274">
        <f>IF(N$7=0,0,N$7/TRE!N$5*1000)</f>
        <v>1.1372115883573248</v>
      </c>
      <c r="O73" s="274">
        <f>IF(O$7=0,0,O$7/TRE!O$5*1000)</f>
        <v>1.1439407846945486</v>
      </c>
      <c r="P73" s="274">
        <f>IF(P$7=0,0,P$7/TRE!P$5*1000)</f>
        <v>1.0402765300004038</v>
      </c>
      <c r="Q73" s="274">
        <f>IF(Q$7=0,0,Q$7/TRE!Q$5*1000)</f>
        <v>1.020443398164157</v>
      </c>
    </row>
    <row r="74" spans="1:17" x14ac:dyDescent="0.25">
      <c r="A74" s="76" t="s">
        <v>81</v>
      </c>
      <c r="B74" s="274">
        <f>IF(B$8=0,0,B$8/TRE!B$5*1000)</f>
        <v>2.100737666781721</v>
      </c>
      <c r="C74" s="274">
        <f>IF(C$8=0,0,C$8/TRE!C$5*1000)</f>
        <v>2.0919818015180391</v>
      </c>
      <c r="D74" s="274">
        <f>IF(D$8=0,0,D$8/TRE!D$5*1000)</f>
        <v>2.105919083810246</v>
      </c>
      <c r="E74" s="274">
        <f>IF(E$8=0,0,E$8/TRE!E$5*1000)</f>
        <v>2.0951331830692261</v>
      </c>
      <c r="F74" s="274">
        <f>IF(F$8=0,0,F$8/TRE!F$5*1000)</f>
        <v>2.0991224319089845</v>
      </c>
      <c r="G74" s="274">
        <f>IF(G$8=0,0,G$8/TRE!G$5*1000)</f>
        <v>2.0869897972044216</v>
      </c>
      <c r="H74" s="274">
        <f>IF(H$8=0,0,H$8/TRE!H$5*1000)</f>
        <v>2.1111180999614771</v>
      </c>
      <c r="I74" s="274">
        <f>IF(I$8=0,0,I$8/TRE!I$5*1000)</f>
        <v>1.9170267494930533</v>
      </c>
      <c r="J74" s="274">
        <f>IF(J$8=0,0,J$8/TRE!J$5*1000)</f>
        <v>1.8475072131143677</v>
      </c>
      <c r="K74" s="274">
        <f>IF(K$8=0,0,K$8/TRE!K$5*1000)</f>
        <v>1.8389832708379554</v>
      </c>
      <c r="L74" s="274">
        <f>IF(L$8=0,0,L$8/TRE!L$5*1000)</f>
        <v>1.7057774911721426</v>
      </c>
      <c r="M74" s="274">
        <f>IF(M$8=0,0,M$8/TRE!M$5*1000)</f>
        <v>1.7432521179345448</v>
      </c>
      <c r="N74" s="274">
        <f>IF(N$8=0,0,N$8/TRE!N$5*1000)</f>
        <v>1.7346371891119161</v>
      </c>
      <c r="O74" s="274">
        <f>IF(O$8=0,0,O$8/TRE!O$5*1000)</f>
        <v>1.7449015184055043</v>
      </c>
      <c r="P74" s="274">
        <f>IF(P$8=0,0,P$8/TRE!P$5*1000)</f>
        <v>1.5867780229935566</v>
      </c>
      <c r="Q74" s="274">
        <f>IF(Q$8=0,0,Q$8/TRE!Q$5*1000)</f>
        <v>1.5565257037137226</v>
      </c>
    </row>
    <row r="75" spans="1:17" x14ac:dyDescent="0.25">
      <c r="A75" s="76" t="s">
        <v>80</v>
      </c>
      <c r="B75" s="274">
        <f>IF(B$9=0,0,B$9/TRE!B$5*1000)</f>
        <v>1.1360522017307384</v>
      </c>
      <c r="C75" s="274">
        <f>IF(C$9=0,0,C$9/TRE!C$5*1000)</f>
        <v>1.1313171412002621</v>
      </c>
      <c r="D75" s="274">
        <f>IF(D$9=0,0,D$9/TRE!D$5*1000)</f>
        <v>1.1388542461346738</v>
      </c>
      <c r="E75" s="274">
        <f>IF(E$9=0,0,E$9/TRE!E$5*1000)</f>
        <v>1.1330213682469474</v>
      </c>
      <c r="F75" s="274">
        <f>IF(F$9=0,0,F$9/TRE!F$5*1000)</f>
        <v>1.1351787032627954</v>
      </c>
      <c r="G75" s="274">
        <f>IF(G$9=0,0,G$9/TRE!G$5*1000)</f>
        <v>1.128617528782581</v>
      </c>
      <c r="H75" s="274">
        <f>IF(H$9=0,0,H$9/TRE!H$5*1000)</f>
        <v>1.141665807920248</v>
      </c>
      <c r="I75" s="274">
        <f>IF(I$9=0,0,I$9/TRE!I$5*1000)</f>
        <v>1.0367036750831939</v>
      </c>
      <c r="J75" s="274">
        <f>IF(J$9=0,0,J$9/TRE!J$5*1000)</f>
        <v>0.99910839433245757</v>
      </c>
      <c r="K75" s="274">
        <f>IF(K$9=0,0,K$9/TRE!K$5*1000)</f>
        <v>0.99449875480265426</v>
      </c>
      <c r="L75" s="274">
        <f>IF(L$9=0,0,L$9/TRE!L$5*1000)</f>
        <v>0.9224627639859434</v>
      </c>
      <c r="M75" s="274">
        <f>IF(M$9=0,0,M$9/TRE!M$5*1000)</f>
        <v>0.94272856533546934</v>
      </c>
      <c r="N75" s="274">
        <f>IF(N$9=0,0,N$9/TRE!N$5*1000)</f>
        <v>0.9380697214391277</v>
      </c>
      <c r="O75" s="274">
        <f>IF(O$9=0,0,O$9/TRE!O$5*1000)</f>
        <v>0.94362054012423002</v>
      </c>
      <c r="P75" s="274">
        <f>IF(P$9=0,0,P$9/TRE!P$5*1000)</f>
        <v>0.85810936566935281</v>
      </c>
      <c r="Q75" s="274">
        <f>IF(Q$9=0,0,Q$9/TRE!Q$5*1000)</f>
        <v>0.84174929631430195</v>
      </c>
    </row>
    <row r="76" spans="1:17" x14ac:dyDescent="0.25">
      <c r="A76" s="129" t="s">
        <v>79</v>
      </c>
      <c r="B76" s="273">
        <f>IF(B$10=0,0,B$10/TRE!B$5*1000)</f>
        <v>1.3023253778188268</v>
      </c>
      <c r="C76" s="273">
        <f>IF(C$10=0,0,C$10/TRE!C$5*1000)</f>
        <v>1.2968972914289996</v>
      </c>
      <c r="D76" s="273">
        <f>IF(D$10=0,0,D$10/TRE!D$5*1000)</f>
        <v>1.3055375308620236</v>
      </c>
      <c r="E76" s="273">
        <f>IF(E$10=0,0,E$10/TRE!E$5*1000)</f>
        <v>1.2988509500100769</v>
      </c>
      <c r="F76" s="273">
        <f>IF(F$10=0,0,F$10/TRE!F$5*1000)</f>
        <v>1.3013240336723559</v>
      </c>
      <c r="G76" s="273">
        <f>IF(G$10=0,0,G$10/TRE!G$5*1000)</f>
        <v>1.2938025623694855</v>
      </c>
      <c r="H76" s="273">
        <f>IF(H$10=0,0,H$10/TRE!H$5*1000)</f>
        <v>1.3087605942556602</v>
      </c>
      <c r="I76" s="273">
        <f>IF(I$10=0,0,I$10/TRE!I$5*1000)</f>
        <v>1.1884361504533105</v>
      </c>
      <c r="J76" s="273">
        <f>IF(J$10=0,0,J$10/TRE!J$5*1000)</f>
        <v>1.1453384053555795</v>
      </c>
      <c r="K76" s="273">
        <f>IF(K$10=0,0,K$10/TRE!K$5*1000)</f>
        <v>1.1400540966476573</v>
      </c>
      <c r="L76" s="273">
        <f>IF(L$10=0,0,L$10/TRE!L$5*1000)</f>
        <v>1.0574748817013691</v>
      </c>
      <c r="M76" s="273">
        <f>IF(M$10=0,0,M$10/TRE!M$5*1000)</f>
        <v>1.0807067960087524</v>
      </c>
      <c r="N76" s="273">
        <f>IF(N$10=0,0,N$10/TRE!N$5*1000)</f>
        <v>1.0753660813582648</v>
      </c>
      <c r="O76" s="273">
        <f>IF(O$10=0,0,O$10/TRE!O$5*1000)</f>
        <v>1.0817293206797209</v>
      </c>
      <c r="P76" s="273">
        <f>IF(P$10=0,0,P$10/TRE!P$5*1000)</f>
        <v>0.98370268738767552</v>
      </c>
      <c r="Q76" s="273">
        <f>IF(Q$10=0,0,Q$10/TRE!Q$5*1000)</f>
        <v>0.96494814998921852</v>
      </c>
    </row>
    <row r="77" spans="1:17" x14ac:dyDescent="0.25">
      <c r="A77" s="127" t="s">
        <v>283</v>
      </c>
      <c r="B77" s="296">
        <f>IF(B$15=0,0,B$15/TRE!B$5*1000)</f>
        <v>2.7607368105424062</v>
      </c>
      <c r="C77" s="296">
        <f>IF(C$15=0,0,C$15/TRE!C$5*1000)</f>
        <v>2.7492300717792428</v>
      </c>
      <c r="D77" s="296">
        <f>IF(D$15=0,0,D$15/TRE!D$5*1000)</f>
        <v>2.7675460989878959</v>
      </c>
      <c r="E77" s="296">
        <f>IF(E$15=0,0,E$15/TRE!E$5*1000)</f>
        <v>2.7533715384602089</v>
      </c>
      <c r="F77" s="296">
        <f>IF(F$15=0,0,F$15/TRE!F$5*1000)</f>
        <v>2.7586141093401824</v>
      </c>
      <c r="G77" s="296">
        <f>IF(G$15=0,0,G$15/TRE!G$5*1000)</f>
        <v>2.7426697047782054</v>
      </c>
      <c r="H77" s="296">
        <f>IF(H$15=0,0,H$15/TRE!H$5*1000)</f>
        <v>2.7743785157595227</v>
      </c>
      <c r="I77" s="296">
        <f>IF(I$15=0,0,I$15/TRE!I$5*1000)</f>
        <v>2.5193085256703025</v>
      </c>
      <c r="J77" s="296">
        <f>IF(J$15=0,0,J$15/TRE!J$5*1000)</f>
        <v>2.4279476926794312</v>
      </c>
      <c r="K77" s="296">
        <f>IF(K$15=0,0,K$15/TRE!K$5*1000)</f>
        <v>2.4167457412956197</v>
      </c>
      <c r="L77" s="296">
        <f>IF(L$15=0,0,L$15/TRE!L$5*1000)</f>
        <v>2.2416900429495281</v>
      </c>
      <c r="M77" s="296">
        <f>IF(M$15=0,0,M$15/TRE!M$5*1000)</f>
        <v>2.2909382585645681</v>
      </c>
      <c r="N77" s="296">
        <f>IF(N$15=0,0,N$15/TRE!N$5*1000)</f>
        <v>2.2796167349412646</v>
      </c>
      <c r="O77" s="296">
        <f>IF(O$15=0,0,O$15/TRE!O$5*1000)</f>
        <v>2.2931058593400047</v>
      </c>
      <c r="P77" s="296">
        <f>IF(P$15=0,0,P$15/TRE!P$5*1000)</f>
        <v>2.0853039232400237</v>
      </c>
      <c r="Q77" s="296">
        <f>IF(Q$15=0,0,Q$15/TRE!Q$5*1000)</f>
        <v>2.0455470831734259</v>
      </c>
    </row>
    <row r="78" spans="1:17" x14ac:dyDescent="0.25">
      <c r="A78" s="127" t="s">
        <v>282</v>
      </c>
      <c r="B78" s="296">
        <f>IF(B$23=0,0,B$23/TRE!B$5*1000)</f>
        <v>1.1042947242169627</v>
      </c>
      <c r="C78" s="296">
        <f>IF(C$23=0,0,C$23/TRE!C$5*1000)</f>
        <v>1.0996920287116974</v>
      </c>
      <c r="D78" s="296">
        <f>IF(D$23=0,0,D$23/TRE!D$5*1000)</f>
        <v>1.1070184395951583</v>
      </c>
      <c r="E78" s="296">
        <f>IF(E$23=0,0,E$23/TRE!E$5*1000)</f>
        <v>1.1013486153840837</v>
      </c>
      <c r="F78" s="296">
        <f>IF(F$23=0,0,F$23/TRE!F$5*1000)</f>
        <v>1.1034456437360731</v>
      </c>
      <c r="G78" s="296">
        <f>IF(G$23=0,0,G$23/TRE!G$5*1000)</f>
        <v>1.0970678819112822</v>
      </c>
      <c r="H78" s="296">
        <f>IF(H$23=0,0,H$23/TRE!H$5*1000)</f>
        <v>1.1097514063038092</v>
      </c>
      <c r="I78" s="296">
        <f>IF(I$23=0,0,I$23/TRE!I$5*1000)</f>
        <v>1.007723410268121</v>
      </c>
      <c r="J78" s="296">
        <f>IF(J$23=0,0,J$23/TRE!J$5*1000)</f>
        <v>0.97117907707177231</v>
      </c>
      <c r="K78" s="296">
        <f>IF(K$23=0,0,K$23/TRE!K$5*1000)</f>
        <v>0.96669829651824779</v>
      </c>
      <c r="L78" s="296">
        <f>IF(L$23=0,0,L$23/TRE!L$5*1000)</f>
        <v>0.89667601717981149</v>
      </c>
      <c r="M78" s="296">
        <f>IF(M$23=0,0,M$23/TRE!M$5*1000)</f>
        <v>0.91637530342582751</v>
      </c>
      <c r="N78" s="296">
        <f>IF(N$23=0,0,N$23/TRE!N$5*1000)</f>
        <v>0.91184669397650597</v>
      </c>
      <c r="O78" s="296">
        <f>IF(O$23=0,0,O$23/TRE!O$5*1000)</f>
        <v>0.91724234373600189</v>
      </c>
      <c r="P78" s="296">
        <f>IF(P$23=0,0,P$23/TRE!P$5*1000)</f>
        <v>0.83412156929600967</v>
      </c>
      <c r="Q78" s="296">
        <f>IF(Q$23=0,0,Q$23/TRE!Q$5*1000)</f>
        <v>0.81821883326937039</v>
      </c>
    </row>
    <row r="79" spans="1:17" x14ac:dyDescent="0.25">
      <c r="A79" s="127" t="s">
        <v>281</v>
      </c>
      <c r="B79" s="296">
        <f>IF(B$26=0,0,B$26/TRE!B$5*1000)</f>
        <v>6.6257683453017764</v>
      </c>
      <c r="C79" s="296">
        <f>IF(C$26=0,0,C$26/TRE!C$5*1000)</f>
        <v>6.598152172270181</v>
      </c>
      <c r="D79" s="296">
        <f>IF(D$26=0,0,D$26/TRE!D$5*1000)</f>
        <v>6.6421106375709495</v>
      </c>
      <c r="E79" s="296">
        <f>IF(E$26=0,0,E$26/TRE!E$5*1000)</f>
        <v>6.6080916923044999</v>
      </c>
      <c r="F79" s="296">
        <f>IF(F$26=0,0,F$26/TRE!F$5*1000)</f>
        <v>6.620673862416437</v>
      </c>
      <c r="G79" s="296">
        <f>IF(G$26=0,0,G$26/TRE!G$5*1000)</f>
        <v>6.5824072914676952</v>
      </c>
      <c r="H79" s="296">
        <f>IF(H$26=0,0,H$26/TRE!H$5*1000)</f>
        <v>6.6585084378228556</v>
      </c>
      <c r="I79" s="296">
        <f>IF(I$26=0,0,I$26/TRE!I$5*1000)</f>
        <v>6.0463404616087271</v>
      </c>
      <c r="J79" s="296">
        <f>IF(J$26=0,0,J$26/TRE!J$5*1000)</f>
        <v>5.827074462430633</v>
      </c>
      <c r="K79" s="296">
        <f>IF(K$26=0,0,K$26/TRE!K$5*1000)</f>
        <v>5.8001897791094859</v>
      </c>
      <c r="L79" s="296">
        <f>IF(L$26=0,0,L$26/TRE!L$5*1000)</f>
        <v>5.3800561030788678</v>
      </c>
      <c r="M79" s="296">
        <f>IF(M$26=0,0,M$26/TRE!M$5*1000)</f>
        <v>5.4982518205549642</v>
      </c>
      <c r="N79" s="296">
        <f>IF(N$26=0,0,N$26/TRE!N$5*1000)</f>
        <v>5.4710801638590345</v>
      </c>
      <c r="O79" s="296">
        <f>IF(O$26=0,0,O$26/TRE!O$5*1000)</f>
        <v>5.5034540624160107</v>
      </c>
      <c r="P79" s="296">
        <f>IF(P$26=0,0,P$26/TRE!P$5*1000)</f>
        <v>5.0047294157760573</v>
      </c>
      <c r="Q79" s="296">
        <f>IF(Q$26=0,0,Q$26/TRE!Q$5*1000)</f>
        <v>4.9093129996162226</v>
      </c>
    </row>
    <row r="80" spans="1:17" x14ac:dyDescent="0.25">
      <c r="A80" s="127" t="s">
        <v>280</v>
      </c>
      <c r="B80" s="296">
        <f>IF(B$34=0,0,B$34/TRE!B$5*1000)</f>
        <v>11.103086504657494</v>
      </c>
      <c r="C80" s="296">
        <f>IF(C$34=0,0,C$34/TRE!C$5*1000)</f>
        <v>12.165556023719214</v>
      </c>
      <c r="D80" s="296">
        <f>IF(D$34=0,0,D$34/TRE!D$5*1000)</f>
        <v>10.7826749422345</v>
      </c>
      <c r="E80" s="296">
        <f>IF(E$34=0,0,E$34/TRE!E$5*1000)</f>
        <v>12.110977927273371</v>
      </c>
      <c r="F80" s="296">
        <f>IF(F$34=0,0,F$34/TRE!F$5*1000)</f>
        <v>10.963913988489614</v>
      </c>
      <c r="G80" s="296">
        <f>IF(G$34=0,0,G$34/TRE!G$5*1000)</f>
        <v>9.4905181480807261</v>
      </c>
      <c r="H80" s="296">
        <f>IF(H$34=0,0,H$34/TRE!H$5*1000)</f>
        <v>7.1630016426905501</v>
      </c>
      <c r="I80" s="296">
        <f>IF(I$34=0,0,I$34/TRE!I$5*1000)</f>
        <v>8.312893056096911</v>
      </c>
      <c r="J80" s="296">
        <f>IF(J$34=0,0,J$34/TRE!J$5*1000)</f>
        <v>9.6768842355463232</v>
      </c>
      <c r="K80" s="296">
        <f>IF(K$34=0,0,K$34/TRE!K$5*1000)</f>
        <v>10.023003892507317</v>
      </c>
      <c r="L80" s="296">
        <f>IF(L$34=0,0,L$34/TRE!L$5*1000)</f>
        <v>10.208530254531455</v>
      </c>
      <c r="M80" s="296">
        <f>IF(M$34=0,0,M$34/TRE!M$5*1000)</f>
        <v>9.7307010912005012</v>
      </c>
      <c r="N80" s="296">
        <f>IF(N$34=0,0,N$34/TRE!N$5*1000)</f>
        <v>10.173419984820431</v>
      </c>
      <c r="O80" s="296">
        <f>IF(O$34=0,0,O$34/TRE!O$5*1000)</f>
        <v>9.8461045853343361</v>
      </c>
      <c r="P80" s="296">
        <f>IF(P$34=0,0,P$34/TRE!P$5*1000)</f>
        <v>11.16835678272435</v>
      </c>
      <c r="Q80" s="296">
        <f>IF(Q$34=0,0,Q$34/TRE!Q$5*1000)</f>
        <v>10.464312752484926</v>
      </c>
    </row>
    <row r="81" spans="1:17" x14ac:dyDescent="0.25">
      <c r="A81" s="127" t="s">
        <v>279</v>
      </c>
      <c r="B81" s="296">
        <f>IF(B$45=0,0,B$45/TRE!B$5*1000)</f>
        <v>2.2085894484339246</v>
      </c>
      <c r="C81" s="296">
        <f>IF(C$45=0,0,C$45/TRE!C$5*1000)</f>
        <v>2.1993840574233938</v>
      </c>
      <c r="D81" s="296">
        <f>IF(D$45=0,0,D$45/TRE!D$5*1000)</f>
        <v>2.2140368791903162</v>
      </c>
      <c r="E81" s="296">
        <f>IF(E$45=0,0,E$45/TRE!E$5*1000)</f>
        <v>2.2026972307681669</v>
      </c>
      <c r="F81" s="296">
        <f>IF(F$45=0,0,F$45/TRE!F$5*1000)</f>
        <v>2.2068912874721454</v>
      </c>
      <c r="G81" s="296">
        <f>IF(G$45=0,0,G$45/TRE!G$5*1000)</f>
        <v>2.194135763822564</v>
      </c>
      <c r="H81" s="296">
        <f>IF(H$45=0,0,H$45/TRE!H$5*1000)</f>
        <v>2.2195028126076179</v>
      </c>
      <c r="I81" s="296">
        <f>IF(I$45=0,0,I$45/TRE!I$5*1000)</f>
        <v>2.0154468205362419</v>
      </c>
      <c r="J81" s="296">
        <f>IF(J$45=0,0,J$45/TRE!J$5*1000)</f>
        <v>1.9423581541435442</v>
      </c>
      <c r="K81" s="296">
        <f>IF(K$45=0,0,K$45/TRE!K$5*1000)</f>
        <v>1.9333965930364951</v>
      </c>
      <c r="L81" s="296">
        <f>IF(L$45=0,0,L$45/TRE!L$5*1000)</f>
        <v>1.7933520343596228</v>
      </c>
      <c r="M81" s="296">
        <f>IF(M$45=0,0,M$45/TRE!M$5*1000)</f>
        <v>1.8327506068516546</v>
      </c>
      <c r="N81" s="296">
        <f>IF(N$45=0,0,N$45/TRE!N$5*1000)</f>
        <v>1.8236933879530115</v>
      </c>
      <c r="O81" s="296">
        <f>IF(O$45=0,0,O$45/TRE!O$5*1000)</f>
        <v>1.8344846874720036</v>
      </c>
      <c r="P81" s="296">
        <f>IF(P$45=0,0,P$45/TRE!P$5*1000)</f>
        <v>0.82122755032164418</v>
      </c>
      <c r="Q81" s="296">
        <f>IF(Q$45=0,0,Q$45/TRE!Q$5*1000)</f>
        <v>0.77237170828997992</v>
      </c>
    </row>
    <row r="82" spans="1:17" x14ac:dyDescent="0.25">
      <c r="A82" s="72" t="s">
        <v>278</v>
      </c>
      <c r="B82" s="295">
        <f>IF(B$46=0,0,B$46/TRE!B$5*1000)</f>
        <v>2.7558122842653883</v>
      </c>
      <c r="C82" s="295">
        <f>IF(C$46=0,0,C$46/TRE!C$5*1000)</f>
        <v>1.6355789366125906</v>
      </c>
      <c r="D82" s="295">
        <f>IF(D$46=0,0,D$46/TRE!D$5*1000)</f>
        <v>3.1104064746847446</v>
      </c>
      <c r="E82" s="295">
        <f>IF(E$46=0,0,E$46/TRE!E$5*1000)</f>
        <v>1.7109471957968805</v>
      </c>
      <c r="F82" s="295">
        <f>IF(F$46=0,0,F$46/TRE!F$5*1000)</f>
        <v>2.8843288403981093</v>
      </c>
      <c r="G82" s="295">
        <f>IF(G$46=0,0,G$46/TRE!G$5*1000)</f>
        <v>4.277683769905873</v>
      </c>
      <c r="H82" s="295">
        <f>IF(H$46=0,0,H$46/TRE!H$5*1000)</f>
        <v>6.7643785064222612</v>
      </c>
      <c r="I82" s="295">
        <f>IF(I$46=0,0,I$46/TRE!I$5*1000)</f>
        <v>4.3340357427680134</v>
      </c>
      <c r="J82" s="295">
        <f>IF(J$46=0,0,J$46/TRE!J$5*1000)</f>
        <v>2.511413181704421</v>
      </c>
      <c r="K82" s="295">
        <f>IF(K$46=0,0,K$46/TRE!K$5*1000)</f>
        <v>2.1090597287966979</v>
      </c>
      <c r="L82" s="295">
        <f>IF(L$46=0,0,L$46/TRE!L$5*1000)</f>
        <v>1.0447537610751798</v>
      </c>
      <c r="M82" s="295">
        <f>IF(M$46=0,0,M$46/TRE!M$5*1000)</f>
        <v>1.7698089667936336</v>
      </c>
      <c r="N82" s="295">
        <f>IF(N$46=0,0,N$46/TRE!N$5*1000)</f>
        <v>1.2702560245847208</v>
      </c>
      <c r="O82" s="295">
        <f>IF(O$46=0,0,O$46/TRE!O$5*1000)</f>
        <v>1.6652868285524909</v>
      </c>
      <c r="P82" s="295">
        <f>IF(P$46=0,0,P$46/TRE!P$5*1000)</f>
        <v>0.14688450021094981</v>
      </c>
      <c r="Q82" s="295">
        <f>IF(Q$46=0,0,Q$46/TRE!Q$5*1000)</f>
        <v>0.66839956329444061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37.470487268335745</v>
      </c>
      <c r="C5" s="96">
        <v>43.548980791309013</v>
      </c>
      <c r="D5" s="96">
        <v>38.391655230293985</v>
      </c>
      <c r="E5" s="96">
        <v>37.157128188654731</v>
      </c>
      <c r="F5" s="96">
        <v>29.395317021361354</v>
      </c>
      <c r="G5" s="96">
        <v>29.334489430523675</v>
      </c>
      <c r="H5" s="96">
        <v>27.000154991791334</v>
      </c>
      <c r="I5" s="96">
        <v>41.277215028268145</v>
      </c>
      <c r="J5" s="96">
        <v>38.141851446212812</v>
      </c>
      <c r="K5" s="96">
        <v>33.434603898375329</v>
      </c>
      <c r="L5" s="96">
        <v>46.296686713968597</v>
      </c>
      <c r="M5" s="96">
        <v>35.925126842429215</v>
      </c>
      <c r="N5" s="96">
        <v>35.809237501205452</v>
      </c>
      <c r="O5" s="96">
        <v>34.354752774311628</v>
      </c>
      <c r="P5" s="96">
        <v>40.224332709843395</v>
      </c>
      <c r="Q5" s="96">
        <v>39.430597291511987</v>
      </c>
    </row>
    <row r="6" spans="1:17" x14ac:dyDescent="0.25">
      <c r="A6" s="132" t="s">
        <v>83</v>
      </c>
      <c r="B6" s="160">
        <v>1.0100033587503943</v>
      </c>
      <c r="C6" s="160">
        <v>1.1713266655102537</v>
      </c>
      <c r="D6" s="160">
        <v>1.0394907992538371</v>
      </c>
      <c r="E6" s="160">
        <v>1.0009120291523448</v>
      </c>
      <c r="F6" s="160">
        <v>0.79333762300020561</v>
      </c>
      <c r="G6" s="160">
        <v>0.7871200809629334</v>
      </c>
      <c r="H6" s="160">
        <v>0.73285983265446653</v>
      </c>
      <c r="I6" s="160">
        <v>1.0649679646545585</v>
      </c>
      <c r="J6" s="160">
        <v>0.94838766384093709</v>
      </c>
      <c r="K6" s="160">
        <v>0.82750751061509031</v>
      </c>
      <c r="L6" s="160">
        <v>1.1050064258505921</v>
      </c>
      <c r="M6" s="160">
        <v>0.87629639426412109</v>
      </c>
      <c r="N6" s="160">
        <v>0.86915301204471906</v>
      </c>
      <c r="O6" s="160">
        <v>0.83878423859106899</v>
      </c>
      <c r="P6" s="160">
        <v>0.94268909036621396</v>
      </c>
      <c r="Q6" s="160">
        <v>0.93003430672637322</v>
      </c>
    </row>
    <row r="7" spans="1:17" x14ac:dyDescent="0.25">
      <c r="A7" s="76" t="s">
        <v>82</v>
      </c>
      <c r="B7" s="159">
        <v>0.35555558480170607</v>
      </c>
      <c r="C7" s="159">
        <v>0.41234688374165562</v>
      </c>
      <c r="D7" s="159">
        <v>0.36593616825390229</v>
      </c>
      <c r="E7" s="159">
        <v>0.35235512711623967</v>
      </c>
      <c r="F7" s="159">
        <v>0.27928186579500652</v>
      </c>
      <c r="G7" s="159">
        <v>0.2770930792172801</v>
      </c>
      <c r="H7" s="159">
        <v>0.25799162361155609</v>
      </c>
      <c r="I7" s="159">
        <v>0.37490499827279544</v>
      </c>
      <c r="J7" s="159">
        <v>0.33386476145276134</v>
      </c>
      <c r="K7" s="159">
        <v>0.29131083012295722</v>
      </c>
      <c r="L7" s="159">
        <v>0.38899990039542709</v>
      </c>
      <c r="M7" s="159">
        <v>0.30848617900408959</v>
      </c>
      <c r="N7" s="159">
        <v>0.30597146514648027</v>
      </c>
      <c r="O7" s="159">
        <v>0.29528062247603376</v>
      </c>
      <c r="P7" s="159">
        <v>0.33185866948604997</v>
      </c>
      <c r="Q7" s="159">
        <v>0.32740375460025245</v>
      </c>
    </row>
    <row r="8" spans="1:17" x14ac:dyDescent="0.25">
      <c r="A8" s="76" t="s">
        <v>81</v>
      </c>
      <c r="B8" s="159">
        <v>2.9414566780120008</v>
      </c>
      <c r="C8" s="159">
        <v>3.4112823611412764</v>
      </c>
      <c r="D8" s="159">
        <v>3.0273336486526183</v>
      </c>
      <c r="E8" s="159">
        <v>2.9149797837259501</v>
      </c>
      <c r="F8" s="159">
        <v>2.3104559295518392</v>
      </c>
      <c r="G8" s="159">
        <v>2.2923484347718395</v>
      </c>
      <c r="H8" s="159">
        <v>2.1343250298447547</v>
      </c>
      <c r="I8" s="159">
        <v>3.1015314002298879</v>
      </c>
      <c r="J8" s="159">
        <v>2.7620118319215794</v>
      </c>
      <c r="K8" s="159">
        <v>2.4099697017001565</v>
      </c>
      <c r="L8" s="159">
        <v>3.2181363580669653</v>
      </c>
      <c r="M8" s="159">
        <v>2.5520587218790074</v>
      </c>
      <c r="N8" s="159">
        <v>2.5312548808315389</v>
      </c>
      <c r="O8" s="159">
        <v>2.442811183388006</v>
      </c>
      <c r="P8" s="159">
        <v>2.745415741564905</v>
      </c>
      <c r="Q8" s="159">
        <v>2.7085609157628792</v>
      </c>
    </row>
    <row r="9" spans="1:17" x14ac:dyDescent="0.25">
      <c r="A9" s="76" t="s">
        <v>80</v>
      </c>
      <c r="B9" s="159">
        <v>1.1449749885146225</v>
      </c>
      <c r="C9" s="159">
        <v>1.3278567083665653</v>
      </c>
      <c r="D9" s="159">
        <v>1.1784029781933167</v>
      </c>
      <c r="E9" s="159">
        <v>1.1346687406076967</v>
      </c>
      <c r="F9" s="159">
        <v>0.89935516343897859</v>
      </c>
      <c r="G9" s="159">
        <v>0.89230674121242048</v>
      </c>
      <c r="H9" s="159">
        <v>0.83079543370483711</v>
      </c>
      <c r="I9" s="159">
        <v>1.207284780327289</v>
      </c>
      <c r="J9" s="159">
        <v>1.0751252905308841</v>
      </c>
      <c r="K9" s="159">
        <v>0.93809133826497493</v>
      </c>
      <c r="L9" s="159">
        <v>1.2526737745825063</v>
      </c>
      <c r="M9" s="159">
        <v>0.99340011621280677</v>
      </c>
      <c r="N9" s="159">
        <v>0.98530212930637251</v>
      </c>
      <c r="O9" s="159">
        <v>0.95087502989621187</v>
      </c>
      <c r="P9" s="159">
        <v>1.0686651891438519</v>
      </c>
      <c r="Q9" s="159">
        <v>1.0543192856108097</v>
      </c>
    </row>
    <row r="10" spans="1:17" x14ac:dyDescent="0.25">
      <c r="A10" s="129" t="s">
        <v>79</v>
      </c>
      <c r="B10" s="158">
        <v>2.0010850538900904</v>
      </c>
      <c r="C10" s="158">
        <v>2.3333314139769632</v>
      </c>
      <c r="D10" s="158">
        <v>2.0595075095757003</v>
      </c>
      <c r="E10" s="158">
        <v>1.983072714009207</v>
      </c>
      <c r="F10" s="158">
        <v>1.5718126542059705</v>
      </c>
      <c r="G10" s="158">
        <v>1.559494051168737</v>
      </c>
      <c r="H10" s="158">
        <v>1.5200882566665155</v>
      </c>
      <c r="I10" s="158">
        <v>2.1857868762166834</v>
      </c>
      <c r="J10" s="158">
        <v>1.9228817843992272</v>
      </c>
      <c r="K10" s="158">
        <v>1.7491869357328969</v>
      </c>
      <c r="L10" s="158">
        <v>2.3195362258279584</v>
      </c>
      <c r="M10" s="158">
        <v>1.8360950513658494</v>
      </c>
      <c r="N10" s="158">
        <v>1.8291030031676878</v>
      </c>
      <c r="O10" s="158">
        <v>1.7608520791907427</v>
      </c>
      <c r="P10" s="158">
        <v>1.9712456272515455</v>
      </c>
      <c r="Q10" s="158">
        <v>1.9121781348202662</v>
      </c>
    </row>
    <row r="11" spans="1:17" x14ac:dyDescent="0.25">
      <c r="A11" s="92" t="s">
        <v>125</v>
      </c>
      <c r="B11" s="91">
        <v>0.32697485009938609</v>
      </c>
      <c r="C11" s="91">
        <v>0.37920107646620188</v>
      </c>
      <c r="D11" s="91">
        <v>0.3365210078966796</v>
      </c>
      <c r="E11" s="91">
        <v>0.32403165579535514</v>
      </c>
      <c r="F11" s="91">
        <v>0.2568322650724989</v>
      </c>
      <c r="G11" s="91">
        <v>0.25481942040420108</v>
      </c>
      <c r="H11" s="91">
        <v>0.23725340302088554</v>
      </c>
      <c r="I11" s="91">
        <v>0.34476889367417335</v>
      </c>
      <c r="J11" s="91">
        <v>0.30702760692217973</v>
      </c>
      <c r="K11" s="91">
        <v>0.26789430143504428</v>
      </c>
      <c r="L11" s="91">
        <v>0.35773080091374965</v>
      </c>
      <c r="M11" s="91">
        <v>0.28368903892720015</v>
      </c>
      <c r="N11" s="91">
        <v>0.28137646609251032</v>
      </c>
      <c r="O11" s="91">
        <v>0.27154498873980643</v>
      </c>
      <c r="P11" s="91">
        <v>0.30518277126739213</v>
      </c>
      <c r="Q11" s="91">
        <v>0.30108595718471776</v>
      </c>
    </row>
    <row r="12" spans="1:17" x14ac:dyDescent="0.25">
      <c r="A12" s="92" t="s">
        <v>26</v>
      </c>
      <c r="B12" s="91">
        <v>0.54412760790693337</v>
      </c>
      <c r="C12" s="91">
        <v>0.57973216360952218</v>
      </c>
      <c r="D12" s="91">
        <v>0.56001362484482498</v>
      </c>
      <c r="E12" s="91">
        <v>0.53922975941561679</v>
      </c>
      <c r="F12" s="91">
        <v>0.42740145300086679</v>
      </c>
      <c r="G12" s="91">
        <v>0.42405182426301058</v>
      </c>
      <c r="H12" s="91">
        <v>0.1180114498379797</v>
      </c>
      <c r="I12" s="91">
        <v>0.26561468922791864</v>
      </c>
      <c r="J12" s="91">
        <v>0.33259283947204427</v>
      </c>
      <c r="K12" s="91">
        <v>0</v>
      </c>
      <c r="L12" s="91">
        <v>6.5966036353037882E-2</v>
      </c>
      <c r="M12" s="91">
        <v>6.5939527862982877E-2</v>
      </c>
      <c r="N12" s="91">
        <v>3.2983229499544457E-2</v>
      </c>
      <c r="O12" s="91">
        <v>4.9475728004959252E-2</v>
      </c>
      <c r="P12" s="91">
        <v>8.703780426282666E-2</v>
      </c>
      <c r="Q12" s="91">
        <v>0.21840448567678389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1.1299825958837708</v>
      </c>
      <c r="C14" s="157">
        <v>1.3743981739012392</v>
      </c>
      <c r="D14" s="157">
        <v>1.1629728768341956</v>
      </c>
      <c r="E14" s="157">
        <v>1.1198112987982352</v>
      </c>
      <c r="F14" s="157">
        <v>0.88757893613260475</v>
      </c>
      <c r="G14" s="157">
        <v>0.88062280650152536</v>
      </c>
      <c r="H14" s="157">
        <v>1.1648234038076504</v>
      </c>
      <c r="I14" s="157">
        <v>1.5754032933145912</v>
      </c>
      <c r="J14" s="157">
        <v>1.2832613380050033</v>
      </c>
      <c r="K14" s="157">
        <v>1.4812926342978525</v>
      </c>
      <c r="L14" s="157">
        <v>1.8958393885611708</v>
      </c>
      <c r="M14" s="157">
        <v>1.4864664845756663</v>
      </c>
      <c r="N14" s="157">
        <v>1.5147433075756331</v>
      </c>
      <c r="O14" s="157">
        <v>1.4398313624459771</v>
      </c>
      <c r="P14" s="157">
        <v>1.5790250517213267</v>
      </c>
      <c r="Q14" s="157">
        <v>1.3926876919587645</v>
      </c>
    </row>
    <row r="15" spans="1:17" x14ac:dyDescent="0.25">
      <c r="A15" s="156" t="s">
        <v>283</v>
      </c>
      <c r="B15" s="204">
        <v>2.7883890446825563</v>
      </c>
      <c r="C15" s="204">
        <v>3.2325248908328157</v>
      </c>
      <c r="D15" s="204">
        <v>2.8781904411335395</v>
      </c>
      <c r="E15" s="204">
        <v>2.7624274975059633</v>
      </c>
      <c r="F15" s="204">
        <v>2.1931803014967253</v>
      </c>
      <c r="G15" s="204">
        <v>2.173935436258994</v>
      </c>
      <c r="H15" s="204">
        <v>2.0224824724835888</v>
      </c>
      <c r="I15" s="204">
        <v>2.8991218856341341</v>
      </c>
      <c r="J15" s="204">
        <v>2.5914703387220928</v>
      </c>
      <c r="K15" s="204">
        <v>2.2731736211197973</v>
      </c>
      <c r="L15" s="204">
        <v>2.9880375455488806</v>
      </c>
      <c r="M15" s="204">
        <v>2.3771881379272193</v>
      </c>
      <c r="N15" s="204">
        <v>2.3739479046865419</v>
      </c>
      <c r="O15" s="204">
        <v>2.3007884083063161</v>
      </c>
      <c r="P15" s="204">
        <v>2.5889465678684656</v>
      </c>
      <c r="Q15" s="204">
        <v>2.5666273417516816</v>
      </c>
    </row>
    <row r="16" spans="1:17" x14ac:dyDescent="0.25">
      <c r="A16" s="152" t="s">
        <v>289</v>
      </c>
      <c r="B16" s="264">
        <v>2.7883890446825563</v>
      </c>
      <c r="C16" s="264">
        <v>3.2325248908328157</v>
      </c>
      <c r="D16" s="264">
        <v>2.8781904411335395</v>
      </c>
      <c r="E16" s="264">
        <v>2.7624274975059633</v>
      </c>
      <c r="F16" s="264">
        <v>2.1931803014967253</v>
      </c>
      <c r="G16" s="264">
        <v>2.173935436258994</v>
      </c>
      <c r="H16" s="264">
        <v>2.0224824724835888</v>
      </c>
      <c r="I16" s="264">
        <v>2.8991218856341341</v>
      </c>
      <c r="J16" s="264">
        <v>2.5914703387220928</v>
      </c>
      <c r="K16" s="264">
        <v>2.2731736211197973</v>
      </c>
      <c r="L16" s="264">
        <v>2.9880375455488806</v>
      </c>
      <c r="M16" s="264">
        <v>2.3771881379272193</v>
      </c>
      <c r="N16" s="264">
        <v>2.3739479046865419</v>
      </c>
      <c r="O16" s="264">
        <v>2.3007884083063161</v>
      </c>
      <c r="P16" s="264">
        <v>2.5889465678684656</v>
      </c>
      <c r="Q16" s="264">
        <v>2.5666273417516816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0.48154561537410662</v>
      </c>
      <c r="C18" s="83">
        <v>0.47882394523383359</v>
      </c>
      <c r="D18" s="83">
        <v>0.48064220463262713</v>
      </c>
      <c r="E18" s="83">
        <v>0.47919731556004735</v>
      </c>
      <c r="F18" s="83">
        <v>0.48130650473943754</v>
      </c>
      <c r="G18" s="83">
        <v>0.48241887475859496</v>
      </c>
      <c r="H18" s="83">
        <v>0.46533810815305243</v>
      </c>
      <c r="I18" s="83">
        <v>0.51632622327132804</v>
      </c>
      <c r="J18" s="83">
        <v>0.25143783524975205</v>
      </c>
      <c r="K18" s="83">
        <v>0.47043391902903298</v>
      </c>
      <c r="L18" s="83">
        <v>0.60678604215723386</v>
      </c>
      <c r="M18" s="83">
        <v>0.4480871119391483</v>
      </c>
      <c r="N18" s="83">
        <v>0.44771085752438333</v>
      </c>
      <c r="O18" s="83">
        <v>0.42098317002004293</v>
      </c>
      <c r="P18" s="83">
        <v>0.66748453188279122</v>
      </c>
      <c r="Q18" s="83">
        <v>1.0193269968470617</v>
      </c>
    </row>
    <row r="19" spans="1:17" x14ac:dyDescent="0.25">
      <c r="A19" s="154" t="s">
        <v>125</v>
      </c>
      <c r="B19" s="83">
        <v>2.2928575500714734</v>
      </c>
      <c r="C19" s="83">
        <v>2.753700945598982</v>
      </c>
      <c r="D19" s="83">
        <v>2.2734569592297538</v>
      </c>
      <c r="E19" s="83">
        <v>2.2806421884326626</v>
      </c>
      <c r="F19" s="83">
        <v>1.6622548670123884</v>
      </c>
      <c r="G19" s="83">
        <v>1.6691639252425416</v>
      </c>
      <c r="H19" s="83">
        <v>1.5571443643305363</v>
      </c>
      <c r="I19" s="83">
        <v>1.8345207032611421</v>
      </c>
      <c r="J19" s="83">
        <v>1.9852666199086153</v>
      </c>
      <c r="K19" s="83">
        <v>1.6582704025148571</v>
      </c>
      <c r="L19" s="83">
        <v>1.5363326368892121</v>
      </c>
      <c r="M19" s="83">
        <v>1.3635813033995494</v>
      </c>
      <c r="N19" s="83">
        <v>1.5871760003766038</v>
      </c>
      <c r="O19" s="83">
        <v>1.6871429114952128</v>
      </c>
      <c r="P19" s="83">
        <v>1.7481915781004422</v>
      </c>
      <c r="Q19" s="83">
        <v>1.5473003449046201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0.54827495910166413</v>
      </c>
      <c r="J20" s="83">
        <v>0.35476588356372513</v>
      </c>
      <c r="K20" s="83">
        <v>0.14446929957590729</v>
      </c>
      <c r="L20" s="83">
        <v>0.84491886650243464</v>
      </c>
      <c r="M20" s="83">
        <v>0.56551972258852168</v>
      </c>
      <c r="N20" s="83">
        <v>0.33906104678555515</v>
      </c>
      <c r="O20" s="83">
        <v>0.19266232679106035</v>
      </c>
      <c r="P20" s="83">
        <v>0.17327045788523207</v>
      </c>
      <c r="Q20" s="83">
        <v>0</v>
      </c>
    </row>
    <row r="21" spans="1:17" x14ac:dyDescent="0.25">
      <c r="A21" s="154" t="s">
        <v>26</v>
      </c>
      <c r="B21" s="83">
        <v>1.3985879236976622E-2</v>
      </c>
      <c r="C21" s="83">
        <v>0</v>
      </c>
      <c r="D21" s="83">
        <v>0.12409127727115841</v>
      </c>
      <c r="E21" s="83">
        <v>2.5879935132531403E-3</v>
      </c>
      <c r="F21" s="83">
        <v>4.9618929744899461E-2</v>
      </c>
      <c r="G21" s="83">
        <v>2.2352636257857269E-2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9.2282056933363906E-18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1.2846172996751317</v>
      </c>
      <c r="C23" s="204">
        <v>1.4898034596111889</v>
      </c>
      <c r="D23" s="204">
        <v>1.3221222008872719</v>
      </c>
      <c r="E23" s="204">
        <v>1.2730540913179313</v>
      </c>
      <c r="F23" s="204">
        <v>1.009041431555352</v>
      </c>
      <c r="G23" s="204">
        <v>1.001133376603516</v>
      </c>
      <c r="H23" s="204">
        <v>0.93212008762993825</v>
      </c>
      <c r="I23" s="204">
        <v>1.3545264569096918</v>
      </c>
      <c r="J23" s="204">
        <v>1.2062486616637456</v>
      </c>
      <c r="K23" s="204">
        <v>1.0525019095604393</v>
      </c>
      <c r="L23" s="204">
        <v>1.4054511389507809</v>
      </c>
      <c r="M23" s="204">
        <v>1.1145562021767781</v>
      </c>
      <c r="N23" s="204">
        <v>1.1054705765719397</v>
      </c>
      <c r="O23" s="204">
        <v>1.0668447131918999</v>
      </c>
      <c r="P23" s="204">
        <v>1.1990006797578672</v>
      </c>
      <c r="Q23" s="204">
        <v>1.1829051352762148</v>
      </c>
    </row>
    <row r="24" spans="1:17" x14ac:dyDescent="0.25">
      <c r="A24" s="152" t="s">
        <v>287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x14ac:dyDescent="0.25">
      <c r="A25" s="152" t="s">
        <v>286</v>
      </c>
      <c r="B25" s="151">
        <v>1.2846172996751317</v>
      </c>
      <c r="C25" s="151">
        <v>1.4898034596111889</v>
      </c>
      <c r="D25" s="151">
        <v>1.3221222008872719</v>
      </c>
      <c r="E25" s="151">
        <v>1.2730540913179313</v>
      </c>
      <c r="F25" s="151">
        <v>1.009041431555352</v>
      </c>
      <c r="G25" s="151">
        <v>1.001133376603516</v>
      </c>
      <c r="H25" s="151">
        <v>0.93212008762993825</v>
      </c>
      <c r="I25" s="151">
        <v>1.3545264569096918</v>
      </c>
      <c r="J25" s="151">
        <v>1.2062486616637456</v>
      </c>
      <c r="K25" s="151">
        <v>1.0525019095604393</v>
      </c>
      <c r="L25" s="151">
        <v>1.4054511389507809</v>
      </c>
      <c r="M25" s="151">
        <v>1.1145562021767781</v>
      </c>
      <c r="N25" s="151">
        <v>1.1054705765719397</v>
      </c>
      <c r="O25" s="151">
        <v>1.0668447131918999</v>
      </c>
      <c r="P25" s="151">
        <v>1.1990006797578672</v>
      </c>
      <c r="Q25" s="151">
        <v>1.1829051352762148</v>
      </c>
    </row>
    <row r="26" spans="1:17" x14ac:dyDescent="0.25">
      <c r="A26" s="156" t="s">
        <v>281</v>
      </c>
      <c r="B26" s="204">
        <v>5.9298770881807092</v>
      </c>
      <c r="C26" s="204">
        <v>6.863753372672786</v>
      </c>
      <c r="D26" s="204">
        <v>6.1185714840708059</v>
      </c>
      <c r="E26" s="204">
        <v>5.8749007288721087</v>
      </c>
      <c r="F26" s="204">
        <v>4.663284172704417</v>
      </c>
      <c r="G26" s="204">
        <v>4.6229223848155563</v>
      </c>
      <c r="H26" s="204">
        <v>4.2420781958054681</v>
      </c>
      <c r="I26" s="204">
        <v>6.2556582643965273</v>
      </c>
      <c r="J26" s="204">
        <v>6.3559036356853138</v>
      </c>
      <c r="K26" s="204">
        <v>5.4604439328198637</v>
      </c>
      <c r="L26" s="204">
        <v>7.6586704773110164</v>
      </c>
      <c r="M26" s="204">
        <v>5.5956249564298499</v>
      </c>
      <c r="N26" s="204">
        <v>5.5679961487283158</v>
      </c>
      <c r="O26" s="204">
        <v>5.2602592477912538</v>
      </c>
      <c r="P26" s="204">
        <v>6.6038076984210612</v>
      </c>
      <c r="Q26" s="204">
        <v>6.5177052749690683</v>
      </c>
    </row>
    <row r="27" spans="1:17" x14ac:dyDescent="0.25">
      <c r="A27" s="152" t="s">
        <v>285</v>
      </c>
      <c r="B27" s="264">
        <v>5.1723846935039575</v>
      </c>
      <c r="C27" s="264">
        <v>6.0281250866864937</v>
      </c>
      <c r="D27" s="264">
        <v>5.3389638046018595</v>
      </c>
      <c r="E27" s="264">
        <v>5.1242267402613981</v>
      </c>
      <c r="F27" s="264">
        <v>4.0682889079588609</v>
      </c>
      <c r="G27" s="264">
        <v>4.0325902142726271</v>
      </c>
      <c r="H27" s="264">
        <v>3.9236513336072405</v>
      </c>
      <c r="I27" s="264">
        <v>5.1595756343067771</v>
      </c>
      <c r="J27" s="264">
        <v>2.4651717071978285</v>
      </c>
      <c r="K27" s="264">
        <v>2.4385171584662744</v>
      </c>
      <c r="L27" s="264">
        <v>2.0814076854598547</v>
      </c>
      <c r="M27" s="264">
        <v>2.9706995126269007</v>
      </c>
      <c r="N27" s="264">
        <v>2.9727412175850549</v>
      </c>
      <c r="O27" s="264">
        <v>3.237079700741559</v>
      </c>
      <c r="P27" s="264">
        <v>1.6825478440450863</v>
      </c>
      <c r="Q27" s="264">
        <v>1.6841178635326983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0.89325382156941113</v>
      </c>
      <c r="C29" s="83">
        <v>0.89292758257048643</v>
      </c>
      <c r="D29" s="83">
        <v>0.89157801958615324</v>
      </c>
      <c r="E29" s="83">
        <v>0.88889779024832993</v>
      </c>
      <c r="F29" s="83">
        <v>0.89281027794368317</v>
      </c>
      <c r="G29" s="83">
        <v>0.89487369361789793</v>
      </c>
      <c r="H29" s="83">
        <v>0.90276406024468503</v>
      </c>
      <c r="I29" s="83">
        <v>0.91890727814697393</v>
      </c>
      <c r="J29" s="83">
        <v>0.23918368978223081</v>
      </c>
      <c r="K29" s="83">
        <v>0.50465181049906926</v>
      </c>
      <c r="L29" s="83">
        <v>0.42267512115341765</v>
      </c>
      <c r="M29" s="83">
        <v>0.55996079730260628</v>
      </c>
      <c r="N29" s="83">
        <v>0.56063931188027538</v>
      </c>
      <c r="O29" s="83">
        <v>0.59229960873667731</v>
      </c>
      <c r="P29" s="83">
        <v>0.43379599795197199</v>
      </c>
      <c r="Q29" s="83">
        <v>0.66884146998904703</v>
      </c>
    </row>
    <row r="30" spans="1:17" x14ac:dyDescent="0.25">
      <c r="A30" s="154" t="s">
        <v>125</v>
      </c>
      <c r="B30" s="83">
        <v>4.2531874520848358</v>
      </c>
      <c r="C30" s="83">
        <v>5.1351975041160074</v>
      </c>
      <c r="D30" s="83">
        <v>4.2171998917026139</v>
      </c>
      <c r="E30" s="83">
        <v>4.230528293497664</v>
      </c>
      <c r="F30" s="83">
        <v>3.0834368852629552</v>
      </c>
      <c r="G30" s="83">
        <v>3.0962529975283264</v>
      </c>
      <c r="H30" s="83">
        <v>3.0208872733625554</v>
      </c>
      <c r="I30" s="83">
        <v>3.264901820127212</v>
      </c>
      <c r="J30" s="83">
        <v>1.8885121043123061</v>
      </c>
      <c r="K30" s="83">
        <v>1.778887803526974</v>
      </c>
      <c r="L30" s="83">
        <v>1.0701788411619875</v>
      </c>
      <c r="M30" s="83">
        <v>1.7040259661434569</v>
      </c>
      <c r="N30" s="83">
        <v>1.9875177153494972</v>
      </c>
      <c r="O30" s="83">
        <v>2.3737150497344035</v>
      </c>
      <c r="P30" s="83">
        <v>1.1361439464285301</v>
      </c>
      <c r="Q30" s="83">
        <v>1.0152763935436513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0.97576653603259056</v>
      </c>
      <c r="J31" s="83">
        <v>0.33747591310329145</v>
      </c>
      <c r="K31" s="83">
        <v>0.15497754444023107</v>
      </c>
      <c r="L31" s="83">
        <v>0.58855372314444965</v>
      </c>
      <c r="M31" s="83">
        <v>0.7067127491808376</v>
      </c>
      <c r="N31" s="83">
        <v>0.42458419035528239</v>
      </c>
      <c r="O31" s="83">
        <v>0.27106504227047834</v>
      </c>
      <c r="P31" s="83">
        <v>0.11260789966458433</v>
      </c>
      <c r="Q31" s="83">
        <v>0</v>
      </c>
    </row>
    <row r="32" spans="1:17" x14ac:dyDescent="0.25">
      <c r="A32" s="154" t="s">
        <v>26</v>
      </c>
      <c r="B32" s="83">
        <v>2.5943419849710478E-2</v>
      </c>
      <c r="C32" s="83">
        <v>0</v>
      </c>
      <c r="D32" s="83">
        <v>0.23018589331309278</v>
      </c>
      <c r="E32" s="83">
        <v>4.800656515404584E-3</v>
      </c>
      <c r="F32" s="83">
        <v>9.2041744752222723E-2</v>
      </c>
      <c r="G32" s="83">
        <v>4.1463523126402509E-2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6.0551782503396926E-18</v>
      </c>
    </row>
    <row r="33" spans="1:17" x14ac:dyDescent="0.25">
      <c r="A33" s="152" t="s">
        <v>284</v>
      </c>
      <c r="B33" s="264">
        <v>0.757492394676752</v>
      </c>
      <c r="C33" s="264">
        <v>0.83562828598629268</v>
      </c>
      <c r="D33" s="264">
        <v>0.77960767946894616</v>
      </c>
      <c r="E33" s="264">
        <v>0.75067398861071089</v>
      </c>
      <c r="F33" s="264">
        <v>0.59499526474555575</v>
      </c>
      <c r="G33" s="264">
        <v>0.59033217054292897</v>
      </c>
      <c r="H33" s="264">
        <v>0.31842686219822741</v>
      </c>
      <c r="I33" s="264">
        <v>1.0960826300897499</v>
      </c>
      <c r="J33" s="264">
        <v>3.8907319284874853</v>
      </c>
      <c r="K33" s="264">
        <v>3.0219267743535889</v>
      </c>
      <c r="L33" s="264">
        <v>5.5772627918511617</v>
      </c>
      <c r="M33" s="264">
        <v>2.6249254438029492</v>
      </c>
      <c r="N33" s="264">
        <v>2.5952549311432609</v>
      </c>
      <c r="O33" s="264">
        <v>2.0231795470496947</v>
      </c>
      <c r="P33" s="264">
        <v>4.9212598543759745</v>
      </c>
      <c r="Q33" s="264">
        <v>4.8335874114363699</v>
      </c>
    </row>
    <row r="34" spans="1:17" x14ac:dyDescent="0.25">
      <c r="A34" s="156" t="s">
        <v>280</v>
      </c>
      <c r="B34" s="204">
        <v>13.842857220994922</v>
      </c>
      <c r="C34" s="204">
        <v>17.70457727910475</v>
      </c>
      <c r="D34" s="204">
        <v>13.620156995647598</v>
      </c>
      <c r="E34" s="204">
        <v>14.986377542233862</v>
      </c>
      <c r="F34" s="204">
        <v>10.704152939672019</v>
      </c>
      <c r="G34" s="204">
        <v>9.4633892160068402</v>
      </c>
      <c r="H34" s="204">
        <v>6.3749052468905667</v>
      </c>
      <c r="I34" s="204">
        <v>13.794000738322801</v>
      </c>
      <c r="J34" s="204">
        <v>15.037882986287554</v>
      </c>
      <c r="K34" s="204">
        <v>13.71789638079489</v>
      </c>
      <c r="L34" s="204">
        <v>21.144014555299719</v>
      </c>
      <c r="M34" s="204">
        <v>15.567905219627391</v>
      </c>
      <c r="N34" s="204">
        <v>16.191963315576775</v>
      </c>
      <c r="O34" s="204">
        <v>15.063979381551961</v>
      </c>
      <c r="P34" s="204">
        <v>21.243553586558086</v>
      </c>
      <c r="Q34" s="204">
        <v>19.990673583154475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2.5299271976040538</v>
      </c>
      <c r="C38" s="87">
        <v>3.6788528837459982</v>
      </c>
      <c r="D38" s="87">
        <v>0.75107182235850456</v>
      </c>
      <c r="E38" s="87">
        <v>2.5975644731326337</v>
      </c>
      <c r="F38" s="87">
        <v>1.5161674287008882</v>
      </c>
      <c r="G38" s="87">
        <v>3.3605196297138349</v>
      </c>
      <c r="H38" s="87">
        <v>0.51808282410979034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0.56078094403122281</v>
      </c>
    </row>
    <row r="39" spans="1:17" x14ac:dyDescent="0.25">
      <c r="A39" s="88" t="s">
        <v>29</v>
      </c>
      <c r="B39" s="87">
        <v>11.152615741324269</v>
      </c>
      <c r="C39" s="87">
        <v>13.838511605529158</v>
      </c>
      <c r="D39" s="87">
        <v>12.78483674400251</v>
      </c>
      <c r="E39" s="87">
        <v>12.237289874353349</v>
      </c>
      <c r="F39" s="87">
        <v>9.0500860636401566</v>
      </c>
      <c r="G39" s="87">
        <v>5.8516989804350761</v>
      </c>
      <c r="H39" s="87">
        <v>5.8476648814809939</v>
      </c>
      <c r="I39" s="87">
        <v>3.9308887743205032</v>
      </c>
      <c r="J39" s="87">
        <v>3.4649951738378353</v>
      </c>
      <c r="K39" s="87">
        <v>2.9004642179570594</v>
      </c>
      <c r="L39" s="87">
        <v>0.32693778395532308</v>
      </c>
      <c r="M39" s="87">
        <v>0.51390080454001374</v>
      </c>
      <c r="N39" s="87">
        <v>0.65651054589967672</v>
      </c>
      <c r="O39" s="87">
        <v>0.49717220704763571</v>
      </c>
      <c r="P39" s="87">
        <v>0.21551638737464282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0.16031428206660145</v>
      </c>
      <c r="C41" s="87">
        <v>0.18721278982959599</v>
      </c>
      <c r="D41" s="87">
        <v>8.4248429286583881E-2</v>
      </c>
      <c r="E41" s="87">
        <v>0.15152319474788004</v>
      </c>
      <c r="F41" s="87">
        <v>0.13789944733097509</v>
      </c>
      <c r="G41" s="87">
        <v>0.25117060585792844</v>
      </c>
      <c r="H41" s="87">
        <v>9.1575412997818573E-3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3.2578624927295255E-2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9.8631119640022966</v>
      </c>
      <c r="J44" s="87">
        <v>11.57288781244972</v>
      </c>
      <c r="K44" s="87">
        <v>10.81743216283783</v>
      </c>
      <c r="L44" s="87">
        <v>20.817076771344396</v>
      </c>
      <c r="M44" s="87">
        <v>15.054004415087379</v>
      </c>
      <c r="N44" s="87">
        <v>15.535452769677098</v>
      </c>
      <c r="O44" s="87">
        <v>14.566807174504326</v>
      </c>
      <c r="P44" s="87">
        <v>21.028037199183444</v>
      </c>
      <c r="Q44" s="87">
        <v>19.397314014195956</v>
      </c>
    </row>
    <row r="45" spans="1:17" x14ac:dyDescent="0.25">
      <c r="A45" s="156" t="s">
        <v>279</v>
      </c>
      <c r="B45" s="204">
        <v>2.8523227614803139</v>
      </c>
      <c r="C45" s="204">
        <v>3.3079114838759742</v>
      </c>
      <c r="D45" s="204">
        <v>2.9355974327941072</v>
      </c>
      <c r="E45" s="204">
        <v>2.8266481871138298</v>
      </c>
      <c r="F45" s="204">
        <v>2.2404430044884656</v>
      </c>
      <c r="G45" s="204">
        <v>2.2228842146886834</v>
      </c>
      <c r="H45" s="204">
        <v>2.069649336850953</v>
      </c>
      <c r="I45" s="204">
        <v>3.0075467962698736</v>
      </c>
      <c r="J45" s="204">
        <v>2.6783155687991806</v>
      </c>
      <c r="K45" s="204">
        <v>2.3369412461594079</v>
      </c>
      <c r="L45" s="204">
        <v>3.1206183155026288</v>
      </c>
      <c r="M45" s="204">
        <v>2.4747245932479958</v>
      </c>
      <c r="N45" s="204">
        <v>2.4545511636036008</v>
      </c>
      <c r="O45" s="204">
        <v>2.3687875440971706</v>
      </c>
      <c r="P45" s="204">
        <v>1.3105346074214757</v>
      </c>
      <c r="Q45" s="204">
        <v>1.2396574895019263</v>
      </c>
    </row>
    <row r="46" spans="1:17" x14ac:dyDescent="0.25">
      <c r="A46" s="72" t="s">
        <v>278</v>
      </c>
      <c r="B46" s="306">
        <v>3.3193481893532883</v>
      </c>
      <c r="C46" s="306">
        <v>2.2942662724747769</v>
      </c>
      <c r="D46" s="306">
        <v>3.8463455718312871</v>
      </c>
      <c r="E46" s="306">
        <v>2.0477317469995939</v>
      </c>
      <c r="F46" s="306">
        <v>2.7309719354523705</v>
      </c>
      <c r="G46" s="306">
        <v>4.0418624148168796</v>
      </c>
      <c r="H46" s="306">
        <v>5.8828594756486909</v>
      </c>
      <c r="I46" s="306">
        <v>6.031884867033904</v>
      </c>
      <c r="J46" s="306">
        <v>3.2297589229095416</v>
      </c>
      <c r="K46" s="306">
        <v>2.3775804914848533</v>
      </c>
      <c r="L46" s="306">
        <v>1.6955419966321177</v>
      </c>
      <c r="M46" s="306">
        <v>2.2287912702941068</v>
      </c>
      <c r="N46" s="306">
        <v>1.5945239015414776</v>
      </c>
      <c r="O46" s="306">
        <v>2.0054903258309622</v>
      </c>
      <c r="P46" s="306">
        <v>0.21861525200387952</v>
      </c>
      <c r="Q46" s="306">
        <v>1.000532069338032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0.99999999999999978</v>
      </c>
      <c r="C50" s="77">
        <f t="shared" si="0"/>
        <v>0.99999999999999989</v>
      </c>
      <c r="D50" s="77">
        <f t="shared" si="0"/>
        <v>1</v>
      </c>
      <c r="E50" s="77">
        <f t="shared" si="0"/>
        <v>1</v>
      </c>
      <c r="F50" s="77">
        <f t="shared" si="0"/>
        <v>0.99999999999999978</v>
      </c>
      <c r="G50" s="77">
        <f t="shared" si="0"/>
        <v>1.0000000000000002</v>
      </c>
      <c r="H50" s="77">
        <f t="shared" si="0"/>
        <v>1</v>
      </c>
      <c r="I50" s="77">
        <f t="shared" si="0"/>
        <v>1</v>
      </c>
      <c r="J50" s="77">
        <f t="shared" si="0"/>
        <v>1.0000000000000002</v>
      </c>
      <c r="K50" s="77">
        <f t="shared" si="0"/>
        <v>1</v>
      </c>
      <c r="L50" s="77">
        <f t="shared" si="0"/>
        <v>0.99999999999999989</v>
      </c>
      <c r="M50" s="77">
        <f t="shared" si="0"/>
        <v>1.0000000000000002</v>
      </c>
      <c r="N50" s="77">
        <f t="shared" si="0"/>
        <v>0.99999999999999989</v>
      </c>
      <c r="O50" s="77">
        <f t="shared" si="0"/>
        <v>1</v>
      </c>
      <c r="P50" s="77">
        <f t="shared" si="0"/>
        <v>1.0000000000000002</v>
      </c>
      <c r="Q50" s="77">
        <f t="shared" si="0"/>
        <v>0.99999999999999978</v>
      </c>
    </row>
    <row r="51" spans="1:17" x14ac:dyDescent="0.25">
      <c r="A51" s="132" t="s">
        <v>83</v>
      </c>
      <c r="B51" s="203">
        <f t="shared" ref="B51:Q51" si="1">IF(B$6=0,0,B$6/B$5)</f>
        <v>2.6954636365348061E-2</v>
      </c>
      <c r="C51" s="203">
        <f t="shared" si="1"/>
        <v>2.6896764154444072E-2</v>
      </c>
      <c r="D51" s="203">
        <f t="shared" si="1"/>
        <v>2.7075956819741353E-2</v>
      </c>
      <c r="E51" s="203">
        <f t="shared" si="1"/>
        <v>2.6937281699234105E-2</v>
      </c>
      <c r="F51" s="203">
        <f t="shared" si="1"/>
        <v>2.6988571765485407E-2</v>
      </c>
      <c r="G51" s="203">
        <f t="shared" si="1"/>
        <v>2.6832581587184687E-2</v>
      </c>
      <c r="H51" s="203">
        <f t="shared" si="1"/>
        <v>2.7142800953449071E-2</v>
      </c>
      <c r="I51" s="203">
        <f t="shared" si="1"/>
        <v>2.580038318780057E-2</v>
      </c>
      <c r="J51" s="203">
        <f t="shared" si="1"/>
        <v>2.4864751654186012E-2</v>
      </c>
      <c r="K51" s="203">
        <f t="shared" si="1"/>
        <v>2.475003182721423E-2</v>
      </c>
      <c r="L51" s="203">
        <f t="shared" si="1"/>
        <v>2.3867937519537235E-2</v>
      </c>
      <c r="M51" s="203">
        <f t="shared" si="1"/>
        <v>2.4392297850683579E-2</v>
      </c>
      <c r="N51" s="203">
        <f t="shared" si="1"/>
        <v>2.4271754237030617E-2</v>
      </c>
      <c r="O51" s="203">
        <f t="shared" si="1"/>
        <v>2.4415376937838431E-2</v>
      </c>
      <c r="P51" s="203">
        <f t="shared" si="1"/>
        <v>2.3435791891596159E-2</v>
      </c>
      <c r="Q51" s="203">
        <f t="shared" si="1"/>
        <v>2.3586614725883869E-2</v>
      </c>
    </row>
    <row r="52" spans="1:17" x14ac:dyDescent="0.25">
      <c r="A52" s="76" t="s">
        <v>82</v>
      </c>
      <c r="B52" s="202">
        <f t="shared" ref="B52:Q52" si="2">IF(B$7=0,0,B$7/B$5)</f>
        <v>9.4889501237462315E-3</v>
      </c>
      <c r="C52" s="202">
        <f t="shared" si="2"/>
        <v>9.4685771342769721E-3</v>
      </c>
      <c r="D52" s="202">
        <f t="shared" si="2"/>
        <v>9.5316590560844162E-3</v>
      </c>
      <c r="E52" s="202">
        <f t="shared" si="2"/>
        <v>9.4828406901431381E-3</v>
      </c>
      <c r="F52" s="202">
        <f t="shared" si="2"/>
        <v>9.500896540495022E-3</v>
      </c>
      <c r="G52" s="202">
        <f t="shared" si="2"/>
        <v>9.4459826844285888E-3</v>
      </c>
      <c r="H52" s="202">
        <f t="shared" si="2"/>
        <v>9.5551904679803297E-3</v>
      </c>
      <c r="I52" s="202">
        <f t="shared" si="2"/>
        <v>9.0826136893210167E-3</v>
      </c>
      <c r="J52" s="202">
        <f t="shared" si="2"/>
        <v>8.7532395202045577E-3</v>
      </c>
      <c r="K52" s="202">
        <f t="shared" si="2"/>
        <v>8.7128542335479179E-3</v>
      </c>
      <c r="L52" s="202">
        <f t="shared" si="2"/>
        <v>8.4023269915351924E-3</v>
      </c>
      <c r="M52" s="202">
        <f t="shared" si="2"/>
        <v>8.5869196887498056E-3</v>
      </c>
      <c r="N52" s="202">
        <f t="shared" si="2"/>
        <v>8.5444842308127975E-3</v>
      </c>
      <c r="O52" s="202">
        <f t="shared" si="2"/>
        <v>8.5950443135433194E-3</v>
      </c>
      <c r="P52" s="202">
        <f t="shared" si="2"/>
        <v>8.2501970108466213E-3</v>
      </c>
      <c r="Q52" s="202">
        <f t="shared" si="2"/>
        <v>8.3032917858114948E-3</v>
      </c>
    </row>
    <row r="53" spans="1:17" x14ac:dyDescent="0.25">
      <c r="A53" s="76" t="s">
        <v>81</v>
      </c>
      <c r="B53" s="202">
        <f t="shared" ref="B53:Q53" si="3">IF(B$8=0,0,B$8/B$5)</f>
        <v>7.8500625223992343E-2</v>
      </c>
      <c r="C53" s="202">
        <f t="shared" si="3"/>
        <v>7.833208261494054E-2</v>
      </c>
      <c r="D53" s="202">
        <f t="shared" si="3"/>
        <v>7.8853949653721056E-2</v>
      </c>
      <c r="E53" s="202">
        <f t="shared" si="3"/>
        <v>7.8450082819263398E-2</v>
      </c>
      <c r="F53" s="202">
        <f t="shared" si="3"/>
        <v>7.859945609271192E-2</v>
      </c>
      <c r="G53" s="202">
        <f t="shared" si="3"/>
        <v>7.8145162205774138E-2</v>
      </c>
      <c r="H53" s="202">
        <f t="shared" si="3"/>
        <v>7.9048621405826691E-2</v>
      </c>
      <c r="I53" s="202">
        <f t="shared" si="3"/>
        <v>7.5139066385797731E-2</v>
      </c>
      <c r="J53" s="202">
        <f t="shared" si="3"/>
        <v>7.2414204533739951E-2</v>
      </c>
      <c r="K53" s="202">
        <f t="shared" si="3"/>
        <v>7.2080103267419385E-2</v>
      </c>
      <c r="L53" s="202">
        <f t="shared" si="3"/>
        <v>6.9511159145131479E-2</v>
      </c>
      <c r="M53" s="202">
        <f t="shared" si="3"/>
        <v>7.1038266143709464E-2</v>
      </c>
      <c r="N53" s="202">
        <f t="shared" si="3"/>
        <v>7.0687204125648551E-2</v>
      </c>
      <c r="O53" s="202">
        <f t="shared" si="3"/>
        <v>7.110547991527362E-2</v>
      </c>
      <c r="P53" s="202">
        <f t="shared" si="3"/>
        <v>6.8252611208465555E-2</v>
      </c>
      <c r="Q53" s="202">
        <f t="shared" si="3"/>
        <v>6.8691856117176708E-2</v>
      </c>
    </row>
    <row r="54" spans="1:17" x14ac:dyDescent="0.25">
      <c r="A54" s="76" t="s">
        <v>80</v>
      </c>
      <c r="B54" s="202">
        <f t="shared" ref="B54:Q54" si="4">IF(B$9=0,0,B$9/B$5)</f>
        <v>3.0556714683616568E-2</v>
      </c>
      <c r="C54" s="202">
        <f t="shared" si="4"/>
        <v>3.0491108729496678E-2</v>
      </c>
      <c r="D54" s="202">
        <f t="shared" si="4"/>
        <v>3.0694247776622708E-2</v>
      </c>
      <c r="E54" s="202">
        <f t="shared" si="4"/>
        <v>3.0537040829601781E-2</v>
      </c>
      <c r="F54" s="202">
        <f t="shared" si="4"/>
        <v>3.0595185035270211E-2</v>
      </c>
      <c r="G54" s="202">
        <f t="shared" si="4"/>
        <v>3.0418349135606249E-2</v>
      </c>
      <c r="H54" s="202">
        <f t="shared" si="4"/>
        <v>3.0770024614948245E-2</v>
      </c>
      <c r="I54" s="202">
        <f t="shared" si="4"/>
        <v>2.924821307591843E-2</v>
      </c>
      <c r="J54" s="202">
        <f t="shared" si="4"/>
        <v>2.8187548578941249E-2</v>
      </c>
      <c r="K54" s="202">
        <f t="shared" si="4"/>
        <v>2.8057498187097085E-2</v>
      </c>
      <c r="L54" s="202">
        <f t="shared" si="4"/>
        <v>2.7057525354283088E-2</v>
      </c>
      <c r="M54" s="202">
        <f t="shared" si="4"/>
        <v>2.765195849050019E-2</v>
      </c>
      <c r="N54" s="202">
        <f t="shared" si="4"/>
        <v>2.7515306051216649E-2</v>
      </c>
      <c r="O54" s="202">
        <f t="shared" si="4"/>
        <v>2.7678121747603372E-2</v>
      </c>
      <c r="P54" s="202">
        <f t="shared" si="4"/>
        <v>2.6567630017696631E-2</v>
      </c>
      <c r="Q54" s="202">
        <f t="shared" si="4"/>
        <v>2.6738608036195467E-2</v>
      </c>
    </row>
    <row r="55" spans="1:17" x14ac:dyDescent="0.25">
      <c r="A55" s="129" t="s">
        <v>79</v>
      </c>
      <c r="B55" s="201">
        <f t="shared" ref="B55:Q55" si="5">IF(B$10=0,0,B$10/B$5)</f>
        <v>5.3404297615875888E-2</v>
      </c>
      <c r="C55" s="201">
        <f t="shared" si="5"/>
        <v>5.3579472391294673E-2</v>
      </c>
      <c r="D55" s="201">
        <f t="shared" si="5"/>
        <v>5.3644665675956313E-2</v>
      </c>
      <c r="E55" s="201">
        <f t="shared" si="5"/>
        <v>5.3369913410442282E-2</v>
      </c>
      <c r="F55" s="201">
        <f t="shared" si="5"/>
        <v>5.347153266160546E-2</v>
      </c>
      <c r="G55" s="201">
        <f t="shared" si="5"/>
        <v>5.3162474665266302E-2</v>
      </c>
      <c r="H55" s="201">
        <f t="shared" si="5"/>
        <v>5.6299241879487621E-2</v>
      </c>
      <c r="I55" s="201">
        <f t="shared" si="5"/>
        <v>5.2953836025995862E-2</v>
      </c>
      <c r="J55" s="201">
        <f t="shared" si="5"/>
        <v>5.0413960295316348E-2</v>
      </c>
      <c r="K55" s="201">
        <f t="shared" si="5"/>
        <v>5.2316663928472451E-2</v>
      </c>
      <c r="L55" s="201">
        <f t="shared" si="5"/>
        <v>5.0101559970340381E-2</v>
      </c>
      <c r="M55" s="201">
        <f t="shared" si="5"/>
        <v>5.1108937190928364E-2</v>
      </c>
      <c r="N55" s="201">
        <f t="shared" si="5"/>
        <v>5.1079082683793936E-2</v>
      </c>
      <c r="O55" s="201">
        <f t="shared" si="5"/>
        <v>5.1254977462897061E-2</v>
      </c>
      <c r="P55" s="201">
        <f t="shared" si="5"/>
        <v>4.9006297791713449E-2</v>
      </c>
      <c r="Q55" s="201">
        <f t="shared" si="5"/>
        <v>4.8494779845292643E-2</v>
      </c>
    </row>
    <row r="56" spans="1:17" x14ac:dyDescent="0.25">
      <c r="A56" s="127" t="s">
        <v>283</v>
      </c>
      <c r="B56" s="200">
        <f t="shared" ref="B56:Q56" si="6">IF(B$15=0,0,B$15/B$5)</f>
        <v>7.4415606733752596E-2</v>
      </c>
      <c r="C56" s="200">
        <f t="shared" si="6"/>
        <v>7.4227337404826801E-2</v>
      </c>
      <c r="D56" s="200">
        <f t="shared" si="6"/>
        <v>7.4969167749308827E-2</v>
      </c>
      <c r="E56" s="200">
        <f t="shared" si="6"/>
        <v>7.4344483337908274E-2</v>
      </c>
      <c r="F56" s="200">
        <f t="shared" si="6"/>
        <v>7.460985366828865E-2</v>
      </c>
      <c r="G56" s="200">
        <f t="shared" si="6"/>
        <v>7.4108514532280553E-2</v>
      </c>
      <c r="H56" s="200">
        <f t="shared" si="6"/>
        <v>7.4906328245095993E-2</v>
      </c>
      <c r="I56" s="200">
        <f t="shared" si="6"/>
        <v>7.0235404293838857E-2</v>
      </c>
      <c r="J56" s="200">
        <f t="shared" si="6"/>
        <v>6.7942961352480583E-2</v>
      </c>
      <c r="K56" s="200">
        <f t="shared" si="6"/>
        <v>6.798865116001139E-2</v>
      </c>
      <c r="L56" s="200">
        <f t="shared" si="6"/>
        <v>6.4541066707638331E-2</v>
      </c>
      <c r="M56" s="200">
        <f t="shared" si="6"/>
        <v>6.617062615683382E-2</v>
      </c>
      <c r="N56" s="200">
        <f t="shared" si="6"/>
        <v>6.6294288020140812E-2</v>
      </c>
      <c r="O56" s="200">
        <f t="shared" si="6"/>
        <v>6.697147330446529E-2</v>
      </c>
      <c r="P56" s="200">
        <f t="shared" si="6"/>
        <v>6.4362697736808402E-2</v>
      </c>
      <c r="Q56" s="200">
        <f t="shared" si="6"/>
        <v>6.5092276507416377E-2</v>
      </c>
    </row>
    <row r="57" spans="1:17" x14ac:dyDescent="0.25">
      <c r="A57" s="142" t="s">
        <v>289</v>
      </c>
      <c r="B57" s="199">
        <f t="shared" ref="B57:Q57" si="7">IF(B$16=0,0,B$16/B$5)</f>
        <v>7.4415606733752596E-2</v>
      </c>
      <c r="C57" s="199">
        <f t="shared" si="7"/>
        <v>7.4227337404826801E-2</v>
      </c>
      <c r="D57" s="199">
        <f t="shared" si="7"/>
        <v>7.4969167749308827E-2</v>
      </c>
      <c r="E57" s="199">
        <f t="shared" si="7"/>
        <v>7.4344483337908274E-2</v>
      </c>
      <c r="F57" s="199">
        <f t="shared" si="7"/>
        <v>7.460985366828865E-2</v>
      </c>
      <c r="G57" s="199">
        <f t="shared" si="7"/>
        <v>7.4108514532280553E-2</v>
      </c>
      <c r="H57" s="199">
        <f t="shared" si="7"/>
        <v>7.4906328245095993E-2</v>
      </c>
      <c r="I57" s="199">
        <f t="shared" si="7"/>
        <v>7.0235404293838857E-2</v>
      </c>
      <c r="J57" s="199">
        <f t="shared" si="7"/>
        <v>6.7942961352480583E-2</v>
      </c>
      <c r="K57" s="199">
        <f t="shared" si="7"/>
        <v>6.798865116001139E-2</v>
      </c>
      <c r="L57" s="199">
        <f t="shared" si="7"/>
        <v>6.4541066707638331E-2</v>
      </c>
      <c r="M57" s="199">
        <f t="shared" si="7"/>
        <v>6.617062615683382E-2</v>
      </c>
      <c r="N57" s="199">
        <f t="shared" si="7"/>
        <v>6.6294288020140812E-2</v>
      </c>
      <c r="O57" s="199">
        <f t="shared" si="7"/>
        <v>6.697147330446529E-2</v>
      </c>
      <c r="P57" s="199">
        <f t="shared" si="7"/>
        <v>6.4362697736808402E-2</v>
      </c>
      <c r="Q57" s="199">
        <f t="shared" si="7"/>
        <v>6.5092276507416377E-2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3.4283442605794225E-2</v>
      </c>
      <c r="C59" s="200">
        <f t="shared" si="9"/>
        <v>3.4209835282953537E-2</v>
      </c>
      <c r="D59" s="200">
        <f t="shared" si="9"/>
        <v>3.4437749374348813E-2</v>
      </c>
      <c r="E59" s="200">
        <f t="shared" si="9"/>
        <v>3.4261369308584935E-2</v>
      </c>
      <c r="F59" s="200">
        <f t="shared" si="9"/>
        <v>3.4326604840563185E-2</v>
      </c>
      <c r="G59" s="200">
        <f t="shared" si="9"/>
        <v>3.4128201855178626E-2</v>
      </c>
      <c r="H59" s="200">
        <f t="shared" si="9"/>
        <v>3.4522768032751075E-2</v>
      </c>
      <c r="I59" s="200">
        <f t="shared" si="9"/>
        <v>3.2815354814564462E-2</v>
      </c>
      <c r="J59" s="200">
        <f t="shared" si="9"/>
        <v>3.1625330599506507E-2</v>
      </c>
      <c r="K59" s="200">
        <f t="shared" si="9"/>
        <v>3.14794191299387E-2</v>
      </c>
      <c r="L59" s="200">
        <f t="shared" si="9"/>
        <v>3.0357488595976121E-2</v>
      </c>
      <c r="M59" s="200">
        <f t="shared" si="9"/>
        <v>3.1024419400530447E-2</v>
      </c>
      <c r="N59" s="200">
        <f t="shared" si="9"/>
        <v>3.0871100691119886E-2</v>
      </c>
      <c r="O59" s="200">
        <f t="shared" si="9"/>
        <v>3.1053773555012185E-2</v>
      </c>
      <c r="P59" s="200">
        <f t="shared" si="9"/>
        <v>2.9807845127147549E-2</v>
      </c>
      <c r="Q59" s="200">
        <f t="shared" si="9"/>
        <v>2.9999675798237334E-2</v>
      </c>
    </row>
    <row r="60" spans="1:17" x14ac:dyDescent="0.25">
      <c r="A60" s="142" t="s">
        <v>287</v>
      </c>
      <c r="B60" s="199">
        <f t="shared" ref="B60:Q60" si="10">IF(B$24=0,0,B$24/B$5)</f>
        <v>0</v>
      </c>
      <c r="C60" s="199">
        <f t="shared" si="10"/>
        <v>0</v>
      </c>
      <c r="D60" s="199">
        <f t="shared" si="10"/>
        <v>0</v>
      </c>
      <c r="E60" s="199">
        <f t="shared" si="10"/>
        <v>0</v>
      </c>
      <c r="F60" s="199">
        <f t="shared" si="10"/>
        <v>0</v>
      </c>
      <c r="G60" s="199">
        <f t="shared" si="10"/>
        <v>0</v>
      </c>
      <c r="H60" s="199">
        <f t="shared" si="10"/>
        <v>0</v>
      </c>
      <c r="I60" s="199">
        <f t="shared" si="10"/>
        <v>0</v>
      </c>
      <c r="J60" s="199">
        <f t="shared" si="10"/>
        <v>0</v>
      </c>
      <c r="K60" s="199">
        <f t="shared" si="10"/>
        <v>0</v>
      </c>
      <c r="L60" s="199">
        <f t="shared" si="10"/>
        <v>0</v>
      </c>
      <c r="M60" s="199">
        <f t="shared" si="10"/>
        <v>0</v>
      </c>
      <c r="N60" s="199">
        <f t="shared" si="10"/>
        <v>0</v>
      </c>
      <c r="O60" s="199">
        <f t="shared" si="10"/>
        <v>0</v>
      </c>
      <c r="P60" s="199">
        <f t="shared" si="10"/>
        <v>0</v>
      </c>
      <c r="Q60" s="199">
        <f t="shared" si="10"/>
        <v>0</v>
      </c>
    </row>
    <row r="61" spans="1:17" x14ac:dyDescent="0.25">
      <c r="A61" s="142" t="s">
        <v>286</v>
      </c>
      <c r="B61" s="199">
        <f t="shared" ref="B61:Q61" si="11">IF(B$25=0,0,B$25/B$5)</f>
        <v>3.4283442605794225E-2</v>
      </c>
      <c r="C61" s="199">
        <f t="shared" si="11"/>
        <v>3.4209835282953537E-2</v>
      </c>
      <c r="D61" s="199">
        <f t="shared" si="11"/>
        <v>3.4437749374348813E-2</v>
      </c>
      <c r="E61" s="199">
        <f t="shared" si="11"/>
        <v>3.4261369308584935E-2</v>
      </c>
      <c r="F61" s="199">
        <f t="shared" si="11"/>
        <v>3.4326604840563185E-2</v>
      </c>
      <c r="G61" s="199">
        <f t="shared" si="11"/>
        <v>3.4128201855178626E-2</v>
      </c>
      <c r="H61" s="199">
        <f t="shared" si="11"/>
        <v>3.4522768032751075E-2</v>
      </c>
      <c r="I61" s="199">
        <f t="shared" si="11"/>
        <v>3.2815354814564462E-2</v>
      </c>
      <c r="J61" s="199">
        <f t="shared" si="11"/>
        <v>3.1625330599506507E-2</v>
      </c>
      <c r="K61" s="199">
        <f t="shared" si="11"/>
        <v>3.14794191299387E-2</v>
      </c>
      <c r="L61" s="199">
        <f t="shared" si="11"/>
        <v>3.0357488595976121E-2</v>
      </c>
      <c r="M61" s="199">
        <f t="shared" si="11"/>
        <v>3.1024419400530447E-2</v>
      </c>
      <c r="N61" s="199">
        <f t="shared" si="11"/>
        <v>3.0871100691119886E-2</v>
      </c>
      <c r="O61" s="199">
        <f t="shared" si="11"/>
        <v>3.1053773555012185E-2</v>
      </c>
      <c r="P61" s="199">
        <f t="shared" si="11"/>
        <v>2.9807845127147549E-2</v>
      </c>
      <c r="Q61" s="199">
        <f t="shared" si="11"/>
        <v>2.9999675798237334E-2</v>
      </c>
    </row>
    <row r="62" spans="1:17" x14ac:dyDescent="0.25">
      <c r="A62" s="127" t="s">
        <v>281</v>
      </c>
      <c r="B62" s="200">
        <f t="shared" ref="B62:Q62" si="12">IF(B$26=0,0,B$26/B$5)</f>
        <v>0.15825460303505909</v>
      </c>
      <c r="C62" s="200">
        <f t="shared" si="12"/>
        <v>0.15760996578920103</v>
      </c>
      <c r="D62" s="200">
        <f t="shared" si="12"/>
        <v>0.15937243256036482</v>
      </c>
      <c r="E62" s="200">
        <f t="shared" si="12"/>
        <v>0.15810965527378687</v>
      </c>
      <c r="F62" s="200">
        <f t="shared" si="12"/>
        <v>0.15864037694560817</v>
      </c>
      <c r="G62" s="200">
        <f t="shared" si="12"/>
        <v>0.15759341561967757</v>
      </c>
      <c r="H62" s="200">
        <f t="shared" si="12"/>
        <v>0.15711310535421583</v>
      </c>
      <c r="I62" s="200">
        <f t="shared" si="12"/>
        <v>0.15155233365701692</v>
      </c>
      <c r="J62" s="200">
        <f t="shared" si="12"/>
        <v>0.166638571403602</v>
      </c>
      <c r="K62" s="200">
        <f t="shared" si="12"/>
        <v>0.16331714140885037</v>
      </c>
      <c r="L62" s="200">
        <f t="shared" si="12"/>
        <v>0.16542588726981727</v>
      </c>
      <c r="M62" s="200">
        <f t="shared" si="12"/>
        <v>0.15575797354795032</v>
      </c>
      <c r="N62" s="200">
        <f t="shared" si="12"/>
        <v>0.15549049734836939</v>
      </c>
      <c r="O62" s="200">
        <f t="shared" si="12"/>
        <v>0.15311591040540254</v>
      </c>
      <c r="P62" s="200">
        <f t="shared" si="12"/>
        <v>0.16417444997925415</v>
      </c>
      <c r="Q62" s="200">
        <f t="shared" si="12"/>
        <v>0.16529562630724084</v>
      </c>
    </row>
    <row r="63" spans="1:17" x14ac:dyDescent="0.25">
      <c r="A63" s="142" t="s">
        <v>285</v>
      </c>
      <c r="B63" s="199">
        <f t="shared" ref="B63:Q63" si="13">IF(B$27=0,0,B$27/B$5)</f>
        <v>0.13803889595732202</v>
      </c>
      <c r="C63" s="199">
        <f t="shared" si="13"/>
        <v>0.13842172600029057</v>
      </c>
      <c r="D63" s="199">
        <f t="shared" si="13"/>
        <v>0.1390657363579626</v>
      </c>
      <c r="E63" s="199">
        <f t="shared" si="13"/>
        <v>0.13790696402167027</v>
      </c>
      <c r="F63" s="199">
        <f t="shared" si="13"/>
        <v>0.13839921865794019</v>
      </c>
      <c r="G63" s="199">
        <f t="shared" si="13"/>
        <v>0.13746924840207242</v>
      </c>
      <c r="H63" s="199">
        <f t="shared" si="13"/>
        <v>0.14531958556534658</v>
      </c>
      <c r="I63" s="199">
        <f t="shared" si="13"/>
        <v>0.1249981528737661</v>
      </c>
      <c r="J63" s="199">
        <f t="shared" si="13"/>
        <v>6.4631673967746023E-2</v>
      </c>
      <c r="K63" s="199">
        <f t="shared" si="13"/>
        <v>7.2933932936013274E-2</v>
      </c>
      <c r="L63" s="199">
        <f t="shared" si="13"/>
        <v>4.4958026873915667E-2</v>
      </c>
      <c r="M63" s="199">
        <f t="shared" si="13"/>
        <v>8.2691413329078881E-2</v>
      </c>
      <c r="N63" s="199">
        <f t="shared" si="13"/>
        <v>8.3016043485566626E-2</v>
      </c>
      <c r="O63" s="199">
        <f t="shared" si="13"/>
        <v>9.422509083407081E-2</v>
      </c>
      <c r="P63" s="199">
        <f t="shared" si="13"/>
        <v>4.1829105188197338E-2</v>
      </c>
      <c r="Q63" s="199">
        <f t="shared" si="13"/>
        <v>4.2710939707099729E-2</v>
      </c>
    </row>
    <row r="64" spans="1:17" x14ac:dyDescent="0.25">
      <c r="A64" s="142" t="s">
        <v>284</v>
      </c>
      <c r="B64" s="199">
        <f t="shared" ref="B64:Q64" si="14">IF(B$33=0,0,B$33/B$5)</f>
        <v>2.0215707077737077E-2</v>
      </c>
      <c r="C64" s="199">
        <f t="shared" si="14"/>
        <v>1.9188239788910454E-2</v>
      </c>
      <c r="D64" s="199">
        <f t="shared" si="14"/>
        <v>2.0306696202402219E-2</v>
      </c>
      <c r="E64" s="199">
        <f t="shared" si="14"/>
        <v>2.0202691252116621E-2</v>
      </c>
      <c r="F64" s="199">
        <f t="shared" si="14"/>
        <v>2.0241158287667971E-2</v>
      </c>
      <c r="G64" s="199">
        <f t="shared" si="14"/>
        <v>2.0124167217605137E-2</v>
      </c>
      <c r="H64" s="199">
        <f t="shared" si="14"/>
        <v>1.1793519788869229E-2</v>
      </c>
      <c r="I64" s="199">
        <f t="shared" si="14"/>
        <v>2.6554180783250819E-2</v>
      </c>
      <c r="J64" s="199">
        <f t="shared" si="14"/>
        <v>0.10200689743585598</v>
      </c>
      <c r="K64" s="199">
        <f t="shared" si="14"/>
        <v>9.0383208472837082E-2</v>
      </c>
      <c r="L64" s="199">
        <f t="shared" si="14"/>
        <v>0.12046786039590161</v>
      </c>
      <c r="M64" s="199">
        <f t="shared" si="14"/>
        <v>7.3066560218871451E-2</v>
      </c>
      <c r="N64" s="199">
        <f t="shared" si="14"/>
        <v>7.2474453862802754E-2</v>
      </c>
      <c r="O64" s="199">
        <f t="shared" si="14"/>
        <v>5.8890819571331743E-2</v>
      </c>
      <c r="P64" s="199">
        <f t="shared" si="14"/>
        <v>0.1223453447910568</v>
      </c>
      <c r="Q64" s="199">
        <f t="shared" si="14"/>
        <v>0.12258468660014112</v>
      </c>
    </row>
    <row r="65" spans="1:17" x14ac:dyDescent="0.25">
      <c r="A65" s="127" t="s">
        <v>280</v>
      </c>
      <c r="B65" s="200">
        <f t="shared" ref="B65:Q65" si="15">IF(B$34=0,0,B$34/B$5)</f>
        <v>0.36943360575651663</v>
      </c>
      <c r="C65" s="200">
        <f t="shared" si="15"/>
        <v>0.40654400992635903</v>
      </c>
      <c r="D65" s="200">
        <f t="shared" si="15"/>
        <v>0.35476868381804599</v>
      </c>
      <c r="E65" s="200">
        <f t="shared" si="15"/>
        <v>0.40332442986833644</v>
      </c>
      <c r="F65" s="200">
        <f t="shared" si="15"/>
        <v>0.36414483748868542</v>
      </c>
      <c r="G65" s="200">
        <f t="shared" si="15"/>
        <v>0.32260282690176351</v>
      </c>
      <c r="H65" s="200">
        <f t="shared" si="15"/>
        <v>0.23610624638372202</v>
      </c>
      <c r="I65" s="200">
        <f t="shared" si="15"/>
        <v>0.33417954018642404</v>
      </c>
      <c r="J65" s="200">
        <f t="shared" si="15"/>
        <v>0.39426200921299792</v>
      </c>
      <c r="K65" s="200">
        <f t="shared" si="15"/>
        <v>0.410290381261597</v>
      </c>
      <c r="L65" s="200">
        <f t="shared" si="15"/>
        <v>0.456706862975578</v>
      </c>
      <c r="M65" s="200">
        <f t="shared" si="15"/>
        <v>0.43334308290433049</v>
      </c>
      <c r="N65" s="200">
        <f t="shared" si="15"/>
        <v>0.45217280359660555</v>
      </c>
      <c r="O65" s="200">
        <f t="shared" si="15"/>
        <v>0.4384831257704721</v>
      </c>
      <c r="P65" s="200">
        <f t="shared" si="15"/>
        <v>0.52812693599661686</v>
      </c>
      <c r="Q65" s="200">
        <f t="shared" si="15"/>
        <v>0.50698378813190736</v>
      </c>
    </row>
    <row r="66" spans="1:17" x14ac:dyDescent="0.25">
      <c r="A66" s="127" t="s">
        <v>279</v>
      </c>
      <c r="B66" s="200">
        <f t="shared" ref="B66:Q66" si="16">IF(B$45=0,0,B$45/B$5)</f>
        <v>7.612184867130499E-2</v>
      </c>
      <c r="C66" s="200">
        <f t="shared" si="16"/>
        <v>7.5958413349047377E-2</v>
      </c>
      <c r="D66" s="200">
        <f t="shared" si="16"/>
        <v>7.6464466436385728E-2</v>
      </c>
      <c r="E66" s="200">
        <f t="shared" si="16"/>
        <v>7.6072837835107418E-2</v>
      </c>
      <c r="F66" s="200">
        <f t="shared" si="16"/>
        <v>7.6217684703327154E-2</v>
      </c>
      <c r="G66" s="200">
        <f t="shared" si="16"/>
        <v>7.5777157122621883E-2</v>
      </c>
      <c r="H66" s="200">
        <f t="shared" si="16"/>
        <v>7.6653239119559638E-2</v>
      </c>
      <c r="I66" s="200">
        <f t="shared" si="16"/>
        <v>7.2862153956127995E-2</v>
      </c>
      <c r="J66" s="200">
        <f t="shared" si="16"/>
        <v>7.0219862624553236E-2</v>
      </c>
      <c r="K66" s="200">
        <f t="shared" si="16"/>
        <v>6.9895885510190409E-2</v>
      </c>
      <c r="L66" s="200">
        <f t="shared" si="16"/>
        <v>6.7404787188822271E-2</v>
      </c>
      <c r="M66" s="200">
        <f t="shared" si="16"/>
        <v>6.8885618806646301E-2</v>
      </c>
      <c r="N66" s="200">
        <f t="shared" si="16"/>
        <v>6.8545194896176526E-2</v>
      </c>
      <c r="O66" s="200">
        <f t="shared" si="16"/>
        <v>6.8950795823173677E-2</v>
      </c>
      <c r="P66" s="200">
        <f t="shared" si="16"/>
        <v>3.2580642589523222E-2</v>
      </c>
      <c r="Q66" s="200">
        <f t="shared" si="16"/>
        <v>3.1438973149128045E-2</v>
      </c>
    </row>
    <row r="67" spans="1:17" x14ac:dyDescent="0.25">
      <c r="A67" s="72" t="s">
        <v>278</v>
      </c>
      <c r="B67" s="71">
        <f t="shared" ref="B67:Q67" si="17">IF(B$46=0,0,B$46/B$5)</f>
        <v>8.8585669184993165E-2</v>
      </c>
      <c r="C67" s="71">
        <f t="shared" si="17"/>
        <v>5.2682433223159131E-2</v>
      </c>
      <c r="D67" s="71">
        <f t="shared" si="17"/>
        <v>0.10018702107941996</v>
      </c>
      <c r="E67" s="71">
        <f t="shared" si="17"/>
        <v>5.5110064927591268E-2</v>
      </c>
      <c r="F67" s="71">
        <f t="shared" si="17"/>
        <v>9.2905000257959253E-2</v>
      </c>
      <c r="G67" s="71">
        <f t="shared" si="17"/>
        <v>0.13778533369021806</v>
      </c>
      <c r="H67" s="71">
        <f t="shared" si="17"/>
        <v>0.21788243354296355</v>
      </c>
      <c r="I67" s="71">
        <f t="shared" si="17"/>
        <v>0.14613110072719415</v>
      </c>
      <c r="J67" s="71">
        <f t="shared" si="17"/>
        <v>8.4677560224471787E-2</v>
      </c>
      <c r="K67" s="71">
        <f t="shared" si="17"/>
        <v>7.1111370085661041E-2</v>
      </c>
      <c r="L67" s="71">
        <f t="shared" si="17"/>
        <v>3.6623398281340515E-2</v>
      </c>
      <c r="M67" s="71">
        <f t="shared" si="17"/>
        <v>6.2039899819137247E-2</v>
      </c>
      <c r="N67" s="71">
        <f t="shared" si="17"/>
        <v>4.4528284119085222E-2</v>
      </c>
      <c r="O67" s="71">
        <f t="shared" si="17"/>
        <v>5.837592076431837E-2</v>
      </c>
      <c r="P67" s="71">
        <f t="shared" si="17"/>
        <v>5.4349006503315251E-3</v>
      </c>
      <c r="Q67" s="71">
        <f t="shared" si="17"/>
        <v>2.5374509595709603E-2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53">
        <f>IF(B$5=0,0,B$5/TRE_fec!B$5)</f>
        <v>0.50903395905183346</v>
      </c>
      <c r="C71" s="253">
        <f>IF(C$5=0,0,C$5/TRE_fec!C$5)</f>
        <v>0.51116449037713585</v>
      </c>
      <c r="D71" s="253">
        <f>IF(D$5=0,0,D$5/TRE_fec!D$5)</f>
        <v>0.50778152858391779</v>
      </c>
      <c r="E71" s="253">
        <f>IF(E$5=0,0,E$5/TRE_fec!E$5)</f>
        <v>0.51039562548701134</v>
      </c>
      <c r="F71" s="253">
        <f>IF(F$5=0,0,F$5/TRE_fec!F$5)</f>
        <v>0.50942565102252035</v>
      </c>
      <c r="G71" s="253">
        <f>IF(G$5=0,0,G$5/TRE_fec!G$5)</f>
        <v>0.51238717739953943</v>
      </c>
      <c r="H71" s="253">
        <f>IF(H$5=0,0,H$5/TRE_fec!H$5)</f>
        <v>0.50653102328606037</v>
      </c>
      <c r="I71" s="253">
        <f>IF(I$5=0,0,I$5/TRE_fec!I$5)</f>
        <v>0.55781527917333096</v>
      </c>
      <c r="J71" s="253">
        <f>IF(J$5=0,0,J$5/TRE_fec!J$5)</f>
        <v>0.57880521594749201</v>
      </c>
      <c r="K71" s="253">
        <f>IF(K$5=0,0,K$5/TRE_fec!K$5)</f>
        <v>0.58148805832472272</v>
      </c>
      <c r="L71" s="253">
        <f>IF(L$5=0,0,L$5/TRE_fec!L$5)</f>
        <v>0.62689701147152455</v>
      </c>
      <c r="M71" s="253">
        <f>IF(M$5=0,0,M$5/TRE_fec!M$5)</f>
        <v>0.61342062943724029</v>
      </c>
      <c r="N71" s="253">
        <f>IF(N$5=0,0,N$5/TRE_fec!N$5)</f>
        <v>0.61646713108848161</v>
      </c>
      <c r="O71" s="253">
        <f>IF(O$5=0,0,O$5/TRE_fec!O$5)</f>
        <v>0.61284078222843341</v>
      </c>
      <c r="P71" s="253">
        <f>IF(P$5=0,0,P$5/TRE_fec!P$5)</f>
        <v>0.67391077766115048</v>
      </c>
      <c r="Q71" s="253">
        <f>IF(Q$5=0,0,Q$5/TRE_fec!Q$5)</f>
        <v>0.6870087714580303</v>
      </c>
    </row>
    <row r="72" spans="1:17" x14ac:dyDescent="0.25">
      <c r="A72" s="132" t="s">
        <v>83</v>
      </c>
      <c r="B72" s="282">
        <f>IF(B$6=0,0,B$6/TRE_fec!B$6)</f>
        <v>0.46318767291801327</v>
      </c>
      <c r="C72" s="282">
        <f>IF(C$6=0,0,C$6/TRE_fec!C$6)</f>
        <v>0.46412768067137361</v>
      </c>
      <c r="D72" s="282">
        <f>IF(D$6=0,0,D$6/TRE_fec!D$6)</f>
        <v>0.46412768067137367</v>
      </c>
      <c r="E72" s="282">
        <f>IF(E$6=0,0,E$6/TRE_fec!E$6)</f>
        <v>0.4641276806713735</v>
      </c>
      <c r="F72" s="282">
        <f>IF(F$6=0,0,F$6/TRE_fec!F$6)</f>
        <v>0.46412768067137361</v>
      </c>
      <c r="G72" s="282">
        <f>IF(G$6=0,0,G$6/TRE_fec!G$6)</f>
        <v>0.46412768067137355</v>
      </c>
      <c r="H72" s="282">
        <f>IF(H$6=0,0,H$6/TRE_fec!H$6)</f>
        <v>0.46412768067137361</v>
      </c>
      <c r="I72" s="282">
        <f>IF(I$6=0,0,I$6/TRE_fec!I$6)</f>
        <v>0.48584005940419611</v>
      </c>
      <c r="J72" s="282">
        <f>IF(J$6=0,0,J$6/TRE_fec!J$6)</f>
        <v>0.48584005940419622</v>
      </c>
      <c r="K72" s="282">
        <f>IF(K$6=0,0,K$6/TRE_fec!K$6)</f>
        <v>0.48584005940419628</v>
      </c>
      <c r="L72" s="282">
        <f>IF(L$6=0,0,L$6/TRE_fec!L$6)</f>
        <v>0.50511219158569132</v>
      </c>
      <c r="M72" s="282">
        <f>IF(M$6=0,0,M$6/TRE_fec!M$6)</f>
        <v>0.50511219158569132</v>
      </c>
      <c r="N72" s="282">
        <f>IF(N$6=0,0,N$6/TRE_fec!N$6)</f>
        <v>0.50511219158569132</v>
      </c>
      <c r="O72" s="282">
        <f>IF(O$6=0,0,O$6/TRE_fec!O$6)</f>
        <v>0.50511219158569132</v>
      </c>
      <c r="P72" s="282">
        <f>IF(P$6=0,0,P$6/TRE_fec!P$6)</f>
        <v>0.53316151576272974</v>
      </c>
      <c r="Q72" s="282">
        <f>IF(Q$6=0,0,Q$6/TRE_fec!Q$6)</f>
        <v>0.54702182525450715</v>
      </c>
    </row>
    <row r="73" spans="1:17" x14ac:dyDescent="0.25">
      <c r="A73" s="76" t="s">
        <v>82</v>
      </c>
      <c r="B73" s="281">
        <f>IF(B$7=0,0,B$7/TRE_fec!B$7)</f>
        <v>0.11737185635870741</v>
      </c>
      <c r="C73" s="281">
        <f>IF(C$7=0,0,C$7/TRE_fec!C$7)</f>
        <v>0.11761005452643583</v>
      </c>
      <c r="D73" s="281">
        <f>IF(D$7=0,0,D$7/TRE_fec!D$7)</f>
        <v>0.11761005452643583</v>
      </c>
      <c r="E73" s="281">
        <f>IF(E$7=0,0,E$7/TRE_fec!E$7)</f>
        <v>0.11761005452643583</v>
      </c>
      <c r="F73" s="281">
        <f>IF(F$7=0,0,F$7/TRE_fec!F$7)</f>
        <v>0.11761005452643584</v>
      </c>
      <c r="G73" s="281">
        <f>IF(G$7=0,0,G$7/TRE_fec!G$7)</f>
        <v>0.11761005452643584</v>
      </c>
      <c r="H73" s="281">
        <f>IF(H$7=0,0,H$7/TRE_fec!H$7)</f>
        <v>0.11761005452643582</v>
      </c>
      <c r="I73" s="281">
        <f>IF(I$7=0,0,I$7/TRE_fec!I$7)</f>
        <v>0.12311197598686685</v>
      </c>
      <c r="J73" s="281">
        <f>IF(J$7=0,0,J$7/TRE_fec!J$7)</f>
        <v>0.12311197598686682</v>
      </c>
      <c r="K73" s="281">
        <f>IF(K$7=0,0,K$7/TRE_fec!K$7)</f>
        <v>0.12311197598686682</v>
      </c>
      <c r="L73" s="281">
        <f>IF(L$7=0,0,L$7/TRE_fec!L$7)</f>
        <v>0.12799553844413636</v>
      </c>
      <c r="M73" s="281">
        <f>IF(M$7=0,0,M$7/TRE_fec!M$7)</f>
        <v>0.12799553844413639</v>
      </c>
      <c r="N73" s="281">
        <f>IF(N$7=0,0,N$7/TRE_fec!N$7)</f>
        <v>0.12799553844413639</v>
      </c>
      <c r="O73" s="281">
        <f>IF(O$7=0,0,O$7/TRE_fec!O$7)</f>
        <v>0.12799553844413639</v>
      </c>
      <c r="P73" s="281">
        <f>IF(P$7=0,0,P$7/TRE_fec!P$7)</f>
        <v>0.13510324324881262</v>
      </c>
      <c r="Q73" s="281">
        <f>IF(Q$7=0,0,Q$7/TRE_fec!Q$7)</f>
        <v>0.13861544866763881</v>
      </c>
    </row>
    <row r="74" spans="1:17" x14ac:dyDescent="0.25">
      <c r="A74" s="76" t="s">
        <v>81</v>
      </c>
      <c r="B74" s="281">
        <f>IF(B$8=0,0,B$8/TRE_fec!B$8)</f>
        <v>0.63657788772558621</v>
      </c>
      <c r="C74" s="281">
        <f>IF(C$8=0,0,C$8/TRE_fec!C$8)</f>
        <v>0.63786977907992659</v>
      </c>
      <c r="D74" s="281">
        <f>IF(D$8=0,0,D$8/TRE_fec!D$8)</f>
        <v>0.63786977907992659</v>
      </c>
      <c r="E74" s="281">
        <f>IF(E$8=0,0,E$8/TRE_fec!E$8)</f>
        <v>0.63786977907992659</v>
      </c>
      <c r="F74" s="281">
        <f>IF(F$8=0,0,F$8/TRE_fec!F$8)</f>
        <v>0.6378697790799267</v>
      </c>
      <c r="G74" s="281">
        <f>IF(G$8=0,0,G$8/TRE_fec!G$8)</f>
        <v>0.63786977907992648</v>
      </c>
      <c r="H74" s="281">
        <f>IF(H$8=0,0,H$8/TRE_fec!H$8)</f>
        <v>0.63786977907992659</v>
      </c>
      <c r="I74" s="281">
        <f>IF(I$8=0,0,I$8/TRE_fec!I$8)</f>
        <v>0.66770999504285156</v>
      </c>
      <c r="J74" s="281">
        <f>IF(J$8=0,0,J$8/TRE_fec!J$8)</f>
        <v>0.66770999504285156</v>
      </c>
      <c r="K74" s="281">
        <f>IF(K$8=0,0,K$8/TRE_fec!K$8)</f>
        <v>0.66770999504285156</v>
      </c>
      <c r="L74" s="281">
        <f>IF(L$8=0,0,L$8/TRE_fec!L$8)</f>
        <v>0.69419647970850873</v>
      </c>
      <c r="M74" s="281">
        <f>IF(M$8=0,0,M$8/TRE_fec!M$8)</f>
        <v>0.69419647970850873</v>
      </c>
      <c r="N74" s="281">
        <f>IF(N$8=0,0,N$8/TRE_fec!N$8)</f>
        <v>0.69419647970850873</v>
      </c>
      <c r="O74" s="281">
        <f>IF(O$8=0,0,O$8/TRE_fec!O$8)</f>
        <v>0.69419647970850884</v>
      </c>
      <c r="P74" s="281">
        <f>IF(P$8=0,0,P$8/TRE_fec!P$8)</f>
        <v>0.73274582067922567</v>
      </c>
      <c r="Q74" s="281">
        <f>IF(Q$8=0,0,Q$8/TRE_fec!Q$8)</f>
        <v>0.75179461462469899</v>
      </c>
    </row>
    <row r="75" spans="1:17" x14ac:dyDescent="0.25">
      <c r="A75" s="76" t="s">
        <v>80</v>
      </c>
      <c r="B75" s="281">
        <f>IF(B$9=0,0,B$9/TRE_fec!B$9)</f>
        <v>0.45820373712113843</v>
      </c>
      <c r="C75" s="281">
        <f>IF(C$9=0,0,C$9/TRE_fec!C$9)</f>
        <v>0.45913363031712762</v>
      </c>
      <c r="D75" s="281">
        <f>IF(D$9=0,0,D$9/TRE_fec!D$9)</f>
        <v>0.45913363031712756</v>
      </c>
      <c r="E75" s="281">
        <f>IF(E$9=0,0,E$9/TRE_fec!E$9)</f>
        <v>0.45913363031712756</v>
      </c>
      <c r="F75" s="281">
        <f>IF(F$9=0,0,F$9/TRE_fec!F$9)</f>
        <v>0.45913363031712756</v>
      </c>
      <c r="G75" s="281">
        <f>IF(G$9=0,0,G$9/TRE_fec!G$9)</f>
        <v>0.45913363031712762</v>
      </c>
      <c r="H75" s="281">
        <f>IF(H$9=0,0,H$9/TRE_fec!H$9)</f>
        <v>0.45913363031712762</v>
      </c>
      <c r="I75" s="281">
        <f>IF(I$9=0,0,I$9/TRE_fec!I$9)</f>
        <v>0.48061238214679858</v>
      </c>
      <c r="J75" s="281">
        <f>IF(J$9=0,0,J$9/TRE_fec!J$9)</f>
        <v>0.48061238214679858</v>
      </c>
      <c r="K75" s="281">
        <f>IF(K$9=0,0,K$9/TRE_fec!K$9)</f>
        <v>0.48061238214679869</v>
      </c>
      <c r="L75" s="281">
        <f>IF(L$9=0,0,L$9/TRE_fec!L$9)</f>
        <v>0.49967714466999436</v>
      </c>
      <c r="M75" s="281">
        <f>IF(M$9=0,0,M$9/TRE_fec!M$9)</f>
        <v>0.4996771446699943</v>
      </c>
      <c r="N75" s="281">
        <f>IF(N$9=0,0,N$9/TRE_fec!N$9)</f>
        <v>0.4996771446699943</v>
      </c>
      <c r="O75" s="281">
        <f>IF(O$9=0,0,O$9/TRE_fec!O$9)</f>
        <v>0.49967714466999436</v>
      </c>
      <c r="P75" s="281">
        <f>IF(P$9=0,0,P$9/TRE_fec!P$9)</f>
        <v>0.52742465591241094</v>
      </c>
      <c r="Q75" s="281">
        <f>IF(Q$9=0,0,Q$9/TRE_fec!Q$9)</f>
        <v>0.54113582738374699</v>
      </c>
    </row>
    <row r="76" spans="1:17" x14ac:dyDescent="0.25">
      <c r="A76" s="129" t="s">
        <v>79</v>
      </c>
      <c r="B76" s="280">
        <f>IF(B$10=0,0,B$10/TRE_fec!B$10)</f>
        <v>0.69856522048274194</v>
      </c>
      <c r="C76" s="280">
        <f>IF(C$10=0,0,C$10/TRE_fec!C$10)</f>
        <v>0.70379002162026438</v>
      </c>
      <c r="D76" s="280">
        <f>IF(D$10=0,0,D$10/TRE_fec!D$10)</f>
        <v>0.69998291089610032</v>
      </c>
      <c r="E76" s="280">
        <f>IF(E$10=0,0,E$10/TRE_fec!E$10)</f>
        <v>0.69998291089610032</v>
      </c>
      <c r="F76" s="280">
        <f>IF(F$10=0,0,F$10/TRE_fec!F$10)</f>
        <v>0.69998291089610043</v>
      </c>
      <c r="G76" s="280">
        <f>IF(G$10=0,0,G$10/TRE_fec!G$10)</f>
        <v>0.69998291089610032</v>
      </c>
      <c r="H76" s="280">
        <f>IF(H$10=0,0,H$10/TRE_fec!H$10)</f>
        <v>0.73281203318197596</v>
      </c>
      <c r="I76" s="280">
        <f>IF(I$10=0,0,I$10/TRE_fec!I$10)</f>
        <v>0.75905252270740919</v>
      </c>
      <c r="J76" s="280">
        <f>IF(J$10=0,0,J$10/TRE_fec!J$10)</f>
        <v>0.74983765693350712</v>
      </c>
      <c r="K76" s="280">
        <f>IF(K$10=0,0,K$10/TRE_fec!K$10)</f>
        <v>0.78174450767864334</v>
      </c>
      <c r="L76" s="280">
        <f>IF(L$10=0,0,L$10/TRE_fec!L$10)</f>
        <v>0.80710761269829268</v>
      </c>
      <c r="M76" s="280">
        <f>IF(M$10=0,0,M$10/TRE_fec!M$10)</f>
        <v>0.80563666499752518</v>
      </c>
      <c r="N76" s="280">
        <f>IF(N$10=0,0,N$10/TRE_fec!N$10)</f>
        <v>0.80916485374207581</v>
      </c>
      <c r="O76" s="280">
        <f>IF(O$10=0,0,O$10/TRE_fec!O$10)</f>
        <v>0.80717499731135911</v>
      </c>
      <c r="P76" s="280">
        <f>IF(P$10=0,0,P$10/TRE_fec!P$10)</f>
        <v>0.84866890982369325</v>
      </c>
      <c r="Q76" s="280">
        <f>IF(Q$10=0,0,Q$10/TRE_fec!Q$10)</f>
        <v>0.85613306394973765</v>
      </c>
    </row>
    <row r="77" spans="1:17" x14ac:dyDescent="0.25">
      <c r="A77" s="127" t="s">
        <v>283</v>
      </c>
      <c r="B77" s="305">
        <f>IF(B$15=0,0,B$15/TRE_fec!B$15)</f>
        <v>0.45918667474059988</v>
      </c>
      <c r="C77" s="305">
        <f>IF(C$15=0,0,C$15/TRE_fec!C$15)</f>
        <v>0.45994198189541713</v>
      </c>
      <c r="D77" s="305">
        <f>IF(D$15=0,0,D$15/TRE_fec!D$15)</f>
        <v>0.46146427136189405</v>
      </c>
      <c r="E77" s="305">
        <f>IF(E$15=0,0,E$15/TRE_fec!E$15)</f>
        <v>0.45997495379070097</v>
      </c>
      <c r="F77" s="305">
        <f>IF(F$15=0,0,F$15/TRE_fec!F$15)</f>
        <v>0.46073954669658129</v>
      </c>
      <c r="G77" s="305">
        <f>IF(G$15=0,0,G$15/TRE_fec!G$15)</f>
        <v>0.4603041118047162</v>
      </c>
      <c r="H77" s="305">
        <f>IF(H$15=0,0,H$15/TRE_fec!H$15)</f>
        <v>0.45994198189541718</v>
      </c>
      <c r="I77" s="305">
        <f>IF(I$15=0,0,I$15/TRE_fec!I$15)</f>
        <v>0.47492495026555326</v>
      </c>
      <c r="J77" s="305">
        <f>IF(J$15=0,0,J$15/TRE_fec!J$15)</f>
        <v>0.47671125053049601</v>
      </c>
      <c r="K77" s="305">
        <f>IF(K$15=0,0,K$15/TRE_fec!K$15)</f>
        <v>0.47924293459129197</v>
      </c>
      <c r="L77" s="305">
        <f>IF(L$15=0,0,L$15/TRE_fec!L$15)</f>
        <v>0.49046817411871135</v>
      </c>
      <c r="M77" s="305">
        <f>IF(M$15=0,0,M$15/TRE_fec!M$15)</f>
        <v>0.49204193180985767</v>
      </c>
      <c r="N77" s="305">
        <f>IF(N$15=0,0,N$15/TRE_fec!N$15)</f>
        <v>0.49540972756884627</v>
      </c>
      <c r="O77" s="305">
        <f>IF(O$15=0,0,O$15/TRE_fec!O$15)</f>
        <v>0.49752625589314869</v>
      </c>
      <c r="P77" s="305">
        <f>IF(P$15=0,0,P$15/TRE_fec!P$15)</f>
        <v>0.52579340491924798</v>
      </c>
      <c r="Q77" s="305">
        <f>IF(Q$15=0,0,Q$15/TRE_fec!Q$15)</f>
        <v>0.54208855219249708</v>
      </c>
    </row>
    <row r="78" spans="1:17" x14ac:dyDescent="0.25">
      <c r="A78" s="127" t="s">
        <v>282</v>
      </c>
      <c r="B78" s="305">
        <f>IF(B$23=0,0,B$23/TRE_fec!B$23)</f>
        <v>0.52887091497953709</v>
      </c>
      <c r="C78" s="305">
        <f>IF(C$23=0,0,C$23/TRE_fec!C$23)</f>
        <v>0.52994422238747307</v>
      </c>
      <c r="D78" s="305">
        <f>IF(D$23=0,0,D$23/TRE_fec!D$23)</f>
        <v>0.52994422238747307</v>
      </c>
      <c r="E78" s="305">
        <f>IF(E$23=0,0,E$23/TRE_fec!E$23)</f>
        <v>0.52994422238747307</v>
      </c>
      <c r="F78" s="305">
        <f>IF(F$23=0,0,F$23/TRE_fec!F$23)</f>
        <v>0.52994422238747307</v>
      </c>
      <c r="G78" s="305">
        <f>IF(G$23=0,0,G$23/TRE_fec!G$23)</f>
        <v>0.52994422238747307</v>
      </c>
      <c r="H78" s="305">
        <f>IF(H$23=0,0,H$23/TRE_fec!H$23)</f>
        <v>0.52994422238747307</v>
      </c>
      <c r="I78" s="305">
        <f>IF(I$23=0,0,I$23/TRE_fec!I$23)</f>
        <v>0.55473556783600075</v>
      </c>
      <c r="J78" s="305">
        <f>IF(J$23=0,0,J$23/TRE_fec!J$23)</f>
        <v>0.55473556783600086</v>
      </c>
      <c r="K78" s="305">
        <f>IF(K$23=0,0,K$23/TRE_fec!K$23)</f>
        <v>0.55473556783600075</v>
      </c>
      <c r="L78" s="305">
        <f>IF(L$23=0,0,L$23/TRE_fec!L$23)</f>
        <v>0.57674062275515003</v>
      </c>
      <c r="M78" s="305">
        <f>IF(M$23=0,0,M$23/TRE_fec!M$23)</f>
        <v>0.57674062275515003</v>
      </c>
      <c r="N78" s="305">
        <f>IF(N$23=0,0,N$23/TRE_fec!N$23)</f>
        <v>0.57674062275515003</v>
      </c>
      <c r="O78" s="305">
        <f>IF(O$23=0,0,O$23/TRE_fec!O$23)</f>
        <v>0.57674062275514992</v>
      </c>
      <c r="P78" s="305">
        <f>IF(P$23=0,0,P$23/TRE_fec!P$23)</f>
        <v>0.60876753670260686</v>
      </c>
      <c r="Q78" s="305">
        <f>IF(Q$23=0,0,Q$23/TRE_fec!Q$23)</f>
        <v>0.6245933347352618</v>
      </c>
    </row>
    <row r="79" spans="1:17" x14ac:dyDescent="0.25">
      <c r="A79" s="127" t="s">
        <v>281</v>
      </c>
      <c r="B79" s="305">
        <f>IF(B$26=0,0,B$26/TRE_fec!B$26)</f>
        <v>0.40688376246832769</v>
      </c>
      <c r="C79" s="305">
        <f>IF(C$26=0,0,C$26/TRE_fec!C$26)</f>
        <v>0.4069224053542575</v>
      </c>
      <c r="D79" s="305">
        <f>IF(D$26=0,0,D$26/TRE_fec!D$26)</f>
        <v>0.40874961042078639</v>
      </c>
      <c r="E79" s="305">
        <f>IF(E$26=0,0,E$26/TRE_fec!E$26)</f>
        <v>0.40759850918073287</v>
      </c>
      <c r="F79" s="305">
        <f>IF(F$26=0,0,F$26/TRE_fec!F$26)</f>
        <v>0.40818946698524616</v>
      </c>
      <c r="G79" s="305">
        <f>IF(G$26=0,0,G$26/TRE_fec!G$26)</f>
        <v>0.40785291710919302</v>
      </c>
      <c r="H79" s="305">
        <f>IF(H$26=0,0,H$26/TRE_fec!H$26)</f>
        <v>0.40196266207484083</v>
      </c>
      <c r="I79" s="305">
        <f>IF(I$26=0,0,I$26/TRE_fec!I$26)</f>
        <v>0.426992538214574</v>
      </c>
      <c r="J79" s="305">
        <f>IF(J$26=0,0,J$26/TRE_fec!J$26)</f>
        <v>0.48716403791206331</v>
      </c>
      <c r="K79" s="305">
        <f>IF(K$26=0,0,K$26/TRE_fec!K$26)</f>
        <v>0.47966697862089536</v>
      </c>
      <c r="L79" s="305">
        <f>IF(L$26=0,0,L$26/TRE_fec!L$26)</f>
        <v>0.52380172436521411</v>
      </c>
      <c r="M79" s="305">
        <f>IF(M$26=0,0,M$26/TRE_fec!M$26)</f>
        <v>0.48258733173686802</v>
      </c>
      <c r="N79" s="305">
        <f>IF(N$26=0,0,N$26/TRE_fec!N$26)</f>
        <v>0.48415121945534484</v>
      </c>
      <c r="O79" s="305">
        <f>IF(O$26=0,0,O$26/TRE_fec!O$26)</f>
        <v>0.47395295005771465</v>
      </c>
      <c r="P79" s="305">
        <f>IF(P$26=0,0,P$26/TRE_fec!P$26)</f>
        <v>0.55882422383020947</v>
      </c>
      <c r="Q79" s="305">
        <f>IF(Q$26=0,0,Q$26/TRE_fec!Q$26)</f>
        <v>0.57357590099056632</v>
      </c>
    </row>
    <row r="80" spans="1:17" x14ac:dyDescent="0.25">
      <c r="A80" s="127" t="s">
        <v>280</v>
      </c>
      <c r="B80" s="305">
        <f>IF(B$34=0,0,B$34/TRE_fec!B$34)</f>
        <v>0.56681708326600233</v>
      </c>
      <c r="C80" s="305">
        <f>IF(C$34=0,0,C$34/TRE_fec!C$34)</f>
        <v>0.56927991173734172</v>
      </c>
      <c r="D80" s="305">
        <f>IF(D$34=0,0,D$34/TRE_fec!D$34)</f>
        <v>0.56049148522255354</v>
      </c>
      <c r="E80" s="305">
        <f>IF(E$34=0,0,E$34/TRE_fec!E$34)</f>
        <v>0.5673167046642924</v>
      </c>
      <c r="F80" s="305">
        <f>IF(F$34=0,0,F$34/TRE_fec!F$34)</f>
        <v>0.56579459332305715</v>
      </c>
      <c r="G80" s="305">
        <f>IF(G$34=0,0,G$34/TRE_fec!G$34)</f>
        <v>0.57906657914644866</v>
      </c>
      <c r="H80" s="305">
        <f>IF(H$34=0,0,H$34/TRE_fec!H$34)</f>
        <v>0.56151670597158354</v>
      </c>
      <c r="I80" s="305">
        <f>IF(I$34=0,0,I$34/TRE_fec!I$34)</f>
        <v>0.68482234006148779</v>
      </c>
      <c r="J80" s="305">
        <f>IF(J$34=0,0,J$34/TRE_fec!J$34)</f>
        <v>0.6940641949402756</v>
      </c>
      <c r="K80" s="305">
        <f>IF(K$34=0,0,K$34/TRE_fec!K$34)</f>
        <v>0.6973385786316757</v>
      </c>
      <c r="L80" s="305">
        <f>IF(L$34=0,0,L$34/TRE_fec!L$34)</f>
        <v>0.7621221311793499</v>
      </c>
      <c r="M80" s="305">
        <f>IF(M$34=0,0,M$34/TRE_fec!M$34)</f>
        <v>0.7586439385689443</v>
      </c>
      <c r="N80" s="305">
        <f>IF(N$34=0,0,N$34/TRE_fec!N$34)</f>
        <v>0.75716009955802555</v>
      </c>
      <c r="O80" s="305">
        <f>IF(O$34=0,0,O$34/TRE_fec!O$34)</f>
        <v>0.75864516804856197</v>
      </c>
      <c r="P80" s="305">
        <f>IF(P$34=0,0,P$34/TRE_fec!P$34)</f>
        <v>0.80556259923147189</v>
      </c>
      <c r="Q80" s="305">
        <f>IF(Q$34=0,0,Q$34/TRE_fec!Q$34)</f>
        <v>0.8253413737832298</v>
      </c>
    </row>
    <row r="81" spans="1:17" x14ac:dyDescent="0.25">
      <c r="A81" s="127" t="s">
        <v>279</v>
      </c>
      <c r="B81" s="305">
        <f>IF(B$45=0,0,B$45/TRE_fec!B$45)</f>
        <v>0.58714394904324541</v>
      </c>
      <c r="C81" s="305">
        <f>IF(C$45=0,0,C$45/TRE_fec!C$45)</f>
        <v>0.58833551759463243</v>
      </c>
      <c r="D81" s="305">
        <f>IF(D$45=0,0,D$45/TRE_fec!D$45)</f>
        <v>0.58833551759463243</v>
      </c>
      <c r="E81" s="305">
        <f>IF(E$45=0,0,E$45/TRE_fec!E$45)</f>
        <v>0.58833551759463243</v>
      </c>
      <c r="F81" s="305">
        <f>IF(F$45=0,0,F$45/TRE_fec!F$45)</f>
        <v>0.58833551759463254</v>
      </c>
      <c r="G81" s="305">
        <f>IF(G$45=0,0,G$45/TRE_fec!G$45)</f>
        <v>0.58833551759463243</v>
      </c>
      <c r="H81" s="305">
        <f>IF(H$45=0,0,H$45/TRE_fec!H$45)</f>
        <v>0.58833551759463243</v>
      </c>
      <c r="I81" s="305">
        <f>IF(I$45=0,0,I$45/TRE_fec!I$45)</f>
        <v>0.61585846895471441</v>
      </c>
      <c r="J81" s="305">
        <f>IF(J$45=0,0,J$45/TRE_fec!J$45)</f>
        <v>0.61585846895471441</v>
      </c>
      <c r="K81" s="305">
        <f>IF(K$45=0,0,K$45/TRE_fec!K$45)</f>
        <v>0.6158584689547143</v>
      </c>
      <c r="L81" s="305">
        <f>IF(L$45=0,0,L$45/TRE_fec!L$45)</f>
        <v>0.64028812556504766</v>
      </c>
      <c r="M81" s="305">
        <f>IF(M$45=0,0,M$45/TRE_fec!M$45)</f>
        <v>0.64028812556504755</v>
      </c>
      <c r="N81" s="305">
        <f>IF(N$45=0,0,N$45/TRE_fec!N$45)</f>
        <v>0.64028812556504755</v>
      </c>
      <c r="O81" s="305">
        <f>IF(O$45=0,0,O$45/TRE_fec!O$45)</f>
        <v>0.64028812556504755</v>
      </c>
      <c r="P81" s="305">
        <f>IF(P$45=0,0,P$45/TRE_fec!P$45)</f>
        <v>0.67584388822502584</v>
      </c>
      <c r="Q81" s="305">
        <f>IF(Q$45=0,0,Q$45/TRE_fec!Q$45)</f>
        <v>0.69341343362915042</v>
      </c>
    </row>
    <row r="82" spans="1:17" x14ac:dyDescent="0.25">
      <c r="A82" s="72" t="s">
        <v>278</v>
      </c>
      <c r="B82" s="304">
        <f>IF(B$46=0,0,B$46/TRE_fec!B$46)</f>
        <v>0.54760082547054345</v>
      </c>
      <c r="C82" s="304">
        <f>IF(C$46=0,0,C$46/TRE_fec!C$46)</f>
        <v>0.54871214395284673</v>
      </c>
      <c r="D82" s="304">
        <f>IF(D$46=0,0,D$46/TRE_fec!D$46)</f>
        <v>0.54871214395284673</v>
      </c>
      <c r="E82" s="304">
        <f>IF(E$46=0,0,E$46/TRE_fec!E$46)</f>
        <v>0.54871214395284673</v>
      </c>
      <c r="F82" s="304">
        <f>IF(F$46=0,0,F$46/TRE_fec!F$46)</f>
        <v>0.54871214395284673</v>
      </c>
      <c r="G82" s="304">
        <f>IF(G$46=0,0,G$46/TRE_fec!G$46)</f>
        <v>0.54871214395284684</v>
      </c>
      <c r="H82" s="304">
        <f>IF(H$46=0,0,H$46/TRE_fec!H$46)</f>
        <v>0.54871214395284673</v>
      </c>
      <c r="I82" s="304">
        <f>IF(I$46=0,0,I$46/TRE_fec!I$46)</f>
        <v>0.57438147241774162</v>
      </c>
      <c r="J82" s="304">
        <f>IF(J$46=0,0,J$46/TRE_fec!J$46)</f>
        <v>0.57438147241774151</v>
      </c>
      <c r="K82" s="304">
        <f>IF(K$46=0,0,K$46/TRE_fec!K$46)</f>
        <v>0.57438147241774162</v>
      </c>
      <c r="L82" s="304">
        <f>IF(L$46=0,0,L$46/TRE_fec!L$46)</f>
        <v>0.59716583415318902</v>
      </c>
      <c r="M82" s="304">
        <f>IF(M$46=0,0,M$46/TRE_fec!M$46)</f>
        <v>0.59716583415318902</v>
      </c>
      <c r="N82" s="304">
        <f>IF(N$46=0,0,N$46/TRE_fec!N$46)</f>
        <v>0.5971658341531888</v>
      </c>
      <c r="O82" s="304">
        <f>IF(O$46=0,0,O$46/TRE_fec!O$46)</f>
        <v>0.59716583415318902</v>
      </c>
      <c r="P82" s="304">
        <f>IF(P$46=0,0,P$46/TRE_fec!P$46)</f>
        <v>0.63032697805080706</v>
      </c>
      <c r="Q82" s="304">
        <f>IF(Q$46=0,0,Q$46/TRE_fec!Q$46)</f>
        <v>0.64671324513593731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140.16433346089906</v>
      </c>
      <c r="C5" s="96">
        <v>171.624687921396</v>
      </c>
      <c r="D5" s="96">
        <v>141.47204003550002</v>
      </c>
      <c r="E5" s="96">
        <v>145.99224320936401</v>
      </c>
      <c r="F5" s="96">
        <v>108.72058643946001</v>
      </c>
      <c r="G5" s="96">
        <v>99.541281031963948</v>
      </c>
      <c r="H5" s="96">
        <v>81.384234288588004</v>
      </c>
      <c r="I5" s="96">
        <v>81.833737300848014</v>
      </c>
      <c r="J5" s="96">
        <v>57.330694993500018</v>
      </c>
      <c r="K5" s="96">
        <v>49.728215798172016</v>
      </c>
      <c r="L5" s="96">
        <v>37.457532272363693</v>
      </c>
      <c r="M5" s="96">
        <v>40.625147854993081</v>
      </c>
      <c r="N5" s="96">
        <v>40.620857677369187</v>
      </c>
      <c r="O5" s="96">
        <v>40.981601898135551</v>
      </c>
      <c r="P5" s="96">
        <v>28.437695425392487</v>
      </c>
      <c r="Q5" s="96">
        <v>28.748789911993324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3.7958978650060988</v>
      </c>
      <c r="C10" s="158">
        <v>4.2033438716239981</v>
      </c>
      <c r="D10" s="158">
        <v>3.8988082130630159</v>
      </c>
      <c r="E10" s="158">
        <v>3.7541111884914327</v>
      </c>
      <c r="F10" s="158">
        <v>2.9755638457842508</v>
      </c>
      <c r="G10" s="158">
        <v>2.9522437702459374</v>
      </c>
      <c r="H10" s="158">
        <v>1.7239689245467913</v>
      </c>
      <c r="I10" s="158">
        <v>2.7261377485717775</v>
      </c>
      <c r="J10" s="158">
        <v>2.7674199272870386</v>
      </c>
      <c r="K10" s="158">
        <v>1.3883590817277411</v>
      </c>
      <c r="L10" s="158">
        <v>2.007595592714317</v>
      </c>
      <c r="M10" s="158">
        <v>1.6384253908833468</v>
      </c>
      <c r="N10" s="158">
        <v>1.5026168354834439</v>
      </c>
      <c r="O10" s="158">
        <v>1.5115006716313755</v>
      </c>
      <c r="P10" s="158">
        <v>1.6998084904363262</v>
      </c>
      <c r="Q10" s="158">
        <v>2.0560082920949347</v>
      </c>
    </row>
    <row r="11" spans="1:17" x14ac:dyDescent="0.25">
      <c r="A11" s="92" t="s">
        <v>125</v>
      </c>
      <c r="B11" s="91">
        <v>1.7774156827611496</v>
      </c>
      <c r="C11" s="91">
        <v>2.0571394941596823</v>
      </c>
      <c r="D11" s="91">
        <v>1.8256030874437248</v>
      </c>
      <c r="E11" s="91">
        <v>1.7578492200139977</v>
      </c>
      <c r="F11" s="91">
        <v>1.3932971941397345</v>
      </c>
      <c r="G11" s="91">
        <v>1.3823776516601831</v>
      </c>
      <c r="H11" s="91">
        <v>1.2870832277860078</v>
      </c>
      <c r="I11" s="91">
        <v>1.7867607562597774</v>
      </c>
      <c r="J11" s="91">
        <v>1.5911669793950387</v>
      </c>
      <c r="K11" s="91">
        <v>1.3883590817277411</v>
      </c>
      <c r="L11" s="91">
        <v>1.7832003269630234</v>
      </c>
      <c r="M11" s="91">
        <v>1.4141202985000381</v>
      </c>
      <c r="N11" s="91">
        <v>1.3904184837547466</v>
      </c>
      <c r="O11" s="91">
        <v>1.3432001377855176</v>
      </c>
      <c r="P11" s="91">
        <v>1.4193101580848013</v>
      </c>
      <c r="Q11" s="91">
        <v>1.3699862803618543</v>
      </c>
    </row>
    <row r="12" spans="1:17" x14ac:dyDescent="0.25">
      <c r="A12" s="92" t="s">
        <v>26</v>
      </c>
      <c r="B12" s="91">
        <v>2.018482182244949</v>
      </c>
      <c r="C12" s="91">
        <v>2.1462043774643162</v>
      </c>
      <c r="D12" s="91">
        <v>2.0732051256192912</v>
      </c>
      <c r="E12" s="91">
        <v>1.996261968477435</v>
      </c>
      <c r="F12" s="91">
        <v>1.5822666516445163</v>
      </c>
      <c r="G12" s="91">
        <v>1.5698661185857545</v>
      </c>
      <c r="H12" s="91">
        <v>0.43688569676078343</v>
      </c>
      <c r="I12" s="91">
        <v>0.93937699231200011</v>
      </c>
      <c r="J12" s="91">
        <v>1.1762529478920001</v>
      </c>
      <c r="K12" s="91">
        <v>0</v>
      </c>
      <c r="L12" s="91">
        <v>0.2243952657512934</v>
      </c>
      <c r="M12" s="91">
        <v>0.22430509238330865</v>
      </c>
      <c r="N12" s="91">
        <v>0.1121983517286973</v>
      </c>
      <c r="O12" s="91">
        <v>0.16830053384585783</v>
      </c>
      <c r="P12" s="91">
        <v>0.28049833235152483</v>
      </c>
      <c r="Q12" s="91">
        <v>0.68602201173308053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283</v>
      </c>
      <c r="B15" s="204">
        <v>18.334924923474034</v>
      </c>
      <c r="C15" s="204">
        <v>21.324699567625728</v>
      </c>
      <c r="D15" s="204">
        <v>18.680995715607729</v>
      </c>
      <c r="E15" s="204">
        <v>18.148154532195523</v>
      </c>
      <c r="F15" s="204">
        <v>14.210896294211322</v>
      </c>
      <c r="G15" s="204">
        <v>14.135301418574867</v>
      </c>
      <c r="H15" s="204">
        <v>13.17617731979052</v>
      </c>
      <c r="I15" s="204">
        <v>18.61322295610568</v>
      </c>
      <c r="J15" s="204">
        <v>16.733886731739517</v>
      </c>
      <c r="K15" s="204">
        <v>14.31004964745143</v>
      </c>
      <c r="L15" s="204">
        <v>18.5924964579945</v>
      </c>
      <c r="M15" s="204">
        <v>14.743805806669979</v>
      </c>
      <c r="N15" s="204">
        <v>14.469528501121637</v>
      </c>
      <c r="O15" s="204">
        <v>13.936485646648142</v>
      </c>
      <c r="P15" s="204">
        <v>14.586623388831107</v>
      </c>
      <c r="Q15" s="204">
        <v>13.721633629152041</v>
      </c>
    </row>
    <row r="16" spans="1:17" x14ac:dyDescent="0.25">
      <c r="A16" s="152" t="s">
        <v>289</v>
      </c>
      <c r="B16" s="264">
        <v>18.334924923474034</v>
      </c>
      <c r="C16" s="264">
        <v>21.324699567625728</v>
      </c>
      <c r="D16" s="264">
        <v>18.680995715607729</v>
      </c>
      <c r="E16" s="264">
        <v>18.148154532195523</v>
      </c>
      <c r="F16" s="264">
        <v>14.210896294211322</v>
      </c>
      <c r="G16" s="264">
        <v>14.135301418574867</v>
      </c>
      <c r="H16" s="264">
        <v>13.17617731979052</v>
      </c>
      <c r="I16" s="264">
        <v>18.61322295610568</v>
      </c>
      <c r="J16" s="264">
        <v>16.733886731739517</v>
      </c>
      <c r="K16" s="264">
        <v>14.31004964745143</v>
      </c>
      <c r="L16" s="264">
        <v>18.5924964579945</v>
      </c>
      <c r="M16" s="264">
        <v>14.743805806669979</v>
      </c>
      <c r="N16" s="264">
        <v>14.469528501121637</v>
      </c>
      <c r="O16" s="264">
        <v>13.936485646648142</v>
      </c>
      <c r="P16" s="264">
        <v>14.586623388831107</v>
      </c>
      <c r="Q16" s="264">
        <v>13.721633629152041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2.7715737101213151</v>
      </c>
      <c r="C18" s="83">
        <v>2.750327321809257</v>
      </c>
      <c r="D18" s="83">
        <v>2.7607712617007683</v>
      </c>
      <c r="E18" s="83">
        <v>2.7524719317845103</v>
      </c>
      <c r="F18" s="83">
        <v>2.764586949599896</v>
      </c>
      <c r="G18" s="83">
        <v>2.7709763160593286</v>
      </c>
      <c r="H18" s="83">
        <v>2.6728657275219709</v>
      </c>
      <c r="I18" s="83">
        <v>2.833197529957316</v>
      </c>
      <c r="J18" s="83">
        <v>1.3796956684748165</v>
      </c>
      <c r="K18" s="83">
        <v>2.5813761868546368</v>
      </c>
      <c r="L18" s="83">
        <v>3.202533816860289</v>
      </c>
      <c r="M18" s="83">
        <v>2.3649425484189619</v>
      </c>
      <c r="N18" s="83">
        <v>2.3629567290307238</v>
      </c>
      <c r="O18" s="83">
        <v>2.221891646559786</v>
      </c>
      <c r="P18" s="83">
        <v>3.3375547986500722</v>
      </c>
      <c r="Q18" s="83">
        <v>4.9676943328360075</v>
      </c>
    </row>
    <row r="19" spans="1:17" x14ac:dyDescent="0.25">
      <c r="A19" s="154" t="s">
        <v>125</v>
      </c>
      <c r="B19" s="83">
        <v>15.497260128586735</v>
      </c>
      <c r="C19" s="83">
        <v>18.574372245816473</v>
      </c>
      <c r="D19" s="83">
        <v>15.33501156436944</v>
      </c>
      <c r="E19" s="83">
        <v>15.383477655830694</v>
      </c>
      <c r="F19" s="83">
        <v>11.212307101340773</v>
      </c>
      <c r="G19" s="83">
        <v>11.258910353462245</v>
      </c>
      <c r="H19" s="83">
        <v>10.503311592268549</v>
      </c>
      <c r="I19" s="83">
        <v>11.821270029490847</v>
      </c>
      <c r="J19" s="83">
        <v>12.792645377485073</v>
      </c>
      <c r="K19" s="83">
        <v>10.685549732523329</v>
      </c>
      <c r="L19" s="83">
        <v>9.5220892419270697</v>
      </c>
      <c r="M19" s="83">
        <v>8.4513877710000465</v>
      </c>
      <c r="N19" s="83">
        <v>9.7518281676828877</v>
      </c>
      <c r="O19" s="83">
        <v>10.37657423602932</v>
      </c>
      <c r="P19" s="83">
        <v>10.109030642749138</v>
      </c>
      <c r="Q19" s="83">
        <v>8.7539392963160338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3.9587553966575166</v>
      </c>
      <c r="J20" s="83">
        <v>2.5615456857796262</v>
      </c>
      <c r="K20" s="83">
        <v>1.0431237280734649</v>
      </c>
      <c r="L20" s="83">
        <v>5.8678733992071406</v>
      </c>
      <c r="M20" s="83">
        <v>3.9274754872509701</v>
      </c>
      <c r="N20" s="83">
        <v>2.3547436044080254</v>
      </c>
      <c r="O20" s="83">
        <v>1.3380197640590363</v>
      </c>
      <c r="P20" s="83">
        <v>1.1400379474318965</v>
      </c>
      <c r="Q20" s="83">
        <v>0</v>
      </c>
    </row>
    <row r="21" spans="1:17" x14ac:dyDescent="0.25">
      <c r="A21" s="154" t="s">
        <v>26</v>
      </c>
      <c r="B21" s="83">
        <v>6.6091084765982147E-2</v>
      </c>
      <c r="C21" s="83">
        <v>0</v>
      </c>
      <c r="D21" s="83">
        <v>0.58521288953752004</v>
      </c>
      <c r="E21" s="83">
        <v>1.2204944580316913E-2</v>
      </c>
      <c r="F21" s="83">
        <v>0.23400224327065422</v>
      </c>
      <c r="G21" s="83">
        <v>0.10541474905329321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3.6925187631255411E-17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0</v>
      </c>
      <c r="C23" s="204">
        <v>0</v>
      </c>
      <c r="D23" s="204">
        <v>0</v>
      </c>
      <c r="E23" s="204">
        <v>0</v>
      </c>
      <c r="F23" s="204">
        <v>0</v>
      </c>
      <c r="G23" s="204">
        <v>0</v>
      </c>
      <c r="H23" s="204">
        <v>0</v>
      </c>
      <c r="I23" s="204">
        <v>0</v>
      </c>
      <c r="J23" s="204">
        <v>0</v>
      </c>
      <c r="K23" s="204">
        <v>0</v>
      </c>
      <c r="L23" s="204">
        <v>0</v>
      </c>
      <c r="M23" s="204">
        <v>0</v>
      </c>
      <c r="N23" s="204">
        <v>0</v>
      </c>
      <c r="O23" s="204">
        <v>0</v>
      </c>
      <c r="P23" s="204">
        <v>0</v>
      </c>
      <c r="Q23" s="204">
        <v>0</v>
      </c>
    </row>
    <row r="24" spans="1:17" x14ac:dyDescent="0.25">
      <c r="A24" s="152" t="s">
        <v>287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x14ac:dyDescent="0.25">
      <c r="A25" s="152" t="s">
        <v>286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281</v>
      </c>
      <c r="B26" s="204">
        <v>39.679242780044262</v>
      </c>
      <c r="C26" s="204">
        <v>46.394883535130894</v>
      </c>
      <c r="D26" s="204">
        <v>40.428186505610043</v>
      </c>
      <c r="E26" s="204">
        <v>39.275046540867116</v>
      </c>
      <c r="F26" s="204">
        <v>30.754290324806014</v>
      </c>
      <c r="G26" s="204">
        <v>30.590692849723627</v>
      </c>
      <c r="H26" s="204">
        <v>29.822349918323567</v>
      </c>
      <c r="I26" s="204">
        <v>38.647008071241807</v>
      </c>
      <c r="J26" s="204">
        <v>18.57139584318999</v>
      </c>
      <c r="K26" s="204">
        <v>17.909404203096212</v>
      </c>
      <c r="L26" s="204">
        <v>15.109691617965911</v>
      </c>
      <c r="M26" s="204">
        <v>21.495698508765379</v>
      </c>
      <c r="N26" s="204">
        <v>21.139129030992734</v>
      </c>
      <c r="O26" s="204">
        <v>22.87582540293598</v>
      </c>
      <c r="P26" s="204">
        <v>11.059764891483354</v>
      </c>
      <c r="Q26" s="204">
        <v>10.504182898606402</v>
      </c>
    </row>
    <row r="27" spans="1:17" x14ac:dyDescent="0.25">
      <c r="A27" s="152" t="s">
        <v>285</v>
      </c>
      <c r="B27" s="264">
        <v>39.679242780044262</v>
      </c>
      <c r="C27" s="264">
        <v>46.394883535130894</v>
      </c>
      <c r="D27" s="264">
        <v>40.428186505610043</v>
      </c>
      <c r="E27" s="264">
        <v>39.275046540867116</v>
      </c>
      <c r="F27" s="264">
        <v>30.754290324806014</v>
      </c>
      <c r="G27" s="264">
        <v>30.590692849723627</v>
      </c>
      <c r="H27" s="264">
        <v>29.822349918323567</v>
      </c>
      <c r="I27" s="264">
        <v>38.647008071241807</v>
      </c>
      <c r="J27" s="264">
        <v>18.57139584318999</v>
      </c>
      <c r="K27" s="264">
        <v>17.909404203096212</v>
      </c>
      <c r="L27" s="264">
        <v>15.109691617965911</v>
      </c>
      <c r="M27" s="264">
        <v>21.495698508765379</v>
      </c>
      <c r="N27" s="264">
        <v>21.139129030992734</v>
      </c>
      <c r="O27" s="264">
        <v>22.87582540293598</v>
      </c>
      <c r="P27" s="264">
        <v>11.059764891483354</v>
      </c>
      <c r="Q27" s="264">
        <v>10.504182898606402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5.9980581641702315</v>
      </c>
      <c r="C29" s="83">
        <v>5.9837239616987441</v>
      </c>
      <c r="D29" s="83">
        <v>5.9746802133312329</v>
      </c>
      <c r="E29" s="83">
        <v>5.9567193474954925</v>
      </c>
      <c r="F29" s="83">
        <v>5.9829378749881057</v>
      </c>
      <c r="G29" s="83">
        <v>5.9967653230967191</v>
      </c>
      <c r="H29" s="83">
        <v>6.0496405805900313</v>
      </c>
      <c r="I29" s="83">
        <v>5.8826248450306853</v>
      </c>
      <c r="J29" s="83">
        <v>1.5311968350891842</v>
      </c>
      <c r="K29" s="83">
        <v>3.2306603170213646</v>
      </c>
      <c r="L29" s="83">
        <v>2.602625122354647</v>
      </c>
      <c r="M29" s="83">
        <v>3.4479626683883366</v>
      </c>
      <c r="N29" s="83">
        <v>3.4521406268186943</v>
      </c>
      <c r="O29" s="83">
        <v>3.6470891342085325</v>
      </c>
      <c r="P29" s="83">
        <v>2.5305768443830257</v>
      </c>
      <c r="Q29" s="83">
        <v>3.8028686136626293</v>
      </c>
    </row>
    <row r="30" spans="1:17" x14ac:dyDescent="0.25">
      <c r="A30" s="154" t="s">
        <v>125</v>
      </c>
      <c r="B30" s="83">
        <v>33.538154622079595</v>
      </c>
      <c r="C30" s="83">
        <v>40.411159573432151</v>
      </c>
      <c r="D30" s="83">
        <v>33.187026913776357</v>
      </c>
      <c r="E30" s="83">
        <v>33.291914052268474</v>
      </c>
      <c r="F30" s="83">
        <v>24.264940132311022</v>
      </c>
      <c r="G30" s="83">
        <v>24.365795836001443</v>
      </c>
      <c r="H30" s="83">
        <v>23.772709337733538</v>
      </c>
      <c r="I30" s="83">
        <v>24.544740011949372</v>
      </c>
      <c r="J30" s="83">
        <v>14.197375959059892</v>
      </c>
      <c r="K30" s="83">
        <v>13.373247054116934</v>
      </c>
      <c r="L30" s="83">
        <v>7.7383815739496535</v>
      </c>
      <c r="M30" s="83">
        <v>12.321681788829469</v>
      </c>
      <c r="N30" s="83">
        <v>14.246846668758986</v>
      </c>
      <c r="O30" s="83">
        <v>17.032464749181653</v>
      </c>
      <c r="P30" s="83">
        <v>7.6647966571354411</v>
      </c>
      <c r="Q30" s="83">
        <v>6.7013142849437717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8.2196432142617528</v>
      </c>
      <c r="J31" s="83">
        <v>2.8428230490409123</v>
      </c>
      <c r="K31" s="83">
        <v>1.3054968319579137</v>
      </c>
      <c r="L31" s="83">
        <v>4.7686849216616105</v>
      </c>
      <c r="M31" s="83">
        <v>5.726054051547572</v>
      </c>
      <c r="N31" s="83">
        <v>3.4401417354150534</v>
      </c>
      <c r="O31" s="83">
        <v>2.1962715195457978</v>
      </c>
      <c r="P31" s="83">
        <v>0.86439138996488574</v>
      </c>
      <c r="Q31" s="83">
        <v>0</v>
      </c>
    </row>
    <row r="32" spans="1:17" x14ac:dyDescent="0.25">
      <c r="A32" s="154" t="s">
        <v>26</v>
      </c>
      <c r="B32" s="83">
        <v>0.14302999379443326</v>
      </c>
      <c r="C32" s="83">
        <v>0</v>
      </c>
      <c r="D32" s="83">
        <v>1.2664793785024515</v>
      </c>
      <c r="E32" s="83">
        <v>2.6413141103149955E-2</v>
      </c>
      <c r="F32" s="83">
        <v>0.50641231750688664</v>
      </c>
      <c r="G32" s="83">
        <v>0.22813169062546282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2.8266964045740588E-17</v>
      </c>
    </row>
    <row r="33" spans="1:17" x14ac:dyDescent="0.25">
      <c r="A33" s="152" t="s">
        <v>284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280</v>
      </c>
      <c r="B34" s="204">
        <v>78.354267892374637</v>
      </c>
      <c r="C34" s="204">
        <v>99.701760947015373</v>
      </c>
      <c r="D34" s="204">
        <v>78.464049601219216</v>
      </c>
      <c r="E34" s="204">
        <v>84.814930947809927</v>
      </c>
      <c r="F34" s="204">
        <v>60.779835974658418</v>
      </c>
      <c r="G34" s="204">
        <v>51.863042993419526</v>
      </c>
      <c r="H34" s="204">
        <v>36.66173812592713</v>
      </c>
      <c r="I34" s="204">
        <v>21.84736852492874</v>
      </c>
      <c r="J34" s="204">
        <v>19.257992491283467</v>
      </c>
      <c r="K34" s="204">
        <v>16.120402865896626</v>
      </c>
      <c r="L34" s="204">
        <v>1.7477486036889676</v>
      </c>
      <c r="M34" s="204">
        <v>2.7472181486743761</v>
      </c>
      <c r="N34" s="204">
        <v>3.5095833097713749</v>
      </c>
      <c r="O34" s="204">
        <v>2.6577901769200509</v>
      </c>
      <c r="P34" s="204">
        <v>1.091498654641702</v>
      </c>
      <c r="Q34" s="204">
        <v>2.466965092139946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12.760608497634875</v>
      </c>
      <c r="C38" s="87">
        <v>18.518052183703681</v>
      </c>
      <c r="D38" s="87">
        <v>3.780631528266488</v>
      </c>
      <c r="E38" s="87">
        <v>13.075226431730831</v>
      </c>
      <c r="F38" s="87">
        <v>7.631853855304473</v>
      </c>
      <c r="G38" s="87">
        <v>16.915674487106774</v>
      </c>
      <c r="H38" s="87">
        <v>2.6078468140799056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2.3675963799662085</v>
      </c>
    </row>
    <row r="39" spans="1:17" x14ac:dyDescent="0.25">
      <c r="A39" s="88" t="s">
        <v>29</v>
      </c>
      <c r="B39" s="87">
        <v>65.016179607679859</v>
      </c>
      <c r="C39" s="87">
        <v>80.510701718232013</v>
      </c>
      <c r="D39" s="87">
        <v>74.380555290456002</v>
      </c>
      <c r="E39" s="87">
        <v>71.194997193192009</v>
      </c>
      <c r="F39" s="87">
        <v>52.652250499464003</v>
      </c>
      <c r="G39" s="87">
        <v>34.044440947713895</v>
      </c>
      <c r="H39" s="87">
        <v>34.020971072712008</v>
      </c>
      <c r="I39" s="87">
        <v>21.84736852492874</v>
      </c>
      <c r="J39" s="87">
        <v>19.257992491283467</v>
      </c>
      <c r="K39" s="87">
        <v>16.120402865896626</v>
      </c>
      <c r="L39" s="87">
        <v>1.7477486036889676</v>
      </c>
      <c r="M39" s="87">
        <v>2.7472181486743761</v>
      </c>
      <c r="N39" s="87">
        <v>3.5095833097713749</v>
      </c>
      <c r="O39" s="87">
        <v>2.6577901769200509</v>
      </c>
      <c r="P39" s="87">
        <v>1.091498654641702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0.57747978705989944</v>
      </c>
      <c r="C41" s="87">
        <v>0.67300704507968412</v>
      </c>
      <c r="D41" s="87">
        <v>0.30286278249673843</v>
      </c>
      <c r="E41" s="87">
        <v>0.54470732288709856</v>
      </c>
      <c r="F41" s="87">
        <v>0.49573161988994313</v>
      </c>
      <c r="G41" s="87">
        <v>0.90292755859885898</v>
      </c>
      <c r="H41" s="87">
        <v>3.2920239135216661E-2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9.9368712173737495E-2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278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0.99999999999999978</v>
      </c>
      <c r="C50" s="77">
        <f t="shared" si="0"/>
        <v>1</v>
      </c>
      <c r="D50" s="77">
        <f t="shared" si="0"/>
        <v>1</v>
      </c>
      <c r="E50" s="77">
        <f t="shared" si="0"/>
        <v>1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1</v>
      </c>
      <c r="K50" s="77">
        <f t="shared" si="0"/>
        <v>0.99999999999999978</v>
      </c>
      <c r="L50" s="77">
        <f t="shared" si="0"/>
        <v>1.0000000000000002</v>
      </c>
      <c r="M50" s="77">
        <f t="shared" si="0"/>
        <v>1</v>
      </c>
      <c r="N50" s="77">
        <f t="shared" si="0"/>
        <v>1</v>
      </c>
      <c r="O50" s="77">
        <f t="shared" si="0"/>
        <v>1</v>
      </c>
      <c r="P50" s="77">
        <f t="shared" si="0"/>
        <v>1</v>
      </c>
      <c r="Q50" s="77">
        <f t="shared" si="0"/>
        <v>0.99999999999999989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2.7081767317539605E-2</v>
      </c>
      <c r="C55" s="201">
        <f t="shared" si="5"/>
        <v>2.4491487340965346E-2</v>
      </c>
      <c r="D55" s="201">
        <f t="shared" si="5"/>
        <v>2.7558860479319276E-2</v>
      </c>
      <c r="E55" s="201">
        <f t="shared" si="5"/>
        <v>2.5714456507855359E-2</v>
      </c>
      <c r="F55" s="201">
        <f t="shared" si="5"/>
        <v>2.7368909083664336E-2</v>
      </c>
      <c r="G55" s="201">
        <f t="shared" si="5"/>
        <v>2.96584868070759E-2</v>
      </c>
      <c r="H55" s="201">
        <f t="shared" si="5"/>
        <v>2.1183082197881321E-2</v>
      </c>
      <c r="I55" s="201">
        <f t="shared" si="5"/>
        <v>3.3313127794097792E-2</v>
      </c>
      <c r="J55" s="201">
        <f t="shared" si="5"/>
        <v>4.8271173541517338E-2</v>
      </c>
      <c r="K55" s="201">
        <f t="shared" si="5"/>
        <v>2.791894017196524E-2</v>
      </c>
      <c r="L55" s="201">
        <f t="shared" si="5"/>
        <v>5.3596579137049252E-2</v>
      </c>
      <c r="M55" s="201">
        <f t="shared" si="5"/>
        <v>4.0330324377686522E-2</v>
      </c>
      <c r="N55" s="201">
        <f t="shared" si="5"/>
        <v>3.6991263144120816E-2</v>
      </c>
      <c r="O55" s="201">
        <f t="shared" si="5"/>
        <v>3.6882420442919311E-2</v>
      </c>
      <c r="P55" s="201">
        <f t="shared" si="5"/>
        <v>5.9773074611332223E-2</v>
      </c>
      <c r="Q55" s="201">
        <f t="shared" si="5"/>
        <v>7.1516342023050378E-2</v>
      </c>
    </row>
    <row r="56" spans="1:17" x14ac:dyDescent="0.25">
      <c r="A56" s="127" t="s">
        <v>283</v>
      </c>
      <c r="B56" s="200">
        <f t="shared" ref="B56:Q56" si="6">IF(B$15=0,0,B$15/B$5)</f>
        <v>0.13081020307201643</v>
      </c>
      <c r="C56" s="200">
        <f t="shared" si="6"/>
        <v>0.12425193499779255</v>
      </c>
      <c r="D56" s="200">
        <f t="shared" si="6"/>
        <v>0.13204726326785171</v>
      </c>
      <c r="E56" s="200">
        <f t="shared" si="6"/>
        <v>0.12430903268038485</v>
      </c>
      <c r="F56" s="200">
        <f t="shared" si="6"/>
        <v>0.1307102615945189</v>
      </c>
      <c r="G56" s="200">
        <f t="shared" si="6"/>
        <v>0.1420044153745203</v>
      </c>
      <c r="H56" s="200">
        <f t="shared" si="6"/>
        <v>0.16190085751827404</v>
      </c>
      <c r="I56" s="200">
        <f t="shared" si="6"/>
        <v>0.22745170353979174</v>
      </c>
      <c r="J56" s="200">
        <f t="shared" si="6"/>
        <v>0.29188354918140719</v>
      </c>
      <c r="K56" s="200">
        <f t="shared" si="6"/>
        <v>0.28776519361825686</v>
      </c>
      <c r="L56" s="200">
        <f t="shared" si="6"/>
        <v>0.49636202200410606</v>
      </c>
      <c r="M56" s="200">
        <f t="shared" si="6"/>
        <v>0.36292312976426189</v>
      </c>
      <c r="N56" s="200">
        <f t="shared" si="6"/>
        <v>0.35620933009454753</v>
      </c>
      <c r="O56" s="200">
        <f t="shared" si="6"/>
        <v>0.34006688370281052</v>
      </c>
      <c r="P56" s="200">
        <f t="shared" si="6"/>
        <v>0.51293268215421106</v>
      </c>
      <c r="Q56" s="200">
        <f t="shared" si="6"/>
        <v>0.47729430251350147</v>
      </c>
    </row>
    <row r="57" spans="1:17" x14ac:dyDescent="0.25">
      <c r="A57" s="142" t="s">
        <v>289</v>
      </c>
      <c r="B57" s="199">
        <f t="shared" ref="B57:Q57" si="7">IF(B$16=0,0,B$16/B$5)</f>
        <v>0.13081020307201643</v>
      </c>
      <c r="C57" s="199">
        <f t="shared" si="7"/>
        <v>0.12425193499779255</v>
      </c>
      <c r="D57" s="199">
        <f t="shared" si="7"/>
        <v>0.13204726326785171</v>
      </c>
      <c r="E57" s="199">
        <f t="shared" si="7"/>
        <v>0.12430903268038485</v>
      </c>
      <c r="F57" s="199">
        <f t="shared" si="7"/>
        <v>0.1307102615945189</v>
      </c>
      <c r="G57" s="199">
        <f t="shared" si="7"/>
        <v>0.1420044153745203</v>
      </c>
      <c r="H57" s="199">
        <f t="shared" si="7"/>
        <v>0.16190085751827404</v>
      </c>
      <c r="I57" s="199">
        <f t="shared" si="7"/>
        <v>0.22745170353979174</v>
      </c>
      <c r="J57" s="199">
        <f t="shared" si="7"/>
        <v>0.29188354918140719</v>
      </c>
      <c r="K57" s="199">
        <f t="shared" si="7"/>
        <v>0.28776519361825686</v>
      </c>
      <c r="L57" s="199">
        <f t="shared" si="7"/>
        <v>0.49636202200410606</v>
      </c>
      <c r="M57" s="199">
        <f t="shared" si="7"/>
        <v>0.36292312976426189</v>
      </c>
      <c r="N57" s="199">
        <f t="shared" si="7"/>
        <v>0.35620933009454753</v>
      </c>
      <c r="O57" s="199">
        <f t="shared" si="7"/>
        <v>0.34006688370281052</v>
      </c>
      <c r="P57" s="199">
        <f t="shared" si="7"/>
        <v>0.51293268215421106</v>
      </c>
      <c r="Q57" s="199">
        <f t="shared" si="7"/>
        <v>0.47729430251350147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0</v>
      </c>
      <c r="C59" s="200">
        <f t="shared" si="9"/>
        <v>0</v>
      </c>
      <c r="D59" s="200">
        <f t="shared" si="9"/>
        <v>0</v>
      </c>
      <c r="E59" s="200">
        <f t="shared" si="9"/>
        <v>0</v>
      </c>
      <c r="F59" s="200">
        <f t="shared" si="9"/>
        <v>0</v>
      </c>
      <c r="G59" s="200">
        <f t="shared" si="9"/>
        <v>0</v>
      </c>
      <c r="H59" s="200">
        <f t="shared" si="9"/>
        <v>0</v>
      </c>
      <c r="I59" s="200">
        <f t="shared" si="9"/>
        <v>0</v>
      </c>
      <c r="J59" s="200">
        <f t="shared" si="9"/>
        <v>0</v>
      </c>
      <c r="K59" s="200">
        <f t="shared" si="9"/>
        <v>0</v>
      </c>
      <c r="L59" s="200">
        <f t="shared" si="9"/>
        <v>0</v>
      </c>
      <c r="M59" s="200">
        <f t="shared" si="9"/>
        <v>0</v>
      </c>
      <c r="N59" s="200">
        <f t="shared" si="9"/>
        <v>0</v>
      </c>
      <c r="O59" s="200">
        <f t="shared" si="9"/>
        <v>0</v>
      </c>
      <c r="P59" s="200">
        <f t="shared" si="9"/>
        <v>0</v>
      </c>
      <c r="Q59" s="200">
        <f t="shared" si="9"/>
        <v>0</v>
      </c>
    </row>
    <row r="60" spans="1:17" x14ac:dyDescent="0.25">
      <c r="A60" s="142" t="s">
        <v>287</v>
      </c>
      <c r="B60" s="199">
        <f t="shared" ref="B60:Q60" si="10">IF(B$24=0,0,B$24/B$5)</f>
        <v>0</v>
      </c>
      <c r="C60" s="199">
        <f t="shared" si="10"/>
        <v>0</v>
      </c>
      <c r="D60" s="199">
        <f t="shared" si="10"/>
        <v>0</v>
      </c>
      <c r="E60" s="199">
        <f t="shared" si="10"/>
        <v>0</v>
      </c>
      <c r="F60" s="199">
        <f t="shared" si="10"/>
        <v>0</v>
      </c>
      <c r="G60" s="199">
        <f t="shared" si="10"/>
        <v>0</v>
      </c>
      <c r="H60" s="199">
        <f t="shared" si="10"/>
        <v>0</v>
      </c>
      <c r="I60" s="199">
        <f t="shared" si="10"/>
        <v>0</v>
      </c>
      <c r="J60" s="199">
        <f t="shared" si="10"/>
        <v>0</v>
      </c>
      <c r="K60" s="199">
        <f t="shared" si="10"/>
        <v>0</v>
      </c>
      <c r="L60" s="199">
        <f t="shared" si="10"/>
        <v>0</v>
      </c>
      <c r="M60" s="199">
        <f t="shared" si="10"/>
        <v>0</v>
      </c>
      <c r="N60" s="199">
        <f t="shared" si="10"/>
        <v>0</v>
      </c>
      <c r="O60" s="199">
        <f t="shared" si="10"/>
        <v>0</v>
      </c>
      <c r="P60" s="199">
        <f t="shared" si="10"/>
        <v>0</v>
      </c>
      <c r="Q60" s="199">
        <f t="shared" si="10"/>
        <v>0</v>
      </c>
    </row>
    <row r="61" spans="1:17" x14ac:dyDescent="0.25">
      <c r="A61" s="142" t="s">
        <v>286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281</v>
      </c>
      <c r="B62" s="200">
        <f t="shared" ref="B62:Q62" si="12">IF(B$26=0,0,B$26/B$5)</f>
        <v>0.28309086770004427</v>
      </c>
      <c r="C62" s="200">
        <f t="shared" si="12"/>
        <v>0.27032756240978406</v>
      </c>
      <c r="D62" s="200">
        <f t="shared" si="12"/>
        <v>0.28576803229433373</v>
      </c>
      <c r="E62" s="200">
        <f t="shared" si="12"/>
        <v>0.26902146084942136</v>
      </c>
      <c r="F62" s="200">
        <f t="shared" si="12"/>
        <v>0.28287458090498102</v>
      </c>
      <c r="G62" s="200">
        <f t="shared" si="12"/>
        <v>0.30731664825471328</v>
      </c>
      <c r="H62" s="200">
        <f t="shared" si="12"/>
        <v>0.3664389077198133</v>
      </c>
      <c r="I62" s="200">
        <f t="shared" si="12"/>
        <v>0.47226253310615107</v>
      </c>
      <c r="J62" s="200">
        <f t="shared" si="12"/>
        <v>0.32393460161778187</v>
      </c>
      <c r="K62" s="200">
        <f t="shared" si="12"/>
        <v>0.36014572241609666</v>
      </c>
      <c r="L62" s="200">
        <f t="shared" si="12"/>
        <v>0.40338192884943191</v>
      </c>
      <c r="M62" s="200">
        <f t="shared" si="12"/>
        <v>0.5291229606226141</v>
      </c>
      <c r="N62" s="200">
        <f t="shared" si="12"/>
        <v>0.52040085413484094</v>
      </c>
      <c r="O62" s="200">
        <f t="shared" si="12"/>
        <v>0.55819744332582355</v>
      </c>
      <c r="P62" s="200">
        <f t="shared" si="12"/>
        <v>0.38891213672708191</v>
      </c>
      <c r="Q62" s="200">
        <f t="shared" si="12"/>
        <v>0.36537826220728342</v>
      </c>
    </row>
    <row r="63" spans="1:17" x14ac:dyDescent="0.25">
      <c r="A63" s="142" t="s">
        <v>285</v>
      </c>
      <c r="B63" s="199">
        <f t="shared" ref="B63:Q63" si="13">IF(B$27=0,0,B$27/B$5)</f>
        <v>0.28309086770004427</v>
      </c>
      <c r="C63" s="199">
        <f t="shared" si="13"/>
        <v>0.27032756240978406</v>
      </c>
      <c r="D63" s="199">
        <f t="shared" si="13"/>
        <v>0.28576803229433373</v>
      </c>
      <c r="E63" s="199">
        <f t="shared" si="13"/>
        <v>0.26902146084942136</v>
      </c>
      <c r="F63" s="199">
        <f t="shared" si="13"/>
        <v>0.28287458090498102</v>
      </c>
      <c r="G63" s="199">
        <f t="shared" si="13"/>
        <v>0.30731664825471328</v>
      </c>
      <c r="H63" s="199">
        <f t="shared" si="13"/>
        <v>0.3664389077198133</v>
      </c>
      <c r="I63" s="199">
        <f t="shared" si="13"/>
        <v>0.47226253310615107</v>
      </c>
      <c r="J63" s="199">
        <f t="shared" si="13"/>
        <v>0.32393460161778187</v>
      </c>
      <c r="K63" s="199">
        <f t="shared" si="13"/>
        <v>0.36014572241609666</v>
      </c>
      <c r="L63" s="199">
        <f t="shared" si="13"/>
        <v>0.40338192884943191</v>
      </c>
      <c r="M63" s="199">
        <f t="shared" si="13"/>
        <v>0.5291229606226141</v>
      </c>
      <c r="N63" s="199">
        <f t="shared" si="13"/>
        <v>0.52040085413484094</v>
      </c>
      <c r="O63" s="199">
        <f t="shared" si="13"/>
        <v>0.55819744332582355</v>
      </c>
      <c r="P63" s="199">
        <f t="shared" si="13"/>
        <v>0.38891213672708191</v>
      </c>
      <c r="Q63" s="199">
        <f t="shared" si="13"/>
        <v>0.36537826220728342</v>
      </c>
    </row>
    <row r="64" spans="1:17" x14ac:dyDescent="0.25">
      <c r="A64" s="142" t="s">
        <v>284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280</v>
      </c>
      <c r="B65" s="200">
        <f t="shared" ref="B65:Q65" si="15">IF(B$34=0,0,B$34/B$5)</f>
        <v>0.55901716191039952</v>
      </c>
      <c r="C65" s="200">
        <f t="shared" si="15"/>
        <v>0.58092901525145801</v>
      </c>
      <c r="D65" s="200">
        <f t="shared" si="15"/>
        <v>0.55462584395849523</v>
      </c>
      <c r="E65" s="200">
        <f t="shared" si="15"/>
        <v>0.58095504996233838</v>
      </c>
      <c r="F65" s="200">
        <f t="shared" si="15"/>
        <v>0.5590462484168357</v>
      </c>
      <c r="G65" s="200">
        <f t="shared" si="15"/>
        <v>0.52102044956369065</v>
      </c>
      <c r="H65" s="200">
        <f t="shared" si="15"/>
        <v>0.45047715256403137</v>
      </c>
      <c r="I65" s="200">
        <f t="shared" si="15"/>
        <v>0.26697263555995926</v>
      </c>
      <c r="J65" s="200">
        <f t="shared" si="15"/>
        <v>0.3359106756592935</v>
      </c>
      <c r="K65" s="200">
        <f t="shared" si="15"/>
        <v>0.32417014379368109</v>
      </c>
      <c r="L65" s="200">
        <f t="shared" si="15"/>
        <v>4.6659470009412847E-2</v>
      </c>
      <c r="M65" s="200">
        <f t="shared" si="15"/>
        <v>6.7623585235437517E-2</v>
      </c>
      <c r="N65" s="200">
        <f t="shared" si="15"/>
        <v>8.6398552626490807E-2</v>
      </c>
      <c r="O65" s="200">
        <f t="shared" si="15"/>
        <v>6.4853252528446592E-2</v>
      </c>
      <c r="P65" s="200">
        <f t="shared" si="15"/>
        <v>3.8382106507374884E-2</v>
      </c>
      <c r="Q65" s="200">
        <f t="shared" si="15"/>
        <v>8.5811093256164692E-2</v>
      </c>
    </row>
    <row r="66" spans="1:17" x14ac:dyDescent="0.25">
      <c r="A66" s="127" t="s">
        <v>279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278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>IF(B$5=0,0,B$5/TRE_fec!B$5)</f>
        <v>1.9041227051177274</v>
      </c>
      <c r="C71" s="230">
        <f>IF(C$5=0,0,C$5/TRE_fec!C$5)</f>
        <v>2.01447759610905</v>
      </c>
      <c r="D71" s="230">
        <f>IF(D$5=0,0,D$5/TRE_fec!D$5)</f>
        <v>1.8711589357164928</v>
      </c>
      <c r="E71" s="230">
        <f>IF(E$5=0,0,E$5/TRE_fec!E$5)</f>
        <v>2.0053703265433387</v>
      </c>
      <c r="F71" s="230">
        <f>IF(F$5=0,0,F$5/TRE_fec!F$5)</f>
        <v>1.8841455421700066</v>
      </c>
      <c r="G71" s="230">
        <f>IF(G$5=0,0,G$5/TRE_fec!G$5)</f>
        <v>1.738693156514632</v>
      </c>
      <c r="H71" s="230">
        <f>IF(H$5=0,0,H$5/TRE_fec!H$5)</f>
        <v>1.5267926975265105</v>
      </c>
      <c r="I71" s="230">
        <f>IF(I$5=0,0,I$5/TRE_fec!I$5)</f>
        <v>1.1058912038277793</v>
      </c>
      <c r="J71" s="230">
        <f>IF(J$5=0,0,J$5/TRE_fec!J$5)</f>
        <v>0.86999723500384563</v>
      </c>
      <c r="K71" s="230">
        <f>IF(K$5=0,0,K$5/TRE_fec!K$5)</f>
        <v>0.86486335343835097</v>
      </c>
      <c r="L71" s="230">
        <f>IF(L$5=0,0,L$5/TRE_fec!L$5)</f>
        <v>0.5072072475449525</v>
      </c>
      <c r="M71" s="230">
        <f>IF(M$5=0,0,M$5/TRE_fec!M$5)</f>
        <v>0.69367336899027432</v>
      </c>
      <c r="N71" s="230">
        <f>IF(N$5=0,0,N$5/TRE_fec!N$5)</f>
        <v>0.69930066491581488</v>
      </c>
      <c r="O71" s="230">
        <f>IF(O$5=0,0,O$5/TRE_fec!O$5)</f>
        <v>0.73105451025126411</v>
      </c>
      <c r="P71" s="230">
        <f>IF(P$5=0,0,P$5/TRE_fec!P$5)</f>
        <v>0.47643971069102181</v>
      </c>
      <c r="Q71" s="230">
        <f>IF(Q$5=0,0,Q$5/TRE_fec!Q$5)</f>
        <v>0.50089707473427414</v>
      </c>
    </row>
    <row r="72" spans="1:17" x14ac:dyDescent="0.25">
      <c r="A72" s="132" t="s">
        <v>83</v>
      </c>
      <c r="B72" s="275">
        <f>IF(B$6=0,0,B$6/TRE_fec!B$6)</f>
        <v>0</v>
      </c>
      <c r="C72" s="275">
        <f>IF(C$6=0,0,C$6/TRE_fec!C$6)</f>
        <v>0</v>
      </c>
      <c r="D72" s="275">
        <f>IF(D$6=0,0,D$6/TRE_fec!D$6)</f>
        <v>0</v>
      </c>
      <c r="E72" s="275">
        <f>IF(E$6=0,0,E$6/TRE_fec!E$6)</f>
        <v>0</v>
      </c>
      <c r="F72" s="275">
        <f>IF(F$6=0,0,F$6/TRE_fec!F$6)</f>
        <v>0</v>
      </c>
      <c r="G72" s="275">
        <f>IF(G$6=0,0,G$6/TRE_fec!G$6)</f>
        <v>0</v>
      </c>
      <c r="H72" s="275">
        <f>IF(H$6=0,0,H$6/TRE_fec!H$6)</f>
        <v>0</v>
      </c>
      <c r="I72" s="275">
        <f>IF(I$6=0,0,I$6/TRE_fec!I$6)</f>
        <v>0</v>
      </c>
      <c r="J72" s="275">
        <f>IF(J$6=0,0,J$6/TRE_fec!J$6)</f>
        <v>0</v>
      </c>
      <c r="K72" s="275">
        <f>IF(K$6=0,0,K$6/TRE_fec!K$6)</f>
        <v>0</v>
      </c>
      <c r="L72" s="275">
        <f>IF(L$6=0,0,L$6/TRE_fec!L$6)</f>
        <v>0</v>
      </c>
      <c r="M72" s="275">
        <f>IF(M$6=0,0,M$6/TRE_fec!M$6)</f>
        <v>0</v>
      </c>
      <c r="N72" s="275">
        <f>IF(N$6=0,0,N$6/TRE_fec!N$6)</f>
        <v>0</v>
      </c>
      <c r="O72" s="275">
        <f>IF(O$6=0,0,O$6/TRE_fec!O$6)</f>
        <v>0</v>
      </c>
      <c r="P72" s="275">
        <f>IF(P$6=0,0,P$6/TRE_fec!P$6)</f>
        <v>0</v>
      </c>
      <c r="Q72" s="275">
        <f>IF(Q$6=0,0,Q$6/TRE_fec!Q$6)</f>
        <v>0</v>
      </c>
    </row>
    <row r="73" spans="1:17" x14ac:dyDescent="0.25">
      <c r="A73" s="76" t="s">
        <v>82</v>
      </c>
      <c r="B73" s="274">
        <f>IF(B$7=0,0,B$7/TRE_fec!B$7)</f>
        <v>0</v>
      </c>
      <c r="C73" s="274">
        <f>IF(C$7=0,0,C$7/TRE_fec!C$7)</f>
        <v>0</v>
      </c>
      <c r="D73" s="274">
        <f>IF(D$7=0,0,D$7/TRE_fec!D$7)</f>
        <v>0</v>
      </c>
      <c r="E73" s="274">
        <f>IF(E$7=0,0,E$7/TRE_fec!E$7)</f>
        <v>0</v>
      </c>
      <c r="F73" s="274">
        <f>IF(F$7=0,0,F$7/TRE_fec!F$7)</f>
        <v>0</v>
      </c>
      <c r="G73" s="274">
        <f>IF(G$7=0,0,G$7/TRE_fec!G$7)</f>
        <v>0</v>
      </c>
      <c r="H73" s="274">
        <f>IF(H$7=0,0,H$7/TRE_fec!H$7)</f>
        <v>0</v>
      </c>
      <c r="I73" s="274">
        <f>IF(I$7=0,0,I$7/TRE_fec!I$7)</f>
        <v>0</v>
      </c>
      <c r="J73" s="274">
        <f>IF(J$7=0,0,J$7/TRE_fec!J$7)</f>
        <v>0</v>
      </c>
      <c r="K73" s="274">
        <f>IF(K$7=0,0,K$7/TRE_fec!K$7)</f>
        <v>0</v>
      </c>
      <c r="L73" s="274">
        <f>IF(L$7=0,0,L$7/TRE_fec!L$7)</f>
        <v>0</v>
      </c>
      <c r="M73" s="274">
        <f>IF(M$7=0,0,M$7/TRE_fec!M$7)</f>
        <v>0</v>
      </c>
      <c r="N73" s="274">
        <f>IF(N$7=0,0,N$7/TRE_fec!N$7)</f>
        <v>0</v>
      </c>
      <c r="O73" s="274">
        <f>IF(O$7=0,0,O$7/TRE_fec!O$7)</f>
        <v>0</v>
      </c>
      <c r="P73" s="274">
        <f>IF(P$7=0,0,P$7/TRE_fec!P$7)</f>
        <v>0</v>
      </c>
      <c r="Q73" s="274">
        <f>IF(Q$7=0,0,Q$7/TRE_fec!Q$7)</f>
        <v>0</v>
      </c>
    </row>
    <row r="74" spans="1:17" x14ac:dyDescent="0.25">
      <c r="A74" s="76" t="s">
        <v>81</v>
      </c>
      <c r="B74" s="274">
        <f>IF(B$8=0,0,B$8/TRE_fec!B$8)</f>
        <v>0</v>
      </c>
      <c r="C74" s="274">
        <f>IF(C$8=0,0,C$8/TRE_fec!C$8)</f>
        <v>0</v>
      </c>
      <c r="D74" s="274">
        <f>IF(D$8=0,0,D$8/TRE_fec!D$8)</f>
        <v>0</v>
      </c>
      <c r="E74" s="274">
        <f>IF(E$8=0,0,E$8/TRE_fec!E$8)</f>
        <v>0</v>
      </c>
      <c r="F74" s="274">
        <f>IF(F$8=0,0,F$8/TRE_fec!F$8)</f>
        <v>0</v>
      </c>
      <c r="G74" s="274">
        <f>IF(G$8=0,0,G$8/TRE_fec!G$8)</f>
        <v>0</v>
      </c>
      <c r="H74" s="274">
        <f>IF(H$8=0,0,H$8/TRE_fec!H$8)</f>
        <v>0</v>
      </c>
      <c r="I74" s="274">
        <f>IF(I$8=0,0,I$8/TRE_fec!I$8)</f>
        <v>0</v>
      </c>
      <c r="J74" s="274">
        <f>IF(J$8=0,0,J$8/TRE_fec!J$8)</f>
        <v>0</v>
      </c>
      <c r="K74" s="274">
        <f>IF(K$8=0,0,K$8/TRE_fec!K$8)</f>
        <v>0</v>
      </c>
      <c r="L74" s="274">
        <f>IF(L$8=0,0,L$8/TRE_fec!L$8)</f>
        <v>0</v>
      </c>
      <c r="M74" s="274">
        <f>IF(M$8=0,0,M$8/TRE_fec!M$8)</f>
        <v>0</v>
      </c>
      <c r="N74" s="274">
        <f>IF(N$8=0,0,N$8/TRE_fec!N$8)</f>
        <v>0</v>
      </c>
      <c r="O74" s="274">
        <f>IF(O$8=0,0,O$8/TRE_fec!O$8)</f>
        <v>0</v>
      </c>
      <c r="P74" s="274">
        <f>IF(P$8=0,0,P$8/TRE_fec!P$8)</f>
        <v>0</v>
      </c>
      <c r="Q74" s="274">
        <f>IF(Q$8=0,0,Q$8/TRE_fec!Q$8)</f>
        <v>0</v>
      </c>
    </row>
    <row r="75" spans="1:17" x14ac:dyDescent="0.25">
      <c r="A75" s="76" t="s">
        <v>80</v>
      </c>
      <c r="B75" s="274">
        <f>IF(B$9=0,0,B$9/TRE_fec!B$9)</f>
        <v>0</v>
      </c>
      <c r="C75" s="274">
        <f>IF(C$9=0,0,C$9/TRE_fec!C$9)</f>
        <v>0</v>
      </c>
      <c r="D75" s="274">
        <f>IF(D$9=0,0,D$9/TRE_fec!D$9)</f>
        <v>0</v>
      </c>
      <c r="E75" s="274">
        <f>IF(E$9=0,0,E$9/TRE_fec!E$9)</f>
        <v>0</v>
      </c>
      <c r="F75" s="274">
        <f>IF(F$9=0,0,F$9/TRE_fec!F$9)</f>
        <v>0</v>
      </c>
      <c r="G75" s="274">
        <f>IF(G$9=0,0,G$9/TRE_fec!G$9)</f>
        <v>0</v>
      </c>
      <c r="H75" s="274">
        <f>IF(H$9=0,0,H$9/TRE_fec!H$9)</f>
        <v>0</v>
      </c>
      <c r="I75" s="274">
        <f>IF(I$9=0,0,I$9/TRE_fec!I$9)</f>
        <v>0</v>
      </c>
      <c r="J75" s="274">
        <f>IF(J$9=0,0,J$9/TRE_fec!J$9)</f>
        <v>0</v>
      </c>
      <c r="K75" s="274">
        <f>IF(K$9=0,0,K$9/TRE_fec!K$9)</f>
        <v>0</v>
      </c>
      <c r="L75" s="274">
        <f>IF(L$9=0,0,L$9/TRE_fec!L$9)</f>
        <v>0</v>
      </c>
      <c r="M75" s="274">
        <f>IF(M$9=0,0,M$9/TRE_fec!M$9)</f>
        <v>0</v>
      </c>
      <c r="N75" s="274">
        <f>IF(N$9=0,0,N$9/TRE_fec!N$9)</f>
        <v>0</v>
      </c>
      <c r="O75" s="274">
        <f>IF(O$9=0,0,O$9/TRE_fec!O$9)</f>
        <v>0</v>
      </c>
      <c r="P75" s="274">
        <f>IF(P$9=0,0,P$9/TRE_fec!P$9)</f>
        <v>0</v>
      </c>
      <c r="Q75" s="274">
        <f>IF(Q$9=0,0,Q$9/TRE_fec!Q$9)</f>
        <v>0</v>
      </c>
    </row>
    <row r="76" spans="1:17" x14ac:dyDescent="0.25">
      <c r="A76" s="129" t="s">
        <v>79</v>
      </c>
      <c r="B76" s="273">
        <f>IF(B$10=0,0,B$10/TRE_fec!B$10)</f>
        <v>1.3251222</v>
      </c>
      <c r="C76" s="273">
        <f>IF(C$10=0,0,C$10/TRE_fec!C$10)</f>
        <v>1.2678316747321974</v>
      </c>
      <c r="D76" s="273">
        <f>IF(D$10=0,0,D$10/TRE_fec!D$10)</f>
        <v>1.3251222000000002</v>
      </c>
      <c r="E76" s="273">
        <f>IF(E$10=0,0,E$10/TRE_fec!E$10)</f>
        <v>1.3251222000000002</v>
      </c>
      <c r="F76" s="273">
        <f>IF(F$10=0,0,F$10/TRE_fec!F$10)</f>
        <v>1.3251222000000002</v>
      </c>
      <c r="G76" s="273">
        <f>IF(G$10=0,0,G$10/TRE_fec!G$10)</f>
        <v>1.3251222</v>
      </c>
      <c r="H76" s="273">
        <f>IF(H$10=0,0,H$10/TRE_fec!H$10)</f>
        <v>0.83109988331212903</v>
      </c>
      <c r="I76" s="273">
        <f>IF(I$10=0,0,I$10/TRE_fec!I$10)</f>
        <v>0.94669876455794522</v>
      </c>
      <c r="J76" s="273">
        <f>IF(J$10=0,0,J$10/TRE_fec!J$10)</f>
        <v>1.0791696561192115</v>
      </c>
      <c r="K76" s="273">
        <f>IF(K$10=0,0,K$10/TRE_fec!K$10)</f>
        <v>0.62048376000000005</v>
      </c>
      <c r="L76" s="273">
        <f>IF(L$10=0,0,L$10/TRE_fec!L$10)</f>
        <v>0.698564509601864</v>
      </c>
      <c r="M76" s="273">
        <f>IF(M$10=0,0,M$10/TRE_fec!M$10)</f>
        <v>0.71890372275477354</v>
      </c>
      <c r="N76" s="273">
        <f>IF(N$10=0,0,N$10/TRE_fec!N$10)</f>
        <v>0.66473278421645787</v>
      </c>
      <c r="O76" s="273">
        <f>IF(O$10=0,0,O$10/TRE_fec!O$10)</f>
        <v>0.69287225484657688</v>
      </c>
      <c r="P76" s="273">
        <f>IF(P$10=0,0,P$10/TRE_fec!P$10)</f>
        <v>0.73180865872052558</v>
      </c>
      <c r="Q76" s="273">
        <f>IF(Q$10=0,0,Q$10/TRE_fec!Q$10)</f>
        <v>0.92052965493340599</v>
      </c>
    </row>
    <row r="77" spans="1:17" x14ac:dyDescent="0.25">
      <c r="A77" s="127" t="s">
        <v>283</v>
      </c>
      <c r="B77" s="296">
        <f>IF(B$15=0,0,B$15/TRE_fec!B$15)</f>
        <v>3.0193610261394017</v>
      </c>
      <c r="C77" s="296">
        <f>IF(C$15=0,0,C$15/TRE_fec!C$15)</f>
        <v>3.0341992447678239</v>
      </c>
      <c r="D77" s="296">
        <f>IF(D$15=0,0,D$15/TRE_fec!D$15)</f>
        <v>2.9951499918200217</v>
      </c>
      <c r="E77" s="296">
        <f>IF(E$15=0,0,E$15/TRE_fec!E$15)</f>
        <v>3.0218699132809066</v>
      </c>
      <c r="F77" s="296">
        <f>IF(F$15=0,0,F$15/TRE_fec!F$15)</f>
        <v>2.9854006587049531</v>
      </c>
      <c r="G77" s="296">
        <f>IF(G$15=0,0,G$15/TRE_fec!G$15)</f>
        <v>2.9929763580126334</v>
      </c>
      <c r="H77" s="296">
        <f>IF(H$15=0,0,H$15/TRE_fec!H$15)</f>
        <v>2.9964546999648092</v>
      </c>
      <c r="I77" s="296">
        <f>IF(I$15=0,0,I$15/TRE_fec!I$15)</f>
        <v>3.0491591369490036</v>
      </c>
      <c r="J77" s="296">
        <f>IF(J$15=0,0,J$15/TRE_fec!J$15)</f>
        <v>3.0782648564123472</v>
      </c>
      <c r="K77" s="296">
        <f>IF(K$15=0,0,K$15/TRE_fec!K$15)</f>
        <v>3.0169231788873936</v>
      </c>
      <c r="L77" s="296">
        <f>IF(L$15=0,0,L$15/TRE_fec!L$15)</f>
        <v>3.0518451160847349</v>
      </c>
      <c r="M77" s="296">
        <f>IF(M$15=0,0,M$15/TRE_fec!M$15)</f>
        <v>3.0517444436134911</v>
      </c>
      <c r="N77" s="296">
        <f>IF(N$15=0,0,N$15/TRE_fec!N$15)</f>
        <v>3.0195882389158162</v>
      </c>
      <c r="O77" s="296">
        <f>IF(O$15=0,0,O$15/TRE_fec!O$15)</f>
        <v>3.0136484950346327</v>
      </c>
      <c r="P77" s="296">
        <f>IF(P$15=0,0,P$15/TRE_fec!P$15)</f>
        <v>2.9624212693592789</v>
      </c>
      <c r="Q77" s="296">
        <f>IF(Q$15=0,0,Q$15/TRE_fec!Q$15)</f>
        <v>2.8980991461995269</v>
      </c>
    </row>
    <row r="78" spans="1:17" x14ac:dyDescent="0.25">
      <c r="A78" s="127" t="s">
        <v>282</v>
      </c>
      <c r="B78" s="296">
        <f>IF(B$23=0,0,B$23/TRE_fec!B$23)</f>
        <v>0</v>
      </c>
      <c r="C78" s="296">
        <f>IF(C$23=0,0,C$23/TRE_fec!C$23)</f>
        <v>0</v>
      </c>
      <c r="D78" s="296">
        <f>IF(D$23=0,0,D$23/TRE_fec!D$23)</f>
        <v>0</v>
      </c>
      <c r="E78" s="296">
        <f>IF(E$23=0,0,E$23/TRE_fec!E$23)</f>
        <v>0</v>
      </c>
      <c r="F78" s="296">
        <f>IF(F$23=0,0,F$23/TRE_fec!F$23)</f>
        <v>0</v>
      </c>
      <c r="G78" s="296">
        <f>IF(G$23=0,0,G$23/TRE_fec!G$23)</f>
        <v>0</v>
      </c>
      <c r="H78" s="296">
        <f>IF(H$23=0,0,H$23/TRE_fec!H$23)</f>
        <v>0</v>
      </c>
      <c r="I78" s="296">
        <f>IF(I$23=0,0,I$23/TRE_fec!I$23)</f>
        <v>0</v>
      </c>
      <c r="J78" s="296">
        <f>IF(J$23=0,0,J$23/TRE_fec!J$23)</f>
        <v>0</v>
      </c>
      <c r="K78" s="296">
        <f>IF(K$23=0,0,K$23/TRE_fec!K$23)</f>
        <v>0</v>
      </c>
      <c r="L78" s="296">
        <f>IF(L$23=0,0,L$23/TRE_fec!L$23)</f>
        <v>0</v>
      </c>
      <c r="M78" s="296">
        <f>IF(M$23=0,0,M$23/TRE_fec!M$23)</f>
        <v>0</v>
      </c>
      <c r="N78" s="296">
        <f>IF(N$23=0,0,N$23/TRE_fec!N$23)</f>
        <v>0</v>
      </c>
      <c r="O78" s="296">
        <f>IF(O$23=0,0,O$23/TRE_fec!O$23)</f>
        <v>0</v>
      </c>
      <c r="P78" s="296">
        <f>IF(P$23=0,0,P$23/TRE_fec!P$23)</f>
        <v>0</v>
      </c>
      <c r="Q78" s="296">
        <f>IF(Q$23=0,0,Q$23/TRE_fec!Q$23)</f>
        <v>0</v>
      </c>
    </row>
    <row r="79" spans="1:17" x14ac:dyDescent="0.25">
      <c r="A79" s="127" t="s">
        <v>281</v>
      </c>
      <c r="B79" s="296">
        <f>IF(B$26=0,0,B$26/TRE_fec!B$26)</f>
        <v>2.7226263469133531</v>
      </c>
      <c r="C79" s="296">
        <f>IF(C$26=0,0,C$26/TRE_fec!C$26)</f>
        <v>2.750553025318633</v>
      </c>
      <c r="D79" s="296">
        <f>IF(D$26=0,0,D$26/TRE_fec!D$26)</f>
        <v>2.7007947079164607</v>
      </c>
      <c r="E79" s="296">
        <f>IF(E$26=0,0,E$26/TRE_fec!E$26)</f>
        <v>2.7248886673757831</v>
      </c>
      <c r="F79" s="296">
        <f>IF(F$26=0,0,F$26/TRE_fec!F$26)</f>
        <v>2.6920035130331295</v>
      </c>
      <c r="G79" s="296">
        <f>IF(G$26=0,0,G$26/TRE_fec!G$26)</f>
        <v>2.6988346929923415</v>
      </c>
      <c r="H79" s="296">
        <f>IF(H$26=0,0,H$26/TRE_fec!H$26)</f>
        <v>2.8258487017872196</v>
      </c>
      <c r="I79" s="296">
        <f>IF(I$26=0,0,I$26/TRE_fec!I$26)</f>
        <v>2.6379292751105203</v>
      </c>
      <c r="J79" s="296">
        <f>IF(J$26=0,0,J$26/TRE_fec!J$26)</f>
        <v>1.4234508115943505</v>
      </c>
      <c r="K79" s="296">
        <f>IF(K$26=0,0,K$26/TRE_fec!K$26)</f>
        <v>1.5732328559160247</v>
      </c>
      <c r="L79" s="296">
        <f>IF(L$26=0,0,L$26/TRE_fec!L$26)</f>
        <v>1.0334016259824728</v>
      </c>
      <c r="M79" s="296">
        <f>IF(M$26=0,0,M$26/TRE_fec!M$26)</f>
        <v>1.8538683110355998</v>
      </c>
      <c r="N79" s="296">
        <f>IF(N$26=0,0,N$26/TRE_fec!N$26)</f>
        <v>1.8381002474142332</v>
      </c>
      <c r="O79" s="296">
        <f>IF(O$26=0,0,O$26/TRE_fec!O$26)</f>
        <v>2.0611274889691464</v>
      </c>
      <c r="P79" s="296">
        <f>IF(P$26=0,0,P$26/TRE_fec!P$26)</f>
        <v>0.9358940801237301</v>
      </c>
      <c r="Q79" s="296">
        <f>IF(Q$26=0,0,Q$26/TRE_fec!Q$26)</f>
        <v>0.92439684153506918</v>
      </c>
    </row>
    <row r="80" spans="1:17" x14ac:dyDescent="0.25">
      <c r="A80" s="127" t="s">
        <v>280</v>
      </c>
      <c r="B80" s="296">
        <f>IF(B$34=0,0,B$34/TRE_fec!B$34)</f>
        <v>3.2083360305732258</v>
      </c>
      <c r="C80" s="296">
        <f>IF(C$34=0,0,C$34/TRE_fec!C$34)</f>
        <v>3.2058494691630663</v>
      </c>
      <c r="D80" s="296">
        <f>IF(D$34=0,0,D$34/TRE_fec!D$34)</f>
        <v>3.2289225235521912</v>
      </c>
      <c r="E80" s="296">
        <f>IF(E$34=0,0,E$34/TRE_fec!E$34)</f>
        <v>3.2107109937701965</v>
      </c>
      <c r="F80" s="296">
        <f>IF(F$34=0,0,F$34/TRE_fec!F$34)</f>
        <v>3.2126692108509496</v>
      </c>
      <c r="G80" s="296">
        <f>IF(G$34=0,0,G$34/TRE_fec!G$34)</f>
        <v>3.173509427206775</v>
      </c>
      <c r="H80" s="296">
        <f>IF(H$34=0,0,H$34/TRE_fec!H$34)</f>
        <v>3.2292524563725187</v>
      </c>
      <c r="I80" s="296">
        <f>IF(I$34=0,0,I$34/TRE_fec!I$34)</f>
        <v>1.0846429778607185</v>
      </c>
      <c r="J80" s="296">
        <f>IF(J$34=0,0,J$34/TRE_fec!J$34)</f>
        <v>0.88884074086869214</v>
      </c>
      <c r="K80" s="296">
        <f>IF(K$34=0,0,K$34/TRE_fec!K$34)</f>
        <v>0.81946812466176078</v>
      </c>
      <c r="L80" s="296">
        <f>IF(L$34=0,0,L$34/TRE_fec!L$34)</f>
        <v>6.299645164949555E-2</v>
      </c>
      <c r="M80" s="296">
        <f>IF(M$34=0,0,M$34/TRE_fec!M$34)</f>
        <v>0.13387545511202023</v>
      </c>
      <c r="N80" s="296">
        <f>IF(N$34=0,0,N$34/TRE_fec!N$34)</f>
        <v>0.1641132947526705</v>
      </c>
      <c r="O80" s="296">
        <f>IF(O$34=0,0,O$34/TRE_fec!O$34)</f>
        <v>0.1338504006369397</v>
      </c>
      <c r="P80" s="296">
        <f>IF(P$34=0,0,P$34/TRE_fec!P$34)</f>
        <v>4.1389991072265084E-2</v>
      </c>
      <c r="Q80" s="296">
        <f>IF(Q$34=0,0,Q$34/TRE_fec!Q$34)</f>
        <v>0.10185191358123141</v>
      </c>
    </row>
    <row r="81" spans="1:17" x14ac:dyDescent="0.25">
      <c r="A81" s="127" t="s">
        <v>279</v>
      </c>
      <c r="B81" s="296">
        <f>IF(B$45=0,0,B$45/TRE_fec!B$45)</f>
        <v>0</v>
      </c>
      <c r="C81" s="296">
        <f>IF(C$45=0,0,C$45/TRE_fec!C$45)</f>
        <v>0</v>
      </c>
      <c r="D81" s="296">
        <f>IF(D$45=0,0,D$45/TRE_fec!D$45)</f>
        <v>0</v>
      </c>
      <c r="E81" s="296">
        <f>IF(E$45=0,0,E$45/TRE_fec!E$45)</f>
        <v>0</v>
      </c>
      <c r="F81" s="296">
        <f>IF(F$45=0,0,F$45/TRE_fec!F$45)</f>
        <v>0</v>
      </c>
      <c r="G81" s="296">
        <f>IF(G$45=0,0,G$45/TRE_fec!G$45)</f>
        <v>0</v>
      </c>
      <c r="H81" s="296">
        <f>IF(H$45=0,0,H$45/TRE_fec!H$45)</f>
        <v>0</v>
      </c>
      <c r="I81" s="296">
        <f>IF(I$45=0,0,I$45/TRE_fec!I$45)</f>
        <v>0</v>
      </c>
      <c r="J81" s="296">
        <f>IF(J$45=0,0,J$45/TRE_fec!J$45)</f>
        <v>0</v>
      </c>
      <c r="K81" s="296">
        <f>IF(K$45=0,0,K$45/TRE_fec!K$45)</f>
        <v>0</v>
      </c>
      <c r="L81" s="296">
        <f>IF(L$45=0,0,L$45/TRE_fec!L$45)</f>
        <v>0</v>
      </c>
      <c r="M81" s="296">
        <f>IF(M$45=0,0,M$45/TRE_fec!M$45)</f>
        <v>0</v>
      </c>
      <c r="N81" s="296">
        <f>IF(N$45=0,0,N$45/TRE_fec!N$45)</f>
        <v>0</v>
      </c>
      <c r="O81" s="296">
        <f>IF(O$45=0,0,O$45/TRE_fec!O$45)</f>
        <v>0</v>
      </c>
      <c r="P81" s="296">
        <f>IF(P$45=0,0,P$45/TRE_fec!P$45)</f>
        <v>0</v>
      </c>
      <c r="Q81" s="296">
        <f>IF(Q$45=0,0,Q$45/TRE_fec!Q$45)</f>
        <v>0</v>
      </c>
    </row>
    <row r="82" spans="1:17" x14ac:dyDescent="0.25">
      <c r="A82" s="72" t="s">
        <v>278</v>
      </c>
      <c r="B82" s="295">
        <f>IF(B$46=0,0,B$46/TRE_fec!B$46)</f>
        <v>0</v>
      </c>
      <c r="C82" s="295">
        <f>IF(C$46=0,0,C$46/TRE_fec!C$46)</f>
        <v>0</v>
      </c>
      <c r="D82" s="295">
        <f>IF(D$46=0,0,D$46/TRE_fec!D$46)</f>
        <v>0</v>
      </c>
      <c r="E82" s="295">
        <f>IF(E$46=0,0,E$46/TRE_fec!E$46)</f>
        <v>0</v>
      </c>
      <c r="F82" s="295">
        <f>IF(F$46=0,0,F$46/TRE_fec!F$46)</f>
        <v>0</v>
      </c>
      <c r="G82" s="295">
        <f>IF(G$46=0,0,G$46/TRE_fec!G$46)</f>
        <v>0</v>
      </c>
      <c r="H82" s="295">
        <f>IF(H$46=0,0,H$46/TRE_fec!H$46)</f>
        <v>0</v>
      </c>
      <c r="I82" s="295">
        <f>IF(I$46=0,0,I$46/TRE_fec!I$46)</f>
        <v>0</v>
      </c>
      <c r="J82" s="295">
        <f>IF(J$46=0,0,J$46/TRE_fec!J$46)</f>
        <v>0</v>
      </c>
      <c r="K82" s="295">
        <f>IF(K$46=0,0,K$46/TRE_fec!K$46)</f>
        <v>0</v>
      </c>
      <c r="L82" s="295">
        <f>IF(L$46=0,0,L$46/TRE_fec!L$46)</f>
        <v>0</v>
      </c>
      <c r="M82" s="295">
        <f>IF(M$46=0,0,M$46/TRE_fec!M$46)</f>
        <v>0</v>
      </c>
      <c r="N82" s="295">
        <f>IF(N$46=0,0,N$46/TRE_fec!N$46)</f>
        <v>0</v>
      </c>
      <c r="O82" s="295">
        <f>IF(O$46=0,0,O$46/TRE_fec!O$46)</f>
        <v>0</v>
      </c>
      <c r="P82" s="295">
        <f>IF(P$46=0,0,P$46/TRE_fec!P$46)</f>
        <v>0</v>
      </c>
      <c r="Q82" s="295">
        <f>IF(Q$46=0,0,Q$46/TRE_fec!Q$46)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16785.6471914334</v>
      </c>
      <c r="C3" s="46">
        <v>15934.258599432174</v>
      </c>
      <c r="D3" s="46">
        <v>16367.690394290134</v>
      </c>
      <c r="E3" s="46">
        <v>16546.842779914172</v>
      </c>
      <c r="F3" s="46">
        <v>16619.612686929286</v>
      </c>
      <c r="G3" s="46">
        <v>17593.878108772893</v>
      </c>
      <c r="H3" s="46">
        <v>19069.187842011161</v>
      </c>
      <c r="I3" s="46">
        <v>21279.805866216502</v>
      </c>
      <c r="J3" s="46">
        <v>20950.200343445907</v>
      </c>
      <c r="K3" s="46">
        <v>14778.083070937206</v>
      </c>
      <c r="L3" s="46">
        <v>14798</v>
      </c>
      <c r="M3" s="46">
        <v>13881.65749965746</v>
      </c>
      <c r="N3" s="46">
        <v>11007.694570157211</v>
      </c>
      <c r="O3" s="46">
        <v>11451.838538433745</v>
      </c>
      <c r="P3" s="46">
        <v>11563.987946213165</v>
      </c>
      <c r="Q3" s="46">
        <v>11442.803803277518</v>
      </c>
    </row>
    <row r="5" spans="1:17" x14ac:dyDescent="0.25">
      <c r="A5" s="31" t="s">
        <v>257</v>
      </c>
      <c r="B5" s="46">
        <v>8427.7076448072949</v>
      </c>
      <c r="C5" s="46">
        <v>8052.767338441884</v>
      </c>
      <c r="D5" s="46">
        <v>8108.7170586411776</v>
      </c>
      <c r="E5" s="46">
        <v>8351.7674150725306</v>
      </c>
      <c r="F5" s="46">
        <v>8273.5343222146312</v>
      </c>
      <c r="G5" s="46">
        <v>8196.5527253312084</v>
      </c>
      <c r="H5" s="46">
        <v>8572.8930042972443</v>
      </c>
      <c r="I5" s="46">
        <v>11913.653245383011</v>
      </c>
      <c r="J5" s="46">
        <v>12893.023002126429</v>
      </c>
      <c r="K5" s="46">
        <v>13079.069415222901</v>
      </c>
      <c r="L5" s="46">
        <v>13657.577364744197</v>
      </c>
      <c r="M5" s="46">
        <v>12568.531850206158</v>
      </c>
      <c r="N5" s="46">
        <v>12190.342815611422</v>
      </c>
      <c r="O5" s="46">
        <v>11785.188573029745</v>
      </c>
      <c r="P5" s="46">
        <v>12496.714265019713</v>
      </c>
      <c r="Q5" s="46">
        <v>11691.142365541851</v>
      </c>
    </row>
    <row r="6" spans="1:17" x14ac:dyDescent="0.25">
      <c r="A6" s="294" t="s">
        <v>256</v>
      </c>
      <c r="B6" s="293">
        <v>10534.634556009118</v>
      </c>
      <c r="C6" s="293">
        <v>10620.152254771689</v>
      </c>
      <c r="D6" s="293">
        <v>9883.6654073205063</v>
      </c>
      <c r="E6" s="293">
        <v>10374.210904043439</v>
      </c>
      <c r="F6" s="293">
        <v>9574.880656152578</v>
      </c>
      <c r="G6" s="293">
        <v>9005.9984716550625</v>
      </c>
      <c r="H6" s="293">
        <v>9407.2803560610391</v>
      </c>
      <c r="I6" s="293">
        <v>12787.454045382077</v>
      </c>
      <c r="J6" s="293">
        <v>14074.48807294805</v>
      </c>
      <c r="K6" s="293">
        <v>17987.233167547056</v>
      </c>
      <c r="L6" s="293">
        <v>18534.908536061874</v>
      </c>
      <c r="M6" s="293">
        <v>16772.844045493388</v>
      </c>
      <c r="N6" s="293">
        <v>19846.54423858114</v>
      </c>
      <c r="O6" s="293">
        <v>17287.792227518534</v>
      </c>
      <c r="P6" s="293">
        <v>17796.956434190626</v>
      </c>
      <c r="Q6" s="293">
        <v>15553.540505260011</v>
      </c>
    </row>
    <row r="7" spans="1:17" x14ac:dyDescent="0.25">
      <c r="A7" s="292" t="s">
        <v>255</v>
      </c>
      <c r="B7" s="291"/>
      <c r="C7" s="291">
        <v>85.517698762570944</v>
      </c>
      <c r="D7" s="291">
        <v>0</v>
      </c>
      <c r="E7" s="291">
        <v>490.54549672293251</v>
      </c>
      <c r="F7" s="291">
        <v>0</v>
      </c>
      <c r="G7" s="291">
        <v>0</v>
      </c>
      <c r="H7" s="291">
        <v>1248.3187052317815</v>
      </c>
      <c r="I7" s="291">
        <v>3380.1736893210382</v>
      </c>
      <c r="J7" s="291">
        <v>1287.0340275659728</v>
      </c>
      <c r="K7" s="291">
        <v>3912.7450945990058</v>
      </c>
      <c r="L7" s="291">
        <v>547.67536851481782</v>
      </c>
      <c r="M7" s="291">
        <v>0</v>
      </c>
      <c r="N7" s="291">
        <v>3073.7001930877523</v>
      </c>
      <c r="O7" s="291">
        <v>0</v>
      </c>
      <c r="P7" s="291">
        <v>509.1642066720924</v>
      </c>
      <c r="Q7" s="291">
        <v>0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736.48684745118226</v>
      </c>
      <c r="E8" s="289">
        <f t="shared" si="0"/>
        <v>0</v>
      </c>
      <c r="F8" s="289">
        <f t="shared" si="0"/>
        <v>799.33024789086085</v>
      </c>
      <c r="G8" s="289">
        <f t="shared" si="0"/>
        <v>568.88218449751548</v>
      </c>
      <c r="H8" s="289">
        <f t="shared" si="0"/>
        <v>847.03682082580417</v>
      </c>
      <c r="I8" s="289">
        <f t="shared" si="0"/>
        <v>0</v>
      </c>
      <c r="J8" s="289">
        <f t="shared" si="0"/>
        <v>0</v>
      </c>
      <c r="K8" s="289">
        <f t="shared" si="0"/>
        <v>0</v>
      </c>
      <c r="L8" s="289">
        <f t="shared" si="0"/>
        <v>0</v>
      </c>
      <c r="M8" s="289">
        <f t="shared" si="0"/>
        <v>1762.0644905684858</v>
      </c>
      <c r="N8" s="289">
        <f t="shared" si="0"/>
        <v>0</v>
      </c>
      <c r="O8" s="289">
        <f t="shared" si="0"/>
        <v>2558.7520110626065</v>
      </c>
      <c r="P8" s="289">
        <f t="shared" si="0"/>
        <v>0</v>
      </c>
      <c r="Q8" s="289">
        <f t="shared" si="0"/>
        <v>2243.4159289306153</v>
      </c>
    </row>
    <row r="9" spans="1:17" x14ac:dyDescent="0.25">
      <c r="A9" s="288" t="s">
        <v>253</v>
      </c>
      <c r="B9" s="287">
        <f>B6-B5</f>
        <v>2106.9269112018228</v>
      </c>
      <c r="C9" s="287">
        <f t="shared" ref="C9:Q9" si="1">C6-C5</f>
        <v>2567.3849163298046</v>
      </c>
      <c r="D9" s="287">
        <f t="shared" si="1"/>
        <v>1774.9483486793288</v>
      </c>
      <c r="E9" s="287">
        <f t="shared" si="1"/>
        <v>2022.4434889709082</v>
      </c>
      <c r="F9" s="287">
        <f t="shared" si="1"/>
        <v>1301.3463339379468</v>
      </c>
      <c r="G9" s="287">
        <f t="shared" si="1"/>
        <v>809.44574632385411</v>
      </c>
      <c r="H9" s="287">
        <f t="shared" si="1"/>
        <v>834.38735176379487</v>
      </c>
      <c r="I9" s="287">
        <f t="shared" si="1"/>
        <v>873.80079999906593</v>
      </c>
      <c r="J9" s="287">
        <f t="shared" si="1"/>
        <v>1181.4650708216213</v>
      </c>
      <c r="K9" s="287">
        <f t="shared" si="1"/>
        <v>4908.1637523241552</v>
      </c>
      <c r="L9" s="287">
        <f t="shared" si="1"/>
        <v>4877.3311713176772</v>
      </c>
      <c r="M9" s="287">
        <f t="shared" si="1"/>
        <v>4204.3121952872298</v>
      </c>
      <c r="N9" s="287">
        <f t="shared" si="1"/>
        <v>7656.2014229697179</v>
      </c>
      <c r="O9" s="287">
        <f t="shared" si="1"/>
        <v>5502.6036544887884</v>
      </c>
      <c r="P9" s="287">
        <f t="shared" si="1"/>
        <v>5300.2421691709133</v>
      </c>
      <c r="Q9" s="287">
        <f t="shared" si="1"/>
        <v>3862.3981397181597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256.68200745678507</v>
      </c>
      <c r="C12" s="38">
        <v>248.19820999999999</v>
      </c>
      <c r="D12" s="38">
        <v>250.29987</v>
      </c>
      <c r="E12" s="38">
        <v>255.91539999999998</v>
      </c>
      <c r="F12" s="38">
        <v>252.91118999999998</v>
      </c>
      <c r="G12" s="38">
        <v>252.41280212043546</v>
      </c>
      <c r="H12" s="38">
        <v>256.62581</v>
      </c>
      <c r="I12" s="38">
        <v>324.59522000000004</v>
      </c>
      <c r="J12" s="38">
        <v>349.89756</v>
      </c>
      <c r="K12" s="38">
        <v>350.59481</v>
      </c>
      <c r="L12" s="38">
        <v>365.7171286944502</v>
      </c>
      <c r="M12" s="38">
        <v>340.45412915804673</v>
      </c>
      <c r="N12" s="38">
        <v>323.06561297239273</v>
      </c>
      <c r="O12" s="38">
        <v>314.80293746484597</v>
      </c>
      <c r="P12" s="38">
        <v>329.65598145143622</v>
      </c>
      <c r="Q12" s="38">
        <v>310.90455856514836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0.23881649188142154</v>
      </c>
      <c r="H13" s="54">
        <v>0.20007</v>
      </c>
      <c r="I13" s="54">
        <v>0.20011000000000001</v>
      </c>
      <c r="J13" s="54">
        <v>0.20011000000000001</v>
      </c>
      <c r="K13" s="54">
        <v>0.20022999999999999</v>
      </c>
      <c r="L13" s="54">
        <v>0.23885736987002765</v>
      </c>
      <c r="M13" s="54">
        <v>0.47758130400445986</v>
      </c>
      <c r="N13" s="54">
        <v>0.23882606485576419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78.882092096102312</v>
      </c>
      <c r="C14" s="51">
        <v>64.495409999999993</v>
      </c>
      <c r="D14" s="51">
        <v>61.174549999999996</v>
      </c>
      <c r="E14" s="51">
        <v>58.387719999999995</v>
      </c>
      <c r="F14" s="51">
        <v>52.014939999999996</v>
      </c>
      <c r="G14" s="51">
        <v>60.306940092167508</v>
      </c>
      <c r="H14" s="51">
        <v>60.322099999999999</v>
      </c>
      <c r="I14" s="51">
        <v>51.005679999999998</v>
      </c>
      <c r="J14" s="51">
        <v>45.81026</v>
      </c>
      <c r="K14" s="51">
        <v>44.118380000000002</v>
      </c>
      <c r="L14" s="51">
        <v>44.496962289966739</v>
      </c>
      <c r="M14" s="51">
        <v>48.57696306194179</v>
      </c>
      <c r="N14" s="51">
        <v>38.263107986308064</v>
      </c>
      <c r="O14" s="51">
        <v>36.447458755057049</v>
      </c>
      <c r="P14" s="51">
        <v>36.520526720664691</v>
      </c>
      <c r="Q14" s="51">
        <v>34.394175464674753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49.648882471320135</v>
      </c>
      <c r="C16" s="51">
        <v>34.198599999999999</v>
      </c>
      <c r="D16" s="51">
        <v>32.029559999999996</v>
      </c>
      <c r="E16" s="51">
        <v>34.256929999999997</v>
      </c>
      <c r="F16" s="51">
        <v>30.853269999999998</v>
      </c>
      <c r="G16" s="51">
        <v>33.103642977982886</v>
      </c>
      <c r="H16" s="51">
        <v>32.015929999999997</v>
      </c>
      <c r="I16" s="51">
        <v>17.666039999999999</v>
      </c>
      <c r="J16" s="51">
        <v>14.30612</v>
      </c>
      <c r="K16" s="51">
        <v>18.762530000000002</v>
      </c>
      <c r="L16" s="51">
        <v>11.034602374744788</v>
      </c>
      <c r="M16" s="51">
        <v>11.033033867976647</v>
      </c>
      <c r="N16" s="51">
        <v>9.9287983306111016</v>
      </c>
      <c r="O16" s="51">
        <v>9.9602736219230827</v>
      </c>
      <c r="P16" s="51">
        <v>11.058247752216174</v>
      </c>
      <c r="Q16" s="51">
        <v>9.9594911452505297</v>
      </c>
    </row>
    <row r="17" spans="1:17" x14ac:dyDescent="0.25">
      <c r="A17" s="53" t="s">
        <v>76</v>
      </c>
      <c r="B17" s="51">
        <v>22.545506044381415</v>
      </c>
      <c r="C17" s="51">
        <v>24.597190000000001</v>
      </c>
      <c r="D17" s="51">
        <v>21.535489999999999</v>
      </c>
      <c r="E17" s="51">
        <v>18.42324</v>
      </c>
      <c r="F17" s="51">
        <v>16.370930000000001</v>
      </c>
      <c r="G17" s="51">
        <v>21.470945965317398</v>
      </c>
      <c r="H17" s="51">
        <v>23.506900000000002</v>
      </c>
      <c r="I17" s="51">
        <v>28.547609999999999</v>
      </c>
      <c r="J17" s="51">
        <v>28.603719999999999</v>
      </c>
      <c r="K17" s="51">
        <v>22.461950000000002</v>
      </c>
      <c r="L17" s="51">
        <v>29.640730856428547</v>
      </c>
      <c r="M17" s="51">
        <v>33.722869422006042</v>
      </c>
      <c r="N17" s="51">
        <v>24.515281076736393</v>
      </c>
      <c r="O17" s="51">
        <v>22.665890443180789</v>
      </c>
      <c r="P17" s="51">
        <v>21.640833505127606</v>
      </c>
      <c r="Q17" s="51">
        <v>20.613406417066845</v>
      </c>
    </row>
    <row r="18" spans="1:17" x14ac:dyDescent="0.25">
      <c r="A18" s="53" t="s">
        <v>29</v>
      </c>
      <c r="B18" s="51">
        <v>6.687703580400771</v>
      </c>
      <c r="C18" s="51">
        <v>5.6996200000000004</v>
      </c>
      <c r="D18" s="51">
        <v>7.6094999999999997</v>
      </c>
      <c r="E18" s="51">
        <v>5.7075500000000003</v>
      </c>
      <c r="F18" s="51">
        <v>4.7907400000000004</v>
      </c>
      <c r="G18" s="51">
        <v>5.7323511488672239</v>
      </c>
      <c r="H18" s="51">
        <v>4.7992699999999999</v>
      </c>
      <c r="I18" s="51">
        <v>4.7920299999999996</v>
      </c>
      <c r="J18" s="51">
        <v>2.90042</v>
      </c>
      <c r="K18" s="51">
        <v>2.8938999999999999</v>
      </c>
      <c r="L18" s="51">
        <v>3.8216290587934036</v>
      </c>
      <c r="M18" s="51">
        <v>3.8210597719590988</v>
      </c>
      <c r="N18" s="51">
        <v>3.8190285789605718</v>
      </c>
      <c r="O18" s="51">
        <v>3.8212946899531799</v>
      </c>
      <c r="P18" s="51">
        <v>3.8214454633209129</v>
      </c>
      <c r="Q18" s="51">
        <v>3.8212779023573789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9.8168569912758894</v>
      </c>
      <c r="C20" s="51">
        <v>9.8023199999999999</v>
      </c>
      <c r="D20" s="51">
        <v>10.295719999999999</v>
      </c>
      <c r="E20" s="51">
        <v>11.19326</v>
      </c>
      <c r="F20" s="51">
        <v>10.899419999999999</v>
      </c>
      <c r="G20" s="51">
        <v>11.44140915385989</v>
      </c>
      <c r="H20" s="51">
        <v>11.601100000000001</v>
      </c>
      <c r="I20" s="51">
        <v>11.90183</v>
      </c>
      <c r="J20" s="51">
        <v>11.60408</v>
      </c>
      <c r="K20" s="51">
        <v>15.41314</v>
      </c>
      <c r="L20" s="51">
        <v>12.801869967811935</v>
      </c>
      <c r="M20" s="51">
        <v>7.1647647508916403</v>
      </c>
      <c r="N20" s="51">
        <v>5.9710596966950567</v>
      </c>
      <c r="O20" s="51">
        <v>6.782730357594752</v>
      </c>
      <c r="P20" s="51">
        <v>8.3595566818380238</v>
      </c>
      <c r="Q20" s="51">
        <v>8.3356233419150936</v>
      </c>
    </row>
    <row r="21" spans="1:17" x14ac:dyDescent="0.25">
      <c r="A21" s="53" t="s">
        <v>66</v>
      </c>
      <c r="B21" s="51">
        <v>9.8168569912758894</v>
      </c>
      <c r="C21" s="51">
        <v>9.8023199999999999</v>
      </c>
      <c r="D21" s="51">
        <v>10.295719999999999</v>
      </c>
      <c r="E21" s="51">
        <v>11.19326</v>
      </c>
      <c r="F21" s="51">
        <v>10.899419999999999</v>
      </c>
      <c r="G21" s="51">
        <v>11.44140915385989</v>
      </c>
      <c r="H21" s="51">
        <v>11.601100000000001</v>
      </c>
      <c r="I21" s="51">
        <v>11.90183</v>
      </c>
      <c r="J21" s="51">
        <v>11.60408</v>
      </c>
      <c r="K21" s="51">
        <v>15.41314</v>
      </c>
      <c r="L21" s="51">
        <v>12.801869967811935</v>
      </c>
      <c r="M21" s="51">
        <v>7.1647647508916403</v>
      </c>
      <c r="N21" s="51">
        <v>5.9710596966950567</v>
      </c>
      <c r="O21" s="51">
        <v>6.782730357594752</v>
      </c>
      <c r="P21" s="51">
        <v>8.3595566818380238</v>
      </c>
      <c r="Q21" s="51">
        <v>8.3356233419150936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0.57323026842652547</v>
      </c>
      <c r="C23" s="51">
        <v>0.19999</v>
      </c>
      <c r="D23" s="51">
        <v>0.29987999999999998</v>
      </c>
      <c r="E23" s="51">
        <v>0.19993</v>
      </c>
      <c r="F23" s="51">
        <v>0.1</v>
      </c>
      <c r="G23" s="51">
        <v>0.11942294831374989</v>
      </c>
      <c r="H23" s="51">
        <v>0.1</v>
      </c>
      <c r="I23" s="51">
        <v>0.10002999999999999</v>
      </c>
      <c r="J23" s="51">
        <v>0</v>
      </c>
      <c r="K23" s="51">
        <v>0</v>
      </c>
      <c r="L23" s="51">
        <v>7.1653535355535938E-2</v>
      </c>
      <c r="M23" s="51">
        <v>0.11941472047875175</v>
      </c>
      <c r="N23" s="51">
        <v>0.14330868346565157</v>
      </c>
      <c r="O23" s="51">
        <v>0.42988850995526967</v>
      </c>
      <c r="P23" s="51">
        <v>0.54934347979869691</v>
      </c>
      <c r="Q23" s="51">
        <v>0.47769092177618844</v>
      </c>
    </row>
    <row r="24" spans="1:17" x14ac:dyDescent="0.25">
      <c r="A24" s="53" t="s">
        <v>23</v>
      </c>
      <c r="B24" s="51">
        <v>0.57323026842652547</v>
      </c>
      <c r="C24" s="51">
        <v>0.19999</v>
      </c>
      <c r="D24" s="51">
        <v>0.29987999999999998</v>
      </c>
      <c r="E24" s="51">
        <v>0.19993</v>
      </c>
      <c r="F24" s="51">
        <v>0.1</v>
      </c>
      <c r="G24" s="51">
        <v>0.11942294831374989</v>
      </c>
      <c r="H24" s="51">
        <v>0.1</v>
      </c>
      <c r="I24" s="51">
        <v>0.10002999999999999</v>
      </c>
      <c r="J24" s="51">
        <v>0</v>
      </c>
      <c r="K24" s="51">
        <v>0</v>
      </c>
      <c r="L24" s="51">
        <v>7.1653535355535938E-2</v>
      </c>
      <c r="M24" s="51">
        <v>0.11941472047875175</v>
      </c>
      <c r="N24" s="51">
        <v>0.14330868346565157</v>
      </c>
      <c r="O24" s="51">
        <v>0.42988850995526967</v>
      </c>
      <c r="P24" s="51">
        <v>0.54934347979869691</v>
      </c>
      <c r="Q24" s="51">
        <v>0.47769092177618844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67.724149999999995</v>
      </c>
      <c r="J29" s="51">
        <v>74.720399999999998</v>
      </c>
      <c r="K29" s="51">
        <v>84.708309999999997</v>
      </c>
      <c r="L29" s="51">
        <v>97.782520921724583</v>
      </c>
      <c r="M29" s="51">
        <v>80.079687086445404</v>
      </c>
      <c r="N29" s="51">
        <v>94.0107355155439</v>
      </c>
      <c r="O29" s="51">
        <v>82.32500297685047</v>
      </c>
      <c r="P29" s="51">
        <v>99.52728739574367</v>
      </c>
      <c r="Q29" s="51">
        <v>85.243767685651378</v>
      </c>
    </row>
    <row r="30" spans="1:17" x14ac:dyDescent="0.25">
      <c r="A30" s="63" t="s">
        <v>21</v>
      </c>
      <c r="B30" s="62">
        <v>167.40982810098038</v>
      </c>
      <c r="C30" s="62">
        <v>173.70049</v>
      </c>
      <c r="D30" s="62">
        <v>178.52972</v>
      </c>
      <c r="E30" s="62">
        <v>186.13449</v>
      </c>
      <c r="F30" s="62">
        <v>189.89682999999999</v>
      </c>
      <c r="G30" s="62">
        <v>180.30621343421288</v>
      </c>
      <c r="H30" s="62">
        <v>184.40253999999999</v>
      </c>
      <c r="I30" s="62">
        <v>193.66342</v>
      </c>
      <c r="J30" s="62">
        <v>217.56271000000001</v>
      </c>
      <c r="K30" s="62">
        <v>206.15475000000001</v>
      </c>
      <c r="L30" s="62">
        <v>210.32526460972139</v>
      </c>
      <c r="M30" s="62">
        <v>204.03571823428467</v>
      </c>
      <c r="N30" s="62">
        <v>184.43857502552433</v>
      </c>
      <c r="O30" s="62">
        <v>188.81785686538845</v>
      </c>
      <c r="P30" s="62">
        <v>184.69926717339115</v>
      </c>
      <c r="Q30" s="62">
        <v>182.45330115113097</v>
      </c>
    </row>
    <row r="32" spans="1:17" x14ac:dyDescent="0.25">
      <c r="A32" s="31" t="s">
        <v>63</v>
      </c>
      <c r="B32" s="70">
        <v>245.84137718389411</v>
      </c>
      <c r="C32" s="70">
        <v>208.15279848637201</v>
      </c>
      <c r="D32" s="70">
        <v>200.27181980271598</v>
      </c>
      <c r="E32" s="70">
        <v>192.44545072376403</v>
      </c>
      <c r="F32" s="70">
        <v>173.42512668158403</v>
      </c>
      <c r="G32" s="70">
        <v>200.57696683002291</v>
      </c>
      <c r="H32" s="70">
        <v>201.19914844066801</v>
      </c>
      <c r="I32" s="70">
        <v>179.61005529396002</v>
      </c>
      <c r="J32" s="70">
        <v>164.07838423584002</v>
      </c>
      <c r="K32" s="70">
        <v>165.72340525377604</v>
      </c>
      <c r="L32" s="70">
        <v>164.62327791174565</v>
      </c>
      <c r="M32" s="70">
        <v>165.10084803714153</v>
      </c>
      <c r="N32" s="70">
        <v>129.74785709430628</v>
      </c>
      <c r="O32" s="70">
        <v>124.94730583966545</v>
      </c>
      <c r="P32" s="70">
        <v>128.37198578248373</v>
      </c>
      <c r="Q32" s="70">
        <v>122.22494617300413</v>
      </c>
    </row>
    <row r="34" spans="1:17" x14ac:dyDescent="0.25">
      <c r="A34" s="184" t="s">
        <v>252</v>
      </c>
      <c r="B34" s="190">
        <f t="shared" ref="B34:Q34" si="2">IF(B$12=0,"",B$12/B$3*1000)</f>
        <v>15.291755184023136</v>
      </c>
      <c r="C34" s="190">
        <f t="shared" si="2"/>
        <v>15.576388976694822</v>
      </c>
      <c r="D34" s="190">
        <f t="shared" si="2"/>
        <v>15.292314552046824</v>
      </c>
      <c r="E34" s="190">
        <f t="shared" si="2"/>
        <v>15.466116612327381</v>
      </c>
      <c r="F34" s="190">
        <f t="shared" si="2"/>
        <v>15.217634415686796</v>
      </c>
      <c r="G34" s="190">
        <f t="shared" si="2"/>
        <v>14.346626739136838</v>
      </c>
      <c r="H34" s="190">
        <f t="shared" si="2"/>
        <v>13.4576161358393</v>
      </c>
      <c r="I34" s="190">
        <f t="shared" si="2"/>
        <v>15.253673931082355</v>
      </c>
      <c r="J34" s="190">
        <f t="shared" si="2"/>
        <v>16.701394462295081</v>
      </c>
      <c r="K34" s="190">
        <f t="shared" si="2"/>
        <v>23.72397071508448</v>
      </c>
      <c r="L34" s="190">
        <f t="shared" si="2"/>
        <v>24.71395652753414</v>
      </c>
      <c r="M34" s="190">
        <f t="shared" si="2"/>
        <v>24.525466729491608</v>
      </c>
      <c r="N34" s="190">
        <f t="shared" si="2"/>
        <v>29.349071316736101</v>
      </c>
      <c r="O34" s="190">
        <f t="shared" si="2"/>
        <v>27.489292344485083</v>
      </c>
      <c r="P34" s="190">
        <f t="shared" si="2"/>
        <v>28.507119082512357</v>
      </c>
      <c r="Q34" s="190">
        <f t="shared" si="2"/>
        <v>27.170312793102084</v>
      </c>
    </row>
    <row r="35" spans="1:17" x14ac:dyDescent="0.25">
      <c r="A35" s="286" t="s">
        <v>251</v>
      </c>
      <c r="B35" s="285">
        <f t="shared" ref="B35:Q35" si="3">IF(B$12=0,"",B$12/B$5*1000)</f>
        <v>30.456918805784497</v>
      </c>
      <c r="C35" s="285">
        <f t="shared" si="3"/>
        <v>30.821480314619823</v>
      </c>
      <c r="D35" s="285">
        <f t="shared" si="3"/>
        <v>30.867998992918881</v>
      </c>
      <c r="E35" s="285">
        <f t="shared" si="3"/>
        <v>30.642065000295208</v>
      </c>
      <c r="F35" s="285">
        <f t="shared" si="3"/>
        <v>30.568700164925595</v>
      </c>
      <c r="G35" s="285">
        <f t="shared" si="3"/>
        <v>30.794995235053026</v>
      </c>
      <c r="H35" s="285">
        <f t="shared" si="3"/>
        <v>29.934563498152123</v>
      </c>
      <c r="I35" s="285">
        <f t="shared" si="3"/>
        <v>27.24564945062447</v>
      </c>
      <c r="J35" s="285">
        <f t="shared" si="3"/>
        <v>27.138519798056038</v>
      </c>
      <c r="K35" s="285">
        <f t="shared" si="3"/>
        <v>26.805791671381307</v>
      </c>
      <c r="L35" s="285">
        <f t="shared" si="3"/>
        <v>26.777598905536202</v>
      </c>
      <c r="M35" s="285">
        <f t="shared" si="3"/>
        <v>27.08782005851084</v>
      </c>
      <c r="N35" s="285">
        <f t="shared" si="3"/>
        <v>26.501766017495626</v>
      </c>
      <c r="O35" s="285">
        <f t="shared" si="3"/>
        <v>26.711743771777101</v>
      </c>
      <c r="P35" s="285">
        <f t="shared" si="3"/>
        <v>26.37941257680794</v>
      </c>
      <c r="Q35" s="285">
        <f t="shared" si="3"/>
        <v>26.593171894091363</v>
      </c>
    </row>
    <row r="36" spans="1:17" x14ac:dyDescent="0.25">
      <c r="A36" s="286" t="s">
        <v>250</v>
      </c>
      <c r="B36" s="285">
        <f>IF(MAE_ued!B$5=0,"",MAE_ued!B$5/B$5*1000)</f>
        <v>19.246501885753517</v>
      </c>
      <c r="C36" s="285">
        <f>IF(MAE_ued!C$5=0,"",MAE_ued!C$5/C$5*1000)</f>
        <v>19.246501885753514</v>
      </c>
      <c r="D36" s="285">
        <f>IF(MAE_ued!D$5=0,"",MAE_ued!D$5/D$5*1000)</f>
        <v>19.246501885753514</v>
      </c>
      <c r="E36" s="285">
        <f>IF(MAE_ued!E$5=0,"",MAE_ued!E$5/E$5*1000)</f>
        <v>19.246501885753514</v>
      </c>
      <c r="F36" s="285">
        <f>IF(MAE_ued!F$5=0,"",MAE_ued!F$5/F$5*1000)</f>
        <v>19.246501885753514</v>
      </c>
      <c r="G36" s="285">
        <f>IF(MAE_ued!G$5=0,"",MAE_ued!G$5/G$5*1000)</f>
        <v>19.246501885753517</v>
      </c>
      <c r="H36" s="285">
        <f>IF(MAE_ued!H$5=0,"",MAE_ued!H$5/H$5*1000)</f>
        <v>19.246501885753514</v>
      </c>
      <c r="I36" s="285">
        <f>IF(MAE_ued!I$5=0,"",MAE_ued!I$5/I$5*1000)</f>
        <v>19.246501885753517</v>
      </c>
      <c r="J36" s="285">
        <f>IF(MAE_ued!J$5=0,"",MAE_ued!J$5/J$5*1000)</f>
        <v>19.246501885753514</v>
      </c>
      <c r="K36" s="285">
        <f>IF(MAE_ued!K$5=0,"",MAE_ued!K$5/K$5*1000)</f>
        <v>19.246501885753514</v>
      </c>
      <c r="L36" s="285">
        <f>IF(MAE_ued!L$5=0,"",MAE_ued!L$5/L$5*1000)</f>
        <v>19.246501885753517</v>
      </c>
      <c r="M36" s="285">
        <f>IF(MAE_ued!M$5=0,"",MAE_ued!M$5/M$5*1000)</f>
        <v>19.246501885753514</v>
      </c>
      <c r="N36" s="285">
        <f>IF(MAE_ued!N$5=0,"",MAE_ued!N$5/N$5*1000)</f>
        <v>19.246501885753517</v>
      </c>
      <c r="O36" s="285">
        <f>IF(MAE_ued!O$5=0,"",MAE_ued!O$5/O$5*1000)</f>
        <v>19.246501885753517</v>
      </c>
      <c r="P36" s="285">
        <f>IF(MAE_ued!P$5=0,"",MAE_ued!P$5/P$5*1000)</f>
        <v>19.246501885753517</v>
      </c>
      <c r="Q36" s="285">
        <f>IF(MAE_ued!Q$5=0,"",MAE_ued!Q$5/Q$5*1000)</f>
        <v>19.246501885753514</v>
      </c>
    </row>
    <row r="37" spans="1:17" x14ac:dyDescent="0.25">
      <c r="A37" s="284" t="s">
        <v>60</v>
      </c>
      <c r="B37" s="283">
        <f t="shared" ref="B37:Q37" si="4">IF(B$12=0,"",B$32/B$12)</f>
        <v>0.95776630243662053</v>
      </c>
      <c r="C37" s="283">
        <f t="shared" si="4"/>
        <v>0.83865551845185349</v>
      </c>
      <c r="D37" s="283">
        <f t="shared" si="4"/>
        <v>0.80012754222651405</v>
      </c>
      <c r="E37" s="283">
        <f t="shared" si="4"/>
        <v>0.75198855060603642</v>
      </c>
      <c r="F37" s="283">
        <f t="shared" si="4"/>
        <v>0.68571551413594645</v>
      </c>
      <c r="G37" s="283">
        <f t="shared" si="4"/>
        <v>0.7946386440982508</v>
      </c>
      <c r="H37" s="283">
        <f t="shared" si="4"/>
        <v>0.78401758747753392</v>
      </c>
      <c r="I37" s="283">
        <f t="shared" si="4"/>
        <v>0.55333549056563436</v>
      </c>
      <c r="J37" s="283">
        <f t="shared" si="4"/>
        <v>0.46893263341373409</v>
      </c>
      <c r="K37" s="283">
        <f t="shared" si="4"/>
        <v>0.47269212357643298</v>
      </c>
      <c r="L37" s="283">
        <f t="shared" si="4"/>
        <v>0.45013827626675179</v>
      </c>
      <c r="M37" s="283">
        <f t="shared" si="4"/>
        <v>0.48494300376218341</v>
      </c>
      <c r="N37" s="283">
        <f t="shared" si="4"/>
        <v>0.40161456956235625</v>
      </c>
      <c r="O37" s="283">
        <f t="shared" si="4"/>
        <v>0.39690641658519565</v>
      </c>
      <c r="P37" s="283">
        <f t="shared" si="4"/>
        <v>0.38941197189044496</v>
      </c>
      <c r="Q37" s="283">
        <f t="shared" si="4"/>
        <v>0.39312690279320095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256.68200745678513</v>
      </c>
      <c r="C5" s="96">
        <v>248.19820999999999</v>
      </c>
      <c r="D5" s="96">
        <v>250.29987000000006</v>
      </c>
      <c r="E5" s="96">
        <v>255.91539999999995</v>
      </c>
      <c r="F5" s="96">
        <v>252.91118999999998</v>
      </c>
      <c r="G5" s="96">
        <v>252.41280212043546</v>
      </c>
      <c r="H5" s="96">
        <v>256.62581</v>
      </c>
      <c r="I5" s="96">
        <v>324.5952200000001</v>
      </c>
      <c r="J5" s="96">
        <v>349.89756000000006</v>
      </c>
      <c r="K5" s="96">
        <v>350.59481</v>
      </c>
      <c r="L5" s="96">
        <v>365.71712869445025</v>
      </c>
      <c r="M5" s="96">
        <v>340.45412915804673</v>
      </c>
      <c r="N5" s="96">
        <v>323.06561297239278</v>
      </c>
      <c r="O5" s="96">
        <v>314.80293746484608</v>
      </c>
      <c r="P5" s="96">
        <v>329.65598145143616</v>
      </c>
      <c r="Q5" s="96">
        <v>310.90455856514831</v>
      </c>
    </row>
    <row r="6" spans="1:17" x14ac:dyDescent="0.25">
      <c r="A6" s="132" t="s">
        <v>83</v>
      </c>
      <c r="B6" s="160">
        <v>2.9954667236401882</v>
      </c>
      <c r="C6" s="160">
        <v>2.8964612139681418</v>
      </c>
      <c r="D6" s="160">
        <v>2.9209874854305684</v>
      </c>
      <c r="E6" s="160">
        <v>2.9865204513648287</v>
      </c>
      <c r="F6" s="160">
        <v>2.9514614646637756</v>
      </c>
      <c r="G6" s="160">
        <v>2.9456453019981765</v>
      </c>
      <c r="H6" s="160">
        <v>2.9948109020131843</v>
      </c>
      <c r="I6" s="160">
        <v>3.7880106587773388</v>
      </c>
      <c r="J6" s="160">
        <v>4.0832877537758661</v>
      </c>
      <c r="K6" s="160">
        <v>4.0914246278550115</v>
      </c>
      <c r="L6" s="160">
        <v>4.2679013621704618</v>
      </c>
      <c r="M6" s="160">
        <v>3.9730833684964231</v>
      </c>
      <c r="N6" s="160">
        <v>3.7701602180828724</v>
      </c>
      <c r="O6" s="160">
        <v>3.673735190959535</v>
      </c>
      <c r="P6" s="160">
        <v>3.8470695023412387</v>
      </c>
      <c r="Q6" s="160">
        <v>3.6282412960586576</v>
      </c>
    </row>
    <row r="7" spans="1:17" x14ac:dyDescent="0.25">
      <c r="A7" s="76" t="s">
        <v>82</v>
      </c>
      <c r="B7" s="159">
        <v>5.8620494163378574</v>
      </c>
      <c r="C7" s="159">
        <v>5.6682982437386311</v>
      </c>
      <c r="D7" s="159">
        <v>5.7162955104672495</v>
      </c>
      <c r="E7" s="159">
        <v>5.8445417973226688</v>
      </c>
      <c r="F7" s="159">
        <v>5.775932284519083</v>
      </c>
      <c r="G7" s="159">
        <v>5.7645502074991226</v>
      </c>
      <c r="H7" s="159">
        <v>5.8607659907015588</v>
      </c>
      <c r="I7" s="159">
        <v>7.4130370055930488</v>
      </c>
      <c r="J7" s="159">
        <v>7.9908864968705142</v>
      </c>
      <c r="K7" s="159">
        <v>8.0068101449518068</v>
      </c>
      <c r="L7" s="159">
        <v>8.3521704620024728</v>
      </c>
      <c r="M7" s="159">
        <v>7.7752194199149187</v>
      </c>
      <c r="N7" s="159">
        <v>7.3781041636994802</v>
      </c>
      <c r="O7" s="159">
        <v>7.1894029274254176</v>
      </c>
      <c r="P7" s="159">
        <v>7.5286136056303974</v>
      </c>
      <c r="Q7" s="159">
        <v>7.1003725743435648</v>
      </c>
    </row>
    <row r="8" spans="1:17" x14ac:dyDescent="0.25">
      <c r="A8" s="76" t="s">
        <v>81</v>
      </c>
      <c r="B8" s="159">
        <v>8.4101229209580062</v>
      </c>
      <c r="C8" s="159">
        <v>8.1321533813123974</v>
      </c>
      <c r="D8" s="159">
        <v>8.201013754944297</v>
      </c>
      <c r="E8" s="159">
        <v>8.3850052159518569</v>
      </c>
      <c r="F8" s="159">
        <v>8.2865730132793534</v>
      </c>
      <c r="G8" s="159">
        <v>8.2702434568332954</v>
      </c>
      <c r="H8" s="159">
        <v>8.4082816250912238</v>
      </c>
      <c r="I8" s="159">
        <v>10.635282647207012</v>
      </c>
      <c r="J8" s="159">
        <v>11.464307601843531</v>
      </c>
      <c r="K8" s="159">
        <v>11.487152826815622</v>
      </c>
      <c r="L8" s="159">
        <v>11.982631884075369</v>
      </c>
      <c r="M8" s="159">
        <v>11.15489591006469</v>
      </c>
      <c r="N8" s="159">
        <v>10.585165448692019</v>
      </c>
      <c r="O8" s="159">
        <v>10.314440915395087</v>
      </c>
      <c r="P8" s="159">
        <v>10.801097252998536</v>
      </c>
      <c r="Q8" s="159">
        <v>10.186711488374591</v>
      </c>
    </row>
    <row r="9" spans="1:17" x14ac:dyDescent="0.25">
      <c r="A9" s="76" t="s">
        <v>80</v>
      </c>
      <c r="B9" s="159">
        <v>3.3139759117177059</v>
      </c>
      <c r="C9" s="159">
        <v>3.2044431061648617</v>
      </c>
      <c r="D9" s="159">
        <v>3.2315772659901985</v>
      </c>
      <c r="E9" s="159">
        <v>3.3040783786934766</v>
      </c>
      <c r="F9" s="159">
        <v>3.2652915557588087</v>
      </c>
      <c r="G9" s="159">
        <v>3.2588569581649476</v>
      </c>
      <c r="H9" s="159">
        <v>3.3132503563118916</v>
      </c>
      <c r="I9" s="159">
        <v>4.1907913639790833</v>
      </c>
      <c r="J9" s="159">
        <v>4.5174653918974927</v>
      </c>
      <c r="K9" s="159">
        <v>4.5264674630879878</v>
      </c>
      <c r="L9" s="159">
        <v>4.7217090399295731</v>
      </c>
      <c r="M9" s="159">
        <v>4.3955429297651438</v>
      </c>
      <c r="N9" s="159">
        <v>4.1710428787069382</v>
      </c>
      <c r="O9" s="159">
        <v>4.0643649394557428</v>
      </c>
      <c r="P9" s="159">
        <v>4.2561299582622549</v>
      </c>
      <c r="Q9" s="159">
        <v>4.0140336603125348</v>
      </c>
    </row>
    <row r="10" spans="1:17" x14ac:dyDescent="0.25">
      <c r="A10" s="129" t="s">
        <v>79</v>
      </c>
      <c r="B10" s="158">
        <v>8.5997480780930058</v>
      </c>
      <c r="C10" s="158">
        <v>8.3155110893114639</v>
      </c>
      <c r="D10" s="158">
        <v>8.3859240751100419</v>
      </c>
      <c r="E10" s="158">
        <v>8.5740640378735158</v>
      </c>
      <c r="F10" s="158">
        <v>8.4734124595659193</v>
      </c>
      <c r="G10" s="158">
        <v>8.4567147165028356</v>
      </c>
      <c r="H10" s="158">
        <v>8.5978652660651207</v>
      </c>
      <c r="I10" s="158">
        <v>10.87507904044713</v>
      </c>
      <c r="J10" s="158">
        <v>11.72279622928394</v>
      </c>
      <c r="K10" s="158">
        <v>11.74615655129038</v>
      </c>
      <c r="L10" s="158">
        <v>12.25280729949603</v>
      </c>
      <c r="M10" s="158">
        <v>11.406408154255484</v>
      </c>
      <c r="N10" s="158">
        <v>10.82383183684982</v>
      </c>
      <c r="O10" s="158">
        <v>10.547003209397644</v>
      </c>
      <c r="P10" s="158">
        <v>11.044632309867474</v>
      </c>
      <c r="Q10" s="158">
        <v>10.41639383485472</v>
      </c>
    </row>
    <row r="11" spans="1:17" x14ac:dyDescent="0.25">
      <c r="A11" s="92" t="s">
        <v>125</v>
      </c>
      <c r="B11" s="91">
        <v>0</v>
      </c>
      <c r="C11" s="91">
        <v>1.663102217862293</v>
      </c>
      <c r="D11" s="91">
        <v>1.6771848150220086</v>
      </c>
      <c r="E11" s="91">
        <v>0.66430658766214989</v>
      </c>
      <c r="F11" s="91">
        <v>0.45724713124560346</v>
      </c>
      <c r="G11" s="91">
        <v>1.6913429433005671</v>
      </c>
      <c r="H11" s="91">
        <v>1.7195730532130242</v>
      </c>
      <c r="I11" s="91">
        <v>2.1750158080894257</v>
      </c>
      <c r="J11" s="91">
        <v>2.3445592458567881</v>
      </c>
      <c r="K11" s="91">
        <v>2.3492313102580762</v>
      </c>
      <c r="L11" s="91">
        <v>2.4505614598992063</v>
      </c>
      <c r="M11" s="91">
        <v>2.281281630851097</v>
      </c>
      <c r="N11" s="91">
        <v>2.164766367369964</v>
      </c>
      <c r="O11" s="91">
        <v>2.1094006418795286</v>
      </c>
      <c r="P11" s="91">
        <v>2.208926461973495</v>
      </c>
      <c r="Q11" s="91">
        <v>2.0832787669709441</v>
      </c>
    </row>
    <row r="12" spans="1:17" x14ac:dyDescent="0.25">
      <c r="A12" s="92" t="s">
        <v>26</v>
      </c>
      <c r="B12" s="91">
        <v>0</v>
      </c>
      <c r="C12" s="91">
        <v>1.2835552879138703</v>
      </c>
      <c r="D12" s="91">
        <v>2.0275727050716696</v>
      </c>
      <c r="E12" s="91">
        <v>0.1269496610360008</v>
      </c>
      <c r="F12" s="91">
        <v>3.2758972888322191E-2</v>
      </c>
      <c r="G12" s="91">
        <v>1.6206460084631686</v>
      </c>
      <c r="H12" s="91">
        <v>2.221823104432163</v>
      </c>
      <c r="I12" s="91">
        <v>3.2625237121341382</v>
      </c>
      <c r="J12" s="91">
        <v>3.5168388687851819</v>
      </c>
      <c r="K12" s="91">
        <v>3.5238469653871145</v>
      </c>
      <c r="L12" s="91">
        <v>3.6758421898488089</v>
      </c>
      <c r="M12" s="91">
        <v>3.4219224462766449</v>
      </c>
      <c r="N12" s="91">
        <v>3.247149551054946</v>
      </c>
      <c r="O12" s="91">
        <v>3.1641009628192927</v>
      </c>
      <c r="P12" s="91">
        <v>3.313389692960242</v>
      </c>
      <c r="Q12" s="91">
        <v>3.1249181504564159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8.5997480780930058</v>
      </c>
      <c r="C14" s="157">
        <v>5.3688535835353006</v>
      </c>
      <c r="D14" s="157">
        <v>4.6811665550163637</v>
      </c>
      <c r="E14" s="157">
        <v>7.7828077891753651</v>
      </c>
      <c r="F14" s="157">
        <v>7.9834063554319936</v>
      </c>
      <c r="G14" s="157">
        <v>5.1447257647390998</v>
      </c>
      <c r="H14" s="157">
        <v>4.6564691084199339</v>
      </c>
      <c r="I14" s="157">
        <v>5.4375395202235648</v>
      </c>
      <c r="J14" s="157">
        <v>5.86139811464197</v>
      </c>
      <c r="K14" s="157">
        <v>5.8730782756451898</v>
      </c>
      <c r="L14" s="157">
        <v>6.1264036497480161</v>
      </c>
      <c r="M14" s="157">
        <v>5.7032040771277419</v>
      </c>
      <c r="N14" s="157">
        <v>5.4119159184249099</v>
      </c>
      <c r="O14" s="157">
        <v>5.2735016046988221</v>
      </c>
      <c r="P14" s="157">
        <v>5.5223161549337378</v>
      </c>
      <c r="Q14" s="157">
        <v>5.2081969174273599</v>
      </c>
    </row>
    <row r="15" spans="1:17" x14ac:dyDescent="0.25">
      <c r="A15" s="156" t="s">
        <v>295</v>
      </c>
      <c r="B15" s="204">
        <v>36.012656592658907</v>
      </c>
      <c r="C15" s="204">
        <v>34.822374159386634</v>
      </c>
      <c r="D15" s="204">
        <v>35.117238457061532</v>
      </c>
      <c r="E15" s="204">
        <v>35.905101055922579</v>
      </c>
      <c r="F15" s="204">
        <v>35.483608392162552</v>
      </c>
      <c r="G15" s="204">
        <v>35.413684240740587</v>
      </c>
      <c r="H15" s="204">
        <v>36.004772052045276</v>
      </c>
      <c r="I15" s="204">
        <v>45.540925541680672</v>
      </c>
      <c r="J15" s="204">
        <v>49.090860694669942</v>
      </c>
      <c r="K15" s="204">
        <v>49.188685334028264</v>
      </c>
      <c r="L15" s="204">
        <v>51.310356718103236</v>
      </c>
      <c r="M15" s="204">
        <v>47.765941058356738</v>
      </c>
      <c r="N15" s="204">
        <v>45.326320657011394</v>
      </c>
      <c r="O15" s="204">
        <v>44.167061780481262</v>
      </c>
      <c r="P15" s="204">
        <v>46.25095374371044</v>
      </c>
      <c r="Q15" s="204">
        <v>43.62011662459021</v>
      </c>
    </row>
    <row r="16" spans="1:17" x14ac:dyDescent="0.25">
      <c r="A16" s="152" t="s">
        <v>301</v>
      </c>
      <c r="B16" s="264">
        <v>18.006328296329453</v>
      </c>
      <c r="C16" s="264">
        <v>17.411187079693317</v>
      </c>
      <c r="D16" s="264">
        <v>17.558619228530766</v>
      </c>
      <c r="E16" s="264">
        <v>17.952550527961289</v>
      </c>
      <c r="F16" s="264">
        <v>17.741804196081276</v>
      </c>
      <c r="G16" s="264">
        <v>17.706842120370293</v>
      </c>
      <c r="H16" s="264">
        <v>18.002386026022638</v>
      </c>
      <c r="I16" s="264">
        <v>22.770462770840339</v>
      </c>
      <c r="J16" s="264">
        <v>24.545430347334971</v>
      </c>
      <c r="K16" s="264">
        <v>24.594342667014132</v>
      </c>
      <c r="L16" s="264">
        <v>25.655178359051614</v>
      </c>
      <c r="M16" s="264">
        <v>23.882970529178372</v>
      </c>
      <c r="N16" s="264">
        <v>22.663160328505693</v>
      </c>
      <c r="O16" s="264">
        <v>22.083530890240635</v>
      </c>
      <c r="P16" s="264">
        <v>23.12547687185522</v>
      </c>
      <c r="Q16" s="264">
        <v>21.810058312295105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18.006328296329453</v>
      </c>
      <c r="C18" s="83">
        <v>16.40743264574601</v>
      </c>
      <c r="D18" s="83">
        <v>16.056589858876158</v>
      </c>
      <c r="E18" s="83">
        <v>17.952550527961289</v>
      </c>
      <c r="F18" s="83">
        <v>17.741804196081276</v>
      </c>
      <c r="G18" s="83">
        <v>16.788542909742322</v>
      </c>
      <c r="H18" s="83">
        <v>16.33984258386042</v>
      </c>
      <c r="I18" s="83">
        <v>10.12602866576645</v>
      </c>
      <c r="J18" s="83">
        <v>9.4296687157119461</v>
      </c>
      <c r="K18" s="83">
        <v>13.417910075456387</v>
      </c>
      <c r="L18" s="83">
        <v>7.1334101075512297</v>
      </c>
      <c r="M18" s="83">
        <v>6.7252030208213398</v>
      </c>
      <c r="N18" s="83">
        <v>7.9252746687976572</v>
      </c>
      <c r="O18" s="83">
        <v>7.971774403210798</v>
      </c>
      <c r="P18" s="83">
        <v>9.1894287122815186</v>
      </c>
      <c r="Q18" s="83">
        <v>8.1224850847759367</v>
      </c>
    </row>
    <row r="19" spans="1:17" x14ac:dyDescent="0.25">
      <c r="A19" s="154" t="s">
        <v>125</v>
      </c>
      <c r="B19" s="83">
        <v>0</v>
      </c>
      <c r="C19" s="83">
        <v>1.0037544339473075</v>
      </c>
      <c r="D19" s="83">
        <v>1.5020293696546061</v>
      </c>
      <c r="E19" s="83">
        <v>0</v>
      </c>
      <c r="F19" s="83">
        <v>0</v>
      </c>
      <c r="G19" s="83">
        <v>0.91829921062797137</v>
      </c>
      <c r="H19" s="83">
        <v>1.6625434421622172</v>
      </c>
      <c r="I19" s="83">
        <v>9.9161542988212421</v>
      </c>
      <c r="J19" s="83">
        <v>11.9956950556798</v>
      </c>
      <c r="K19" s="83">
        <v>7.5107773994269138</v>
      </c>
      <c r="L19" s="83">
        <v>14.143338138987922</v>
      </c>
      <c r="M19" s="83">
        <v>15.643691391470266</v>
      </c>
      <c r="N19" s="83">
        <v>13.618347957646954</v>
      </c>
      <c r="O19" s="83">
        <v>12.445426847459947</v>
      </c>
      <c r="P19" s="83">
        <v>11.560272209169122</v>
      </c>
      <c r="Q19" s="83">
        <v>11.101453712777712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2.7282798062526465</v>
      </c>
      <c r="J21" s="83">
        <v>3.1200665759432265</v>
      </c>
      <c r="K21" s="83">
        <v>3.6656551921308309</v>
      </c>
      <c r="L21" s="83">
        <v>4.3784301125124641</v>
      </c>
      <c r="M21" s="83">
        <v>1.5140761168867651</v>
      </c>
      <c r="N21" s="83">
        <v>1.1195377020610839</v>
      </c>
      <c r="O21" s="83">
        <v>1.666329639569891</v>
      </c>
      <c r="P21" s="83">
        <v>2.3757759504045799</v>
      </c>
      <c r="Q21" s="83">
        <v>2.5861195147414544</v>
      </c>
    </row>
    <row r="22" spans="1:17" x14ac:dyDescent="0.25">
      <c r="A22" s="152" t="s">
        <v>300</v>
      </c>
      <c r="B22" s="264">
        <v>18.006328296329453</v>
      </c>
      <c r="C22" s="264">
        <v>17.411187079693317</v>
      </c>
      <c r="D22" s="264">
        <v>17.558619228530766</v>
      </c>
      <c r="E22" s="264">
        <v>17.952550527961289</v>
      </c>
      <c r="F22" s="264">
        <v>17.741804196081272</v>
      </c>
      <c r="G22" s="264">
        <v>17.706842120370293</v>
      </c>
      <c r="H22" s="264">
        <v>18.002386026022638</v>
      </c>
      <c r="I22" s="264">
        <v>22.770462770840332</v>
      </c>
      <c r="J22" s="264">
        <v>24.545430347334968</v>
      </c>
      <c r="K22" s="264">
        <v>24.594342667014129</v>
      </c>
      <c r="L22" s="264">
        <v>25.655178359051618</v>
      </c>
      <c r="M22" s="264">
        <v>23.882970529178365</v>
      </c>
      <c r="N22" s="264">
        <v>22.663160328505697</v>
      </c>
      <c r="O22" s="264">
        <v>22.083530890240624</v>
      </c>
      <c r="P22" s="264">
        <v>23.125476871855223</v>
      </c>
      <c r="Q22" s="264">
        <v>21.810058312295102</v>
      </c>
    </row>
    <row r="23" spans="1:17" x14ac:dyDescent="0.25">
      <c r="A23" s="156" t="s">
        <v>294</v>
      </c>
      <c r="B23" s="204">
        <v>21.110867657765567</v>
      </c>
      <c r="C23" s="204">
        <v>20.413115886536993</v>
      </c>
      <c r="D23" s="204">
        <v>20.585967371380899</v>
      </c>
      <c r="E23" s="204">
        <v>21.047817860368408</v>
      </c>
      <c r="F23" s="204">
        <v>20.800735954026322</v>
      </c>
      <c r="G23" s="204">
        <v>20.759745934227244</v>
      </c>
      <c r="H23" s="204">
        <v>21.106245685681714</v>
      </c>
      <c r="I23" s="204">
        <v>26.696404627881769</v>
      </c>
      <c r="J23" s="204">
        <v>28.777401096875479</v>
      </c>
      <c r="K23" s="204">
        <v>28.834746575120015</v>
      </c>
      <c r="L23" s="204">
        <v>30.07848497268121</v>
      </c>
      <c r="M23" s="204">
        <v>28.000724068691877</v>
      </c>
      <c r="N23" s="204">
        <v>26.570601764454956</v>
      </c>
      <c r="O23" s="204">
        <v>25.89103621614418</v>
      </c>
      <c r="P23" s="204">
        <v>27.112628056657851</v>
      </c>
      <c r="Q23" s="204">
        <v>25.570413193725294</v>
      </c>
    </row>
    <row r="24" spans="1:17" x14ac:dyDescent="0.25">
      <c r="A24" s="152" t="s">
        <v>299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x14ac:dyDescent="0.25">
      <c r="A25" s="152" t="s">
        <v>298</v>
      </c>
      <c r="B25" s="151">
        <v>21.110867657765567</v>
      </c>
      <c r="C25" s="151">
        <v>20.413115886536993</v>
      </c>
      <c r="D25" s="151">
        <v>20.585967371380899</v>
      </c>
      <c r="E25" s="151">
        <v>21.047817860368408</v>
      </c>
      <c r="F25" s="151">
        <v>20.800735954026322</v>
      </c>
      <c r="G25" s="151">
        <v>20.759745934227244</v>
      </c>
      <c r="H25" s="151">
        <v>21.106245685681714</v>
      </c>
      <c r="I25" s="151">
        <v>26.696404627881769</v>
      </c>
      <c r="J25" s="151">
        <v>28.777401096875479</v>
      </c>
      <c r="K25" s="151">
        <v>28.834746575120015</v>
      </c>
      <c r="L25" s="151">
        <v>30.07848497268121</v>
      </c>
      <c r="M25" s="151">
        <v>28.000724068691877</v>
      </c>
      <c r="N25" s="151">
        <v>26.570601764454956</v>
      </c>
      <c r="O25" s="151">
        <v>25.89103621614418</v>
      </c>
      <c r="P25" s="151">
        <v>27.112628056657851</v>
      </c>
      <c r="Q25" s="151">
        <v>25.570413193725294</v>
      </c>
    </row>
    <row r="26" spans="1:17" x14ac:dyDescent="0.25">
      <c r="A26" s="156" t="s">
        <v>293</v>
      </c>
      <c r="B26" s="204">
        <v>49.672629782977801</v>
      </c>
      <c r="C26" s="204">
        <v>48.030860909498806</v>
      </c>
      <c r="D26" s="204">
        <v>48.437570285602121</v>
      </c>
      <c r="E26" s="204">
        <v>49.524277318513896</v>
      </c>
      <c r="F26" s="204">
        <v>48.942908127120745</v>
      </c>
      <c r="G26" s="204">
        <v>48.846461021711157</v>
      </c>
      <c r="H26" s="204">
        <v>49.661754554545212</v>
      </c>
      <c r="I26" s="204">
        <v>62.815069712662982</v>
      </c>
      <c r="J26" s="204">
        <v>67.71153199264819</v>
      </c>
      <c r="K26" s="204">
        <v>67.846462529694151</v>
      </c>
      <c r="L26" s="204">
        <v>70.77290581807344</v>
      </c>
      <c r="M26" s="204">
        <v>65.884056632216186</v>
      </c>
      <c r="N26" s="204">
        <v>62.51906297518812</v>
      </c>
      <c r="O26" s="204">
        <v>60.92008521445689</v>
      </c>
      <c r="P26" s="204">
        <v>63.794418956841994</v>
      </c>
      <c r="Q26" s="204">
        <v>60.165678102883049</v>
      </c>
    </row>
    <row r="27" spans="1:17" x14ac:dyDescent="0.25">
      <c r="A27" s="152" t="s">
        <v>297</v>
      </c>
      <c r="B27" s="264">
        <v>20.221735315531152</v>
      </c>
      <c r="C27" s="264">
        <v>18.879574267297823</v>
      </c>
      <c r="D27" s="264">
        <v>17.46717722266807</v>
      </c>
      <c r="E27" s="264">
        <v>16.304379472038708</v>
      </c>
      <c r="F27" s="264">
        <v>13.111465803918723</v>
      </c>
      <c r="G27" s="264">
        <v>17.207502916690718</v>
      </c>
      <c r="H27" s="264">
        <v>17.271095213718194</v>
      </c>
      <c r="I27" s="264">
        <v>16.955269735539886</v>
      </c>
      <c r="J27" s="264">
        <v>12.693404079109007</v>
      </c>
      <c r="K27" s="264">
        <v>9.7964148745948361</v>
      </c>
      <c r="L27" s="264">
        <v>14.030566295614435</v>
      </c>
      <c r="M27" s="264">
        <v>15.298244060255989</v>
      </c>
      <c r="N27" s="264">
        <v>5.7292876104849872</v>
      </c>
      <c r="O27" s="264">
        <v>5.5085708275895513</v>
      </c>
      <c r="P27" s="264">
        <v>4.7029399583819922</v>
      </c>
      <c r="Q27" s="264">
        <v>4.9326294700232847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20.221735315531152</v>
      </c>
      <c r="C29" s="83">
        <v>17.791167354253989</v>
      </c>
      <c r="D29" s="83">
        <v>15.972970141123838</v>
      </c>
      <c r="E29" s="83">
        <v>16.304379472038708</v>
      </c>
      <c r="F29" s="83">
        <v>13.111465803918723</v>
      </c>
      <c r="G29" s="83">
        <v>16.315100068240564</v>
      </c>
      <c r="H29" s="83">
        <v>15.676087416139577</v>
      </c>
      <c r="I29" s="83">
        <v>7.5400113342335491</v>
      </c>
      <c r="J29" s="83">
        <v>4.8764512842880539</v>
      </c>
      <c r="K29" s="83">
        <v>5.3446199245436148</v>
      </c>
      <c r="L29" s="83">
        <v>3.9011922671935562</v>
      </c>
      <c r="M29" s="83">
        <v>4.3078308471553068</v>
      </c>
      <c r="N29" s="83">
        <v>2.0035236618134444</v>
      </c>
      <c r="O29" s="83">
        <v>1.9884992187122847</v>
      </c>
      <c r="P29" s="83">
        <v>1.8688190399346549</v>
      </c>
      <c r="Q29" s="83">
        <v>1.837006060474593</v>
      </c>
    </row>
    <row r="30" spans="1:17" x14ac:dyDescent="0.25">
      <c r="A30" s="154" t="s">
        <v>125</v>
      </c>
      <c r="B30" s="83">
        <v>0</v>
      </c>
      <c r="C30" s="83">
        <v>1.0884069130438332</v>
      </c>
      <c r="D30" s="83">
        <v>1.4942070815442337</v>
      </c>
      <c r="E30" s="83">
        <v>0</v>
      </c>
      <c r="F30" s="83">
        <v>0</v>
      </c>
      <c r="G30" s="83">
        <v>0.89240284845015327</v>
      </c>
      <c r="H30" s="83">
        <v>1.5950077975786174</v>
      </c>
      <c r="I30" s="83">
        <v>7.3837353490704967</v>
      </c>
      <c r="J30" s="83">
        <v>6.2034440788709198</v>
      </c>
      <c r="K30" s="83">
        <v>2.9916917248697228</v>
      </c>
      <c r="L30" s="83">
        <v>7.7348533938509618</v>
      </c>
      <c r="M30" s="83">
        <v>10.020571294414729</v>
      </c>
      <c r="N30" s="83">
        <v>3.4427428080664662</v>
      </c>
      <c r="O30" s="83">
        <v>3.1044182023951077</v>
      </c>
      <c r="P30" s="83">
        <v>2.35096843206904</v>
      </c>
      <c r="Q30" s="83">
        <v>2.5107387132879389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2.0315230522358396</v>
      </c>
      <c r="J32" s="83">
        <v>1.6135087159500334</v>
      </c>
      <c r="K32" s="83">
        <v>1.460103225181498</v>
      </c>
      <c r="L32" s="83">
        <v>2.3945206345699175</v>
      </c>
      <c r="M32" s="83">
        <v>0.96984191868595215</v>
      </c>
      <c r="N32" s="83">
        <v>0.28302114060507644</v>
      </c>
      <c r="O32" s="83">
        <v>0.41565340648215932</v>
      </c>
      <c r="P32" s="83">
        <v>0.48315248637829722</v>
      </c>
      <c r="Q32" s="83">
        <v>0.58488469626075235</v>
      </c>
    </row>
    <row r="33" spans="1:17" x14ac:dyDescent="0.25">
      <c r="A33" s="152" t="s">
        <v>296</v>
      </c>
      <c r="B33" s="264">
        <v>29.450894467446648</v>
      </c>
      <c r="C33" s="264">
        <v>29.151286642200983</v>
      </c>
      <c r="D33" s="264">
        <v>30.97039306293405</v>
      </c>
      <c r="E33" s="264">
        <v>33.219897846475192</v>
      </c>
      <c r="F33" s="264">
        <v>35.831442323202026</v>
      </c>
      <c r="G33" s="264">
        <v>31.638958105020439</v>
      </c>
      <c r="H33" s="264">
        <v>32.390659340827014</v>
      </c>
      <c r="I33" s="264">
        <v>45.859799977123096</v>
      </c>
      <c r="J33" s="264">
        <v>55.018127913539189</v>
      </c>
      <c r="K33" s="264">
        <v>58.05004765509932</v>
      </c>
      <c r="L33" s="264">
        <v>56.742339522459005</v>
      </c>
      <c r="M33" s="264">
        <v>50.585812571960204</v>
      </c>
      <c r="N33" s="264">
        <v>56.789775364703132</v>
      </c>
      <c r="O33" s="264">
        <v>55.411514386867339</v>
      </c>
      <c r="P33" s="264">
        <v>59.091478998460005</v>
      </c>
      <c r="Q33" s="264">
        <v>55.233048632859763</v>
      </c>
    </row>
    <row r="34" spans="1:17" x14ac:dyDescent="0.25">
      <c r="A34" s="156" t="s">
        <v>292</v>
      </c>
      <c r="B34" s="204">
        <v>51.044115743944133</v>
      </c>
      <c r="C34" s="204">
        <v>35.260301147232695</v>
      </c>
      <c r="D34" s="204">
        <v>33.039596028707479</v>
      </c>
      <c r="E34" s="204">
        <v>34.73272375130184</v>
      </c>
      <c r="F34" s="204">
        <v>31.671083895866076</v>
      </c>
      <c r="G34" s="204">
        <v>33.880254697397817</v>
      </c>
      <c r="H34" s="204">
        <v>33.008392602613981</v>
      </c>
      <c r="I34" s="204">
        <v>85.768527973396203</v>
      </c>
      <c r="J34" s="204">
        <v>89.234617458914045</v>
      </c>
      <c r="K34" s="204">
        <v>104.17622418274584</v>
      </c>
      <c r="L34" s="204">
        <v>109.57971578031476</v>
      </c>
      <c r="M34" s="204">
        <v>91.533992257199941</v>
      </c>
      <c r="N34" s="204">
        <v>104.82267408945285</v>
      </c>
      <c r="O34" s="204">
        <v>93.119477276928535</v>
      </c>
      <c r="P34" s="204">
        <v>111.60598129287413</v>
      </c>
      <c r="Q34" s="204">
        <v>96.500372714271663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0.23881649188142148</v>
      </c>
      <c r="H35" s="87">
        <v>0.20007</v>
      </c>
      <c r="I35" s="87">
        <v>0.20011000000000001</v>
      </c>
      <c r="J35" s="87">
        <v>0.20011000000000001</v>
      </c>
      <c r="K35" s="87">
        <v>0.20022999999999999</v>
      </c>
      <c r="L35" s="87">
        <v>0.23885736987002765</v>
      </c>
      <c r="M35" s="87">
        <v>0.47758130400445986</v>
      </c>
      <c r="N35" s="87">
        <v>0.23882606485576419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11.42081885945953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1.7763568394002505E-15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22.545506044381415</v>
      </c>
      <c r="C38" s="87">
        <v>20.841926435146569</v>
      </c>
      <c r="D38" s="87">
        <v>16.86206873377915</v>
      </c>
      <c r="E38" s="87">
        <v>17.758933412337846</v>
      </c>
      <c r="F38" s="87">
        <v>15.913682868754398</v>
      </c>
      <c r="G38" s="87">
        <v>17.968900962938701</v>
      </c>
      <c r="H38" s="87">
        <v>18.529775707046142</v>
      </c>
      <c r="I38" s="87">
        <v>9.0727045440188334</v>
      </c>
      <c r="J38" s="87">
        <v>8.0600216195924901</v>
      </c>
      <c r="K38" s="87">
        <v>9.6102495654452884</v>
      </c>
      <c r="L38" s="87">
        <v>5.3119778636904593</v>
      </c>
      <c r="M38" s="87">
        <v>5.7773251052699486</v>
      </c>
      <c r="N38" s="87">
        <v>5.2894239436530093</v>
      </c>
      <c r="O38" s="87">
        <v>5.0066447514462054</v>
      </c>
      <c r="P38" s="87">
        <v>5.5206664019159488</v>
      </c>
      <c r="Q38" s="87">
        <v>4.9179352240302476</v>
      </c>
    </row>
    <row r="39" spans="1:17" x14ac:dyDescent="0.25">
      <c r="A39" s="88" t="s">
        <v>29</v>
      </c>
      <c r="B39" s="87">
        <v>6.687703580400771</v>
      </c>
      <c r="C39" s="87">
        <v>5.6996200000000004</v>
      </c>
      <c r="D39" s="87">
        <v>7.6094999999999997</v>
      </c>
      <c r="E39" s="87">
        <v>5.7075499999999995</v>
      </c>
      <c r="F39" s="87">
        <v>4.7907400000000004</v>
      </c>
      <c r="G39" s="87">
        <v>5.732351148867223</v>
      </c>
      <c r="H39" s="87">
        <v>4.7992699999999999</v>
      </c>
      <c r="I39" s="87">
        <v>4.7920299999999996</v>
      </c>
      <c r="J39" s="87">
        <v>2.90042</v>
      </c>
      <c r="K39" s="87">
        <v>2.8938999999999999</v>
      </c>
      <c r="L39" s="87">
        <v>3.8216290587934036</v>
      </c>
      <c r="M39" s="87">
        <v>3.8210597719590988</v>
      </c>
      <c r="N39" s="87">
        <v>3.8190285789605718</v>
      </c>
      <c r="O39" s="87">
        <v>3.8212946899531799</v>
      </c>
      <c r="P39" s="87">
        <v>3.8214454633209129</v>
      </c>
      <c r="Q39" s="87">
        <v>3.8212779023573789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9.8168569912758894</v>
      </c>
      <c r="C41" s="87">
        <v>8.5187647120861296</v>
      </c>
      <c r="D41" s="87">
        <v>8.2681472949283297</v>
      </c>
      <c r="E41" s="87">
        <v>11.066310338963998</v>
      </c>
      <c r="F41" s="87">
        <v>10.866661027111677</v>
      </c>
      <c r="G41" s="87">
        <v>9.8207631453967199</v>
      </c>
      <c r="H41" s="87">
        <v>9.3792768955678376</v>
      </c>
      <c r="I41" s="87">
        <v>3.879503429377376</v>
      </c>
      <c r="J41" s="87">
        <v>3.353665839321557</v>
      </c>
      <c r="K41" s="87">
        <v>6.7635346173005564</v>
      </c>
      <c r="L41" s="87">
        <v>2.3530770308807463</v>
      </c>
      <c r="M41" s="87">
        <v>1.2589242690422779</v>
      </c>
      <c r="N41" s="87">
        <v>1.3213513029739503</v>
      </c>
      <c r="O41" s="87">
        <v>1.5366463487234092</v>
      </c>
      <c r="P41" s="87">
        <v>2.1872385520949047</v>
      </c>
      <c r="Q41" s="87">
        <v>2.0397009804564705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0.57323026842652547</v>
      </c>
      <c r="C43" s="87">
        <v>0.19999</v>
      </c>
      <c r="D43" s="87">
        <v>0.29987999999999998</v>
      </c>
      <c r="E43" s="87">
        <v>0.19992999999999994</v>
      </c>
      <c r="F43" s="87">
        <v>0.1</v>
      </c>
      <c r="G43" s="87">
        <v>0.11942294831374986</v>
      </c>
      <c r="H43" s="87">
        <v>0.1</v>
      </c>
      <c r="I43" s="87">
        <v>0.10002999999999999</v>
      </c>
      <c r="J43" s="87">
        <v>0</v>
      </c>
      <c r="K43" s="87">
        <v>0</v>
      </c>
      <c r="L43" s="87">
        <v>7.1653535355535938E-2</v>
      </c>
      <c r="M43" s="87">
        <v>0.11941472047875175</v>
      </c>
      <c r="N43" s="87">
        <v>0.14330868346565157</v>
      </c>
      <c r="O43" s="87">
        <v>0.42988850995526967</v>
      </c>
      <c r="P43" s="87">
        <v>0.54934347979869691</v>
      </c>
      <c r="Q43" s="87">
        <v>0.47769092177618844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67.724149999999995</v>
      </c>
      <c r="J44" s="87">
        <v>74.720399999999998</v>
      </c>
      <c r="K44" s="87">
        <v>84.708309999999997</v>
      </c>
      <c r="L44" s="87">
        <v>97.782520921724583</v>
      </c>
      <c r="M44" s="87">
        <v>80.079687086445404</v>
      </c>
      <c r="N44" s="87">
        <v>94.0107355155439</v>
      </c>
      <c r="O44" s="87">
        <v>82.32500297685047</v>
      </c>
      <c r="P44" s="87">
        <v>99.52728739574367</v>
      </c>
      <c r="Q44" s="87">
        <v>85.243767685651378</v>
      </c>
    </row>
    <row r="45" spans="1:17" x14ac:dyDescent="0.25">
      <c r="A45" s="156" t="s">
        <v>291</v>
      </c>
      <c r="B45" s="204">
        <v>29.803577869786679</v>
      </c>
      <c r="C45" s="204">
        <v>28.818516545699278</v>
      </c>
      <c r="D45" s="204">
        <v>29.062542171361262</v>
      </c>
      <c r="E45" s="204">
        <v>29.714566391108335</v>
      </c>
      <c r="F45" s="204">
        <v>29.365744876272451</v>
      </c>
      <c r="G45" s="204">
        <v>29.307876613026693</v>
      </c>
      <c r="H45" s="204">
        <v>29.797052732727121</v>
      </c>
      <c r="I45" s="204">
        <v>37.689041827597784</v>
      </c>
      <c r="J45" s="204">
        <v>40.626919195588904</v>
      </c>
      <c r="K45" s="204">
        <v>40.707877517816485</v>
      </c>
      <c r="L45" s="204">
        <v>42.463743490844053</v>
      </c>
      <c r="M45" s="204">
        <v>39.5304339793297</v>
      </c>
      <c r="N45" s="204">
        <v>37.511437785112875</v>
      </c>
      <c r="O45" s="204">
        <v>36.55205112867413</v>
      </c>
      <c r="P45" s="204">
        <v>38.276651374105192</v>
      </c>
      <c r="Q45" s="204">
        <v>36.099406861729818</v>
      </c>
    </row>
    <row r="46" spans="1:17" x14ac:dyDescent="0.25">
      <c r="A46" s="72" t="s">
        <v>290</v>
      </c>
      <c r="B46" s="306">
        <v>39.856796758905247</v>
      </c>
      <c r="C46" s="306">
        <v>52.636174317150079</v>
      </c>
      <c r="D46" s="306">
        <v>55.601157593944393</v>
      </c>
      <c r="E46" s="306">
        <v>55.896703741578534</v>
      </c>
      <c r="F46" s="306">
        <v>57.894437976764891</v>
      </c>
      <c r="G46" s="306">
        <v>55.508768972333598</v>
      </c>
      <c r="H46" s="306">
        <v>57.872618232203749</v>
      </c>
      <c r="I46" s="306">
        <v>29.183049600777039</v>
      </c>
      <c r="J46" s="306">
        <v>34.67748608763209</v>
      </c>
      <c r="K46" s="306">
        <v>19.982802246594431</v>
      </c>
      <c r="L46" s="306">
        <v>19.934701866759589</v>
      </c>
      <c r="M46" s="306">
        <v>29.03383137975564</v>
      </c>
      <c r="N46" s="306">
        <v>9.5872111551414463</v>
      </c>
      <c r="O46" s="306">
        <v>18.364278665527564</v>
      </c>
      <c r="P46" s="306">
        <v>5.1378053981466678</v>
      </c>
      <c r="Q46" s="306">
        <v>13.602818214004252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1</v>
      </c>
      <c r="D50" s="77">
        <f t="shared" si="0"/>
        <v>0.99999999999999978</v>
      </c>
      <c r="E50" s="77">
        <f t="shared" si="0"/>
        <v>0.99999999999999978</v>
      </c>
      <c r="F50" s="77">
        <f t="shared" si="0"/>
        <v>1</v>
      </c>
      <c r="G50" s="77">
        <f t="shared" si="0"/>
        <v>1</v>
      </c>
      <c r="H50" s="77">
        <f t="shared" si="0"/>
        <v>1.0000000000000002</v>
      </c>
      <c r="I50" s="77">
        <f t="shared" si="0"/>
        <v>0.99999999999999989</v>
      </c>
      <c r="J50" s="77">
        <f t="shared" si="0"/>
        <v>0.99999999999999978</v>
      </c>
      <c r="K50" s="77">
        <f t="shared" si="0"/>
        <v>1</v>
      </c>
      <c r="L50" s="77">
        <f t="shared" si="0"/>
        <v>0.99999999999999989</v>
      </c>
      <c r="M50" s="77">
        <f t="shared" si="0"/>
        <v>1.0000000000000002</v>
      </c>
      <c r="N50" s="77">
        <f t="shared" si="0"/>
        <v>0.99999999999999989</v>
      </c>
      <c r="O50" s="77">
        <f t="shared" si="0"/>
        <v>0.99999999999999956</v>
      </c>
      <c r="P50" s="77">
        <f t="shared" si="0"/>
        <v>1.0000000000000002</v>
      </c>
      <c r="Q50" s="77">
        <f t="shared" si="0"/>
        <v>1.0000000000000002</v>
      </c>
    </row>
    <row r="51" spans="1:17" x14ac:dyDescent="0.25">
      <c r="A51" s="132" t="s">
        <v>83</v>
      </c>
      <c r="B51" s="203">
        <f t="shared" ref="B51:Q51" si="1">IF(B$6=0,0,B$6/B$5)</f>
        <v>1.1669952067616207E-2</v>
      </c>
      <c r="C51" s="203">
        <f t="shared" si="1"/>
        <v>1.1669952067616209E-2</v>
      </c>
      <c r="D51" s="203">
        <f t="shared" si="1"/>
        <v>1.1669952067616207E-2</v>
      </c>
      <c r="E51" s="203">
        <f t="shared" si="1"/>
        <v>1.166995206761621E-2</v>
      </c>
      <c r="F51" s="203">
        <f t="shared" si="1"/>
        <v>1.1669952067616209E-2</v>
      </c>
      <c r="G51" s="203">
        <f t="shared" si="1"/>
        <v>1.1669952067616209E-2</v>
      </c>
      <c r="H51" s="203">
        <f t="shared" si="1"/>
        <v>1.1669952067616209E-2</v>
      </c>
      <c r="I51" s="203">
        <f t="shared" si="1"/>
        <v>1.1669952067616207E-2</v>
      </c>
      <c r="J51" s="203">
        <f t="shared" si="1"/>
        <v>1.1669952067616205E-2</v>
      </c>
      <c r="K51" s="203">
        <f t="shared" si="1"/>
        <v>1.1669952067616209E-2</v>
      </c>
      <c r="L51" s="203">
        <f t="shared" si="1"/>
        <v>1.1669952067616205E-2</v>
      </c>
      <c r="M51" s="203">
        <f t="shared" si="1"/>
        <v>1.1669952067616209E-2</v>
      </c>
      <c r="N51" s="203">
        <f t="shared" si="1"/>
        <v>1.1669952067616207E-2</v>
      </c>
      <c r="O51" s="203">
        <f t="shared" si="1"/>
        <v>1.1669952067616203E-2</v>
      </c>
      <c r="P51" s="203">
        <f t="shared" si="1"/>
        <v>1.166995206761621E-2</v>
      </c>
      <c r="Q51" s="203">
        <f t="shared" si="1"/>
        <v>1.166995206761621E-2</v>
      </c>
    </row>
    <row r="52" spans="1:17" x14ac:dyDescent="0.25">
      <c r="A52" s="76" t="s">
        <v>82</v>
      </c>
      <c r="B52" s="202">
        <f t="shared" ref="B52:Q52" si="2">IF(B$7=0,0,B$7/B$5)</f>
        <v>2.2837788571233569E-2</v>
      </c>
      <c r="C52" s="202">
        <f t="shared" si="2"/>
        <v>2.2837788571233576E-2</v>
      </c>
      <c r="D52" s="202">
        <f t="shared" si="2"/>
        <v>2.2837788571233569E-2</v>
      </c>
      <c r="E52" s="202">
        <f t="shared" si="2"/>
        <v>2.2837788571233579E-2</v>
      </c>
      <c r="F52" s="202">
        <f t="shared" si="2"/>
        <v>2.2837788571233576E-2</v>
      </c>
      <c r="G52" s="202">
        <f t="shared" si="2"/>
        <v>2.2837788571233576E-2</v>
      </c>
      <c r="H52" s="202">
        <f t="shared" si="2"/>
        <v>2.2837788571233576E-2</v>
      </c>
      <c r="I52" s="202">
        <f t="shared" si="2"/>
        <v>2.2837788571233572E-2</v>
      </c>
      <c r="J52" s="202">
        <f t="shared" si="2"/>
        <v>2.2837788571233572E-2</v>
      </c>
      <c r="K52" s="202">
        <f t="shared" si="2"/>
        <v>2.2837788571233576E-2</v>
      </c>
      <c r="L52" s="202">
        <f t="shared" si="2"/>
        <v>2.2837788571233572E-2</v>
      </c>
      <c r="M52" s="202">
        <f t="shared" si="2"/>
        <v>2.2837788571233576E-2</v>
      </c>
      <c r="N52" s="202">
        <f t="shared" si="2"/>
        <v>2.2837788571233572E-2</v>
      </c>
      <c r="O52" s="202">
        <f t="shared" si="2"/>
        <v>2.2837788571233569E-2</v>
      </c>
      <c r="P52" s="202">
        <f t="shared" si="2"/>
        <v>2.2837788571233579E-2</v>
      </c>
      <c r="Q52" s="202">
        <f t="shared" si="2"/>
        <v>2.2837788571233579E-2</v>
      </c>
    </row>
    <row r="53" spans="1:17" x14ac:dyDescent="0.25">
      <c r="A53" s="76" t="s">
        <v>81</v>
      </c>
      <c r="B53" s="202">
        <f t="shared" ref="B53:Q53" si="3">IF(B$8=0,0,B$8/B$5)</f>
        <v>3.2764754352226776E-2</v>
      </c>
      <c r="C53" s="202">
        <f t="shared" si="3"/>
        <v>3.2764754352226783E-2</v>
      </c>
      <c r="D53" s="202">
        <f t="shared" si="3"/>
        <v>3.2764754352226769E-2</v>
      </c>
      <c r="E53" s="202">
        <f t="shared" si="3"/>
        <v>3.2764754352226783E-2</v>
      </c>
      <c r="F53" s="202">
        <f t="shared" si="3"/>
        <v>3.2764754352226783E-2</v>
      </c>
      <c r="G53" s="202">
        <f t="shared" si="3"/>
        <v>3.2764754352226783E-2</v>
      </c>
      <c r="H53" s="202">
        <f t="shared" si="3"/>
        <v>3.2764754352226783E-2</v>
      </c>
      <c r="I53" s="202">
        <f t="shared" si="3"/>
        <v>3.2764754352226776E-2</v>
      </c>
      <c r="J53" s="202">
        <f t="shared" si="3"/>
        <v>3.2764754352226776E-2</v>
      </c>
      <c r="K53" s="202">
        <f t="shared" si="3"/>
        <v>3.2764754352226783E-2</v>
      </c>
      <c r="L53" s="202">
        <f t="shared" si="3"/>
        <v>3.2764754352226776E-2</v>
      </c>
      <c r="M53" s="202">
        <f t="shared" si="3"/>
        <v>3.2764754352226783E-2</v>
      </c>
      <c r="N53" s="202">
        <f t="shared" si="3"/>
        <v>3.2764754352226776E-2</v>
      </c>
      <c r="O53" s="202">
        <f t="shared" si="3"/>
        <v>3.2764754352226769E-2</v>
      </c>
      <c r="P53" s="202">
        <f t="shared" si="3"/>
        <v>3.276475435222679E-2</v>
      </c>
      <c r="Q53" s="202">
        <f t="shared" si="3"/>
        <v>3.276475435222679E-2</v>
      </c>
    </row>
    <row r="54" spans="1:17" x14ac:dyDescent="0.25">
      <c r="A54" s="76" t="s">
        <v>80</v>
      </c>
      <c r="B54" s="202">
        <f t="shared" ref="B54:Q54" si="4">IF(B$9=0,0,B$9/B$5)</f>
        <v>1.2910822790240355E-2</v>
      </c>
      <c r="C54" s="202">
        <f t="shared" si="4"/>
        <v>1.2910822790240356E-2</v>
      </c>
      <c r="D54" s="202">
        <f t="shared" si="4"/>
        <v>1.2910822790240353E-2</v>
      </c>
      <c r="E54" s="202">
        <f t="shared" si="4"/>
        <v>1.2910822790240358E-2</v>
      </c>
      <c r="F54" s="202">
        <f t="shared" si="4"/>
        <v>1.2910822790240356E-2</v>
      </c>
      <c r="G54" s="202">
        <f t="shared" si="4"/>
        <v>1.2910822790240356E-2</v>
      </c>
      <c r="H54" s="202">
        <f t="shared" si="4"/>
        <v>1.2910822790240356E-2</v>
      </c>
      <c r="I54" s="202">
        <f t="shared" si="4"/>
        <v>1.2910822790240355E-2</v>
      </c>
      <c r="J54" s="202">
        <f t="shared" si="4"/>
        <v>1.2910822790240355E-2</v>
      </c>
      <c r="K54" s="202">
        <f t="shared" si="4"/>
        <v>1.2910822790240356E-2</v>
      </c>
      <c r="L54" s="202">
        <f t="shared" si="4"/>
        <v>1.2910822790240355E-2</v>
      </c>
      <c r="M54" s="202">
        <f t="shared" si="4"/>
        <v>1.2910822790240358E-2</v>
      </c>
      <c r="N54" s="202">
        <f t="shared" si="4"/>
        <v>1.2910822790240353E-2</v>
      </c>
      <c r="O54" s="202">
        <f t="shared" si="4"/>
        <v>1.2910822790240351E-2</v>
      </c>
      <c r="P54" s="202">
        <f t="shared" si="4"/>
        <v>1.2910822790240358E-2</v>
      </c>
      <c r="Q54" s="202">
        <f t="shared" si="4"/>
        <v>1.2910822790240358E-2</v>
      </c>
    </row>
    <row r="55" spans="1:17" x14ac:dyDescent="0.25">
      <c r="A55" s="129" t="s">
        <v>79</v>
      </c>
      <c r="B55" s="201">
        <f t="shared" ref="B55:Q55" si="5">IF(B$10=0,0,B$10/B$5)</f>
        <v>3.3503509510852084E-2</v>
      </c>
      <c r="C55" s="201">
        <f t="shared" si="5"/>
        <v>3.3503509510852091E-2</v>
      </c>
      <c r="D55" s="201">
        <f t="shared" si="5"/>
        <v>3.3503509510852084E-2</v>
      </c>
      <c r="E55" s="201">
        <f t="shared" si="5"/>
        <v>3.3503509510852091E-2</v>
      </c>
      <c r="F55" s="201">
        <f t="shared" si="5"/>
        <v>3.3503509510852091E-2</v>
      </c>
      <c r="G55" s="201">
        <f t="shared" si="5"/>
        <v>3.3503509510852091E-2</v>
      </c>
      <c r="H55" s="201">
        <f t="shared" si="5"/>
        <v>3.3503509510852091E-2</v>
      </c>
      <c r="I55" s="201">
        <f t="shared" si="5"/>
        <v>3.3503509510852091E-2</v>
      </c>
      <c r="J55" s="201">
        <f t="shared" si="5"/>
        <v>3.3503509510852084E-2</v>
      </c>
      <c r="K55" s="201">
        <f t="shared" si="5"/>
        <v>3.3503509510852084E-2</v>
      </c>
      <c r="L55" s="201">
        <f t="shared" si="5"/>
        <v>3.3503509510852084E-2</v>
      </c>
      <c r="M55" s="201">
        <f t="shared" si="5"/>
        <v>3.3503509510852091E-2</v>
      </c>
      <c r="N55" s="201">
        <f t="shared" si="5"/>
        <v>3.3503509510852084E-2</v>
      </c>
      <c r="O55" s="201">
        <f t="shared" si="5"/>
        <v>3.3503509510852084E-2</v>
      </c>
      <c r="P55" s="201">
        <f t="shared" si="5"/>
        <v>3.3503509510852097E-2</v>
      </c>
      <c r="Q55" s="201">
        <f t="shared" si="5"/>
        <v>3.3503509510852097E-2</v>
      </c>
    </row>
    <row r="56" spans="1:17" x14ac:dyDescent="0.25">
      <c r="A56" s="127" t="s">
        <v>295</v>
      </c>
      <c r="B56" s="200">
        <f t="shared" ref="B56:Q56" si="6">IF(B$15=0,0,B$15/B$5)</f>
        <v>0.14030066598540991</v>
      </c>
      <c r="C56" s="200">
        <f t="shared" si="6"/>
        <v>0.14030066598540994</v>
      </c>
      <c r="D56" s="200">
        <f t="shared" si="6"/>
        <v>0.14030066598540991</v>
      </c>
      <c r="E56" s="200">
        <f t="shared" si="6"/>
        <v>0.14030066598540997</v>
      </c>
      <c r="F56" s="200">
        <f t="shared" si="6"/>
        <v>0.14030066598540997</v>
      </c>
      <c r="G56" s="200">
        <f t="shared" si="6"/>
        <v>0.14030066598540994</v>
      </c>
      <c r="H56" s="200">
        <f t="shared" si="6"/>
        <v>0.14030066598540994</v>
      </c>
      <c r="I56" s="200">
        <f t="shared" si="6"/>
        <v>0.14030066598540994</v>
      </c>
      <c r="J56" s="200">
        <f t="shared" si="6"/>
        <v>0.14030066598540994</v>
      </c>
      <c r="K56" s="200">
        <f t="shared" si="6"/>
        <v>0.14030066598540994</v>
      </c>
      <c r="L56" s="200">
        <f t="shared" si="6"/>
        <v>0.14030066598540991</v>
      </c>
      <c r="M56" s="200">
        <f t="shared" si="6"/>
        <v>0.14030066598540997</v>
      </c>
      <c r="N56" s="200">
        <f t="shared" si="6"/>
        <v>0.14030066598540991</v>
      </c>
      <c r="O56" s="200">
        <f t="shared" si="6"/>
        <v>0.14030066598540994</v>
      </c>
      <c r="P56" s="200">
        <f t="shared" si="6"/>
        <v>0.14030066598540994</v>
      </c>
      <c r="Q56" s="200">
        <f t="shared" si="6"/>
        <v>0.14030066598540999</v>
      </c>
    </row>
    <row r="57" spans="1:17" x14ac:dyDescent="0.25">
      <c r="A57" s="142" t="s">
        <v>301</v>
      </c>
      <c r="B57" s="199">
        <f t="shared" ref="B57:Q57" si="7">IF(B$16=0,0,B$16/B$5)</f>
        <v>7.0150332992704956E-2</v>
      </c>
      <c r="C57" s="199">
        <f t="shared" si="7"/>
        <v>7.015033299270497E-2</v>
      </c>
      <c r="D57" s="199">
        <f t="shared" si="7"/>
        <v>7.0150332992704956E-2</v>
      </c>
      <c r="E57" s="199">
        <f t="shared" si="7"/>
        <v>7.0150332992704983E-2</v>
      </c>
      <c r="F57" s="199">
        <f t="shared" si="7"/>
        <v>7.0150332992704983E-2</v>
      </c>
      <c r="G57" s="199">
        <f t="shared" si="7"/>
        <v>7.015033299270497E-2</v>
      </c>
      <c r="H57" s="199">
        <f t="shared" si="7"/>
        <v>7.015033299270497E-2</v>
      </c>
      <c r="I57" s="199">
        <f t="shared" si="7"/>
        <v>7.0150332992704983E-2</v>
      </c>
      <c r="J57" s="199">
        <f t="shared" si="7"/>
        <v>7.015033299270497E-2</v>
      </c>
      <c r="K57" s="199">
        <f t="shared" si="7"/>
        <v>7.015033299270497E-2</v>
      </c>
      <c r="L57" s="199">
        <f t="shared" si="7"/>
        <v>7.0150332992704942E-2</v>
      </c>
      <c r="M57" s="199">
        <f t="shared" si="7"/>
        <v>7.0150332992704997E-2</v>
      </c>
      <c r="N57" s="199">
        <f t="shared" si="7"/>
        <v>7.0150332992704942E-2</v>
      </c>
      <c r="O57" s="199">
        <f t="shared" si="7"/>
        <v>7.0150332992704983E-2</v>
      </c>
      <c r="P57" s="199">
        <f t="shared" si="7"/>
        <v>7.015033299270497E-2</v>
      </c>
      <c r="Q57" s="199">
        <f t="shared" si="7"/>
        <v>7.0150332992704997E-2</v>
      </c>
    </row>
    <row r="58" spans="1:17" x14ac:dyDescent="0.25">
      <c r="A58" s="142" t="s">
        <v>300</v>
      </c>
      <c r="B58" s="199">
        <f t="shared" ref="B58:Q58" si="8">IF(B$22=0,0,B$22/B$5)</f>
        <v>7.0150332992704956E-2</v>
      </c>
      <c r="C58" s="199">
        <f t="shared" si="8"/>
        <v>7.015033299270497E-2</v>
      </c>
      <c r="D58" s="199">
        <f t="shared" si="8"/>
        <v>7.0150332992704956E-2</v>
      </c>
      <c r="E58" s="199">
        <f t="shared" si="8"/>
        <v>7.0150332992704983E-2</v>
      </c>
      <c r="F58" s="199">
        <f t="shared" si="8"/>
        <v>7.015033299270497E-2</v>
      </c>
      <c r="G58" s="199">
        <f t="shared" si="8"/>
        <v>7.015033299270497E-2</v>
      </c>
      <c r="H58" s="199">
        <f t="shared" si="8"/>
        <v>7.015033299270497E-2</v>
      </c>
      <c r="I58" s="199">
        <f t="shared" si="8"/>
        <v>7.0150332992704956E-2</v>
      </c>
      <c r="J58" s="199">
        <f t="shared" si="8"/>
        <v>7.0150332992704956E-2</v>
      </c>
      <c r="K58" s="199">
        <f t="shared" si="8"/>
        <v>7.015033299270497E-2</v>
      </c>
      <c r="L58" s="199">
        <f t="shared" si="8"/>
        <v>7.0150332992704956E-2</v>
      </c>
      <c r="M58" s="199">
        <f t="shared" si="8"/>
        <v>7.015033299270497E-2</v>
      </c>
      <c r="N58" s="199">
        <f t="shared" si="8"/>
        <v>7.0150332992704956E-2</v>
      </c>
      <c r="O58" s="199">
        <f t="shared" si="8"/>
        <v>7.0150332992704942E-2</v>
      </c>
      <c r="P58" s="199">
        <f t="shared" si="8"/>
        <v>7.0150332992704983E-2</v>
      </c>
      <c r="Q58" s="199">
        <f t="shared" si="8"/>
        <v>7.0150332992704983E-2</v>
      </c>
    </row>
    <row r="59" spans="1:17" x14ac:dyDescent="0.25">
      <c r="A59" s="127" t="s">
        <v>294</v>
      </c>
      <c r="B59" s="200">
        <f t="shared" ref="B59:Q59" si="9">IF(B$23=0,0,B$23/B$5)</f>
        <v>8.2245217991447198E-2</v>
      </c>
      <c r="C59" s="200">
        <f t="shared" si="9"/>
        <v>8.2245217991447211E-2</v>
      </c>
      <c r="D59" s="200">
        <f t="shared" si="9"/>
        <v>8.2245217991447198E-2</v>
      </c>
      <c r="E59" s="200">
        <f t="shared" si="9"/>
        <v>8.2245217991447225E-2</v>
      </c>
      <c r="F59" s="200">
        <f t="shared" si="9"/>
        <v>8.2245217991447211E-2</v>
      </c>
      <c r="G59" s="200">
        <f t="shared" si="9"/>
        <v>8.2245217991447211E-2</v>
      </c>
      <c r="H59" s="200">
        <f t="shared" si="9"/>
        <v>8.2245217991447211E-2</v>
      </c>
      <c r="I59" s="200">
        <f t="shared" si="9"/>
        <v>8.2245217991447198E-2</v>
      </c>
      <c r="J59" s="200">
        <f t="shared" si="9"/>
        <v>8.2245217991447198E-2</v>
      </c>
      <c r="K59" s="200">
        <f t="shared" si="9"/>
        <v>8.2245217991447211E-2</v>
      </c>
      <c r="L59" s="200">
        <f t="shared" si="9"/>
        <v>8.2245217991447198E-2</v>
      </c>
      <c r="M59" s="200">
        <f t="shared" si="9"/>
        <v>8.2245217991447211E-2</v>
      </c>
      <c r="N59" s="200">
        <f t="shared" si="9"/>
        <v>8.2245217991447198E-2</v>
      </c>
      <c r="O59" s="200">
        <f t="shared" si="9"/>
        <v>8.2245217991447184E-2</v>
      </c>
      <c r="P59" s="200">
        <f t="shared" si="9"/>
        <v>8.2245217991447225E-2</v>
      </c>
      <c r="Q59" s="200">
        <f t="shared" si="9"/>
        <v>8.2245217991447225E-2</v>
      </c>
    </row>
    <row r="60" spans="1:17" x14ac:dyDescent="0.25">
      <c r="A60" s="142" t="s">
        <v>299</v>
      </c>
      <c r="B60" s="199">
        <f t="shared" ref="B60:Q60" si="10">IF(B$24=0,0,B$24/B$5)</f>
        <v>0</v>
      </c>
      <c r="C60" s="199">
        <f t="shared" si="10"/>
        <v>0</v>
      </c>
      <c r="D60" s="199">
        <f t="shared" si="10"/>
        <v>0</v>
      </c>
      <c r="E60" s="199">
        <f t="shared" si="10"/>
        <v>0</v>
      </c>
      <c r="F60" s="199">
        <f t="shared" si="10"/>
        <v>0</v>
      </c>
      <c r="G60" s="199">
        <f t="shared" si="10"/>
        <v>0</v>
      </c>
      <c r="H60" s="199">
        <f t="shared" si="10"/>
        <v>0</v>
      </c>
      <c r="I60" s="199">
        <f t="shared" si="10"/>
        <v>0</v>
      </c>
      <c r="J60" s="199">
        <f t="shared" si="10"/>
        <v>0</v>
      </c>
      <c r="K60" s="199">
        <f t="shared" si="10"/>
        <v>0</v>
      </c>
      <c r="L60" s="199">
        <f t="shared" si="10"/>
        <v>0</v>
      </c>
      <c r="M60" s="199">
        <f t="shared" si="10"/>
        <v>0</v>
      </c>
      <c r="N60" s="199">
        <f t="shared" si="10"/>
        <v>0</v>
      </c>
      <c r="O60" s="199">
        <f t="shared" si="10"/>
        <v>0</v>
      </c>
      <c r="P60" s="199">
        <f t="shared" si="10"/>
        <v>0</v>
      </c>
      <c r="Q60" s="199">
        <f t="shared" si="10"/>
        <v>0</v>
      </c>
    </row>
    <row r="61" spans="1:17" x14ac:dyDescent="0.25">
      <c r="A61" s="142" t="s">
        <v>298</v>
      </c>
      <c r="B61" s="199">
        <f t="shared" ref="B61:Q61" si="11">IF(B$25=0,0,B$25/B$5)</f>
        <v>8.2245217991447198E-2</v>
      </c>
      <c r="C61" s="199">
        <f t="shared" si="11"/>
        <v>8.2245217991447211E-2</v>
      </c>
      <c r="D61" s="199">
        <f t="shared" si="11"/>
        <v>8.2245217991447198E-2</v>
      </c>
      <c r="E61" s="199">
        <f t="shared" si="11"/>
        <v>8.2245217991447225E-2</v>
      </c>
      <c r="F61" s="199">
        <f t="shared" si="11"/>
        <v>8.2245217991447211E-2</v>
      </c>
      <c r="G61" s="199">
        <f t="shared" si="11"/>
        <v>8.2245217991447211E-2</v>
      </c>
      <c r="H61" s="199">
        <f t="shared" si="11"/>
        <v>8.2245217991447211E-2</v>
      </c>
      <c r="I61" s="199">
        <f t="shared" si="11"/>
        <v>8.2245217991447198E-2</v>
      </c>
      <c r="J61" s="199">
        <f t="shared" si="11"/>
        <v>8.2245217991447198E-2</v>
      </c>
      <c r="K61" s="199">
        <f t="shared" si="11"/>
        <v>8.2245217991447211E-2</v>
      </c>
      <c r="L61" s="199">
        <f t="shared" si="11"/>
        <v>8.2245217991447198E-2</v>
      </c>
      <c r="M61" s="199">
        <f t="shared" si="11"/>
        <v>8.2245217991447211E-2</v>
      </c>
      <c r="N61" s="199">
        <f t="shared" si="11"/>
        <v>8.2245217991447198E-2</v>
      </c>
      <c r="O61" s="199">
        <f t="shared" si="11"/>
        <v>8.2245217991447184E-2</v>
      </c>
      <c r="P61" s="199">
        <f t="shared" si="11"/>
        <v>8.2245217991447225E-2</v>
      </c>
      <c r="Q61" s="199">
        <f t="shared" si="11"/>
        <v>8.2245217991447225E-2</v>
      </c>
    </row>
    <row r="62" spans="1:17" x14ac:dyDescent="0.25">
      <c r="A62" s="127" t="s">
        <v>293</v>
      </c>
      <c r="B62" s="200">
        <f t="shared" ref="B62:Q62" si="12">IF(B$26=0,0,B$26/B$5)</f>
        <v>0.19351815997987573</v>
      </c>
      <c r="C62" s="200">
        <f t="shared" si="12"/>
        <v>0.19351815997987579</v>
      </c>
      <c r="D62" s="200">
        <f t="shared" si="12"/>
        <v>0.19351815997987579</v>
      </c>
      <c r="E62" s="200">
        <f t="shared" si="12"/>
        <v>0.19351815997987579</v>
      </c>
      <c r="F62" s="200">
        <f t="shared" si="12"/>
        <v>0.19351815997987573</v>
      </c>
      <c r="G62" s="200">
        <f t="shared" si="12"/>
        <v>0.19351815997987579</v>
      </c>
      <c r="H62" s="200">
        <f t="shared" si="12"/>
        <v>0.19351815997987581</v>
      </c>
      <c r="I62" s="200">
        <f t="shared" si="12"/>
        <v>0.19351815997987576</v>
      </c>
      <c r="J62" s="200">
        <f t="shared" si="12"/>
        <v>0.19351815997987576</v>
      </c>
      <c r="K62" s="200">
        <f t="shared" si="12"/>
        <v>0.19351815997987579</v>
      </c>
      <c r="L62" s="200">
        <f t="shared" si="12"/>
        <v>0.19351815997987576</v>
      </c>
      <c r="M62" s="200">
        <f t="shared" si="12"/>
        <v>0.19351815997987581</v>
      </c>
      <c r="N62" s="200">
        <f t="shared" si="12"/>
        <v>0.19351815997987573</v>
      </c>
      <c r="O62" s="200">
        <f t="shared" si="12"/>
        <v>0.1935181599798757</v>
      </c>
      <c r="P62" s="200">
        <f t="shared" si="12"/>
        <v>0.19351815997987581</v>
      </c>
      <c r="Q62" s="200">
        <f t="shared" si="12"/>
        <v>0.19351815997987584</v>
      </c>
    </row>
    <row r="63" spans="1:17" x14ac:dyDescent="0.25">
      <c r="A63" s="142" t="s">
        <v>297</v>
      </c>
      <c r="B63" s="199">
        <f t="shared" ref="B63:Q63" si="13">IF(B$27=0,0,B$27/B$5)</f>
        <v>7.8781273046322403E-2</v>
      </c>
      <c r="C63" s="199">
        <f t="shared" si="13"/>
        <v>7.606652065418934E-2</v>
      </c>
      <c r="D63" s="199">
        <f t="shared" si="13"/>
        <v>6.9785003175063837E-2</v>
      </c>
      <c r="E63" s="199">
        <f t="shared" si="13"/>
        <v>6.3710036488772118E-2</v>
      </c>
      <c r="F63" s="199">
        <f t="shared" si="13"/>
        <v>5.1842173546843555E-2</v>
      </c>
      <c r="G63" s="199">
        <f t="shared" si="13"/>
        <v>6.8172068817969E-2</v>
      </c>
      <c r="H63" s="199">
        <f t="shared" si="13"/>
        <v>6.730069439904815E-2</v>
      </c>
      <c r="I63" s="199">
        <f t="shared" si="13"/>
        <v>5.2235118359228706E-2</v>
      </c>
      <c r="J63" s="199">
        <f t="shared" si="13"/>
        <v>3.6277486699561448E-2</v>
      </c>
      <c r="K63" s="199">
        <f t="shared" si="13"/>
        <v>2.7942270094057683E-2</v>
      </c>
      <c r="L63" s="199">
        <f t="shared" si="13"/>
        <v>3.8364531477377721E-2</v>
      </c>
      <c r="M63" s="199">
        <f t="shared" si="13"/>
        <v>4.4934817204564402E-2</v>
      </c>
      <c r="N63" s="199">
        <f t="shared" si="13"/>
        <v>1.773413009751235E-2</v>
      </c>
      <c r="O63" s="199">
        <f t="shared" si="13"/>
        <v>1.7498473400378266E-2</v>
      </c>
      <c r="P63" s="199">
        <f t="shared" si="13"/>
        <v>1.4266205447495616E-2</v>
      </c>
      <c r="Q63" s="199">
        <f t="shared" si="13"/>
        <v>1.5865413787394436E-2</v>
      </c>
    </row>
    <row r="64" spans="1:17" x14ac:dyDescent="0.25">
      <c r="A64" s="142" t="s">
        <v>296</v>
      </c>
      <c r="B64" s="199">
        <f t="shared" ref="B64:Q64" si="14">IF(B$33=0,0,B$33/B$5)</f>
        <v>0.11473688693355333</v>
      </c>
      <c r="C64" s="199">
        <f t="shared" si="14"/>
        <v>0.11745163932568645</v>
      </c>
      <c r="D64" s="199">
        <f t="shared" si="14"/>
        <v>0.12373315680481194</v>
      </c>
      <c r="E64" s="199">
        <f t="shared" si="14"/>
        <v>0.12980812349110368</v>
      </c>
      <c r="F64" s="199">
        <f t="shared" si="14"/>
        <v>0.1416759864330322</v>
      </c>
      <c r="G64" s="199">
        <f t="shared" si="14"/>
        <v>0.12534609116190679</v>
      </c>
      <c r="H64" s="199">
        <f t="shared" si="14"/>
        <v>0.12621746558082764</v>
      </c>
      <c r="I64" s="199">
        <f t="shared" si="14"/>
        <v>0.14128304162064703</v>
      </c>
      <c r="J64" s="199">
        <f t="shared" si="14"/>
        <v>0.15724067328031432</v>
      </c>
      <c r="K64" s="199">
        <f t="shared" si="14"/>
        <v>0.16557588988581812</v>
      </c>
      <c r="L64" s="199">
        <f t="shared" si="14"/>
        <v>0.15515362850249806</v>
      </c>
      <c r="M64" s="199">
        <f t="shared" si="14"/>
        <v>0.14858334277531143</v>
      </c>
      <c r="N64" s="199">
        <f t="shared" si="14"/>
        <v>0.17578402988236336</v>
      </c>
      <c r="O64" s="199">
        <f t="shared" si="14"/>
        <v>0.17601968657949743</v>
      </c>
      <c r="P64" s="199">
        <f t="shared" si="14"/>
        <v>0.17925195453238019</v>
      </c>
      <c r="Q64" s="199">
        <f t="shared" si="14"/>
        <v>0.17765274619248139</v>
      </c>
    </row>
    <row r="65" spans="1:17" x14ac:dyDescent="0.25">
      <c r="A65" s="127" t="s">
        <v>292</v>
      </c>
      <c r="B65" s="200">
        <f t="shared" ref="B65:Q65" si="15">IF(B$34=0,0,B$34/B$5)</f>
        <v>0.19886129242049774</v>
      </c>
      <c r="C65" s="200">
        <f t="shared" si="15"/>
        <v>0.14206509042604576</v>
      </c>
      <c r="D65" s="200">
        <f t="shared" si="15"/>
        <v>0.13200005269162735</v>
      </c>
      <c r="E65" s="200">
        <f t="shared" si="15"/>
        <v>0.13571955322462753</v>
      </c>
      <c r="F65" s="200">
        <f t="shared" si="15"/>
        <v>0.1252261076145586</v>
      </c>
      <c r="G65" s="200">
        <f t="shared" si="15"/>
        <v>0.13422557973597668</v>
      </c>
      <c r="H65" s="200">
        <f t="shared" si="15"/>
        <v>0.12862460172113624</v>
      </c>
      <c r="I65" s="200">
        <f t="shared" si="15"/>
        <v>0.26423225817495455</v>
      </c>
      <c r="J65" s="200">
        <f t="shared" si="15"/>
        <v>0.25503069372336873</v>
      </c>
      <c r="K65" s="200">
        <f t="shared" si="15"/>
        <v>0.29714137577434713</v>
      </c>
      <c r="L65" s="200">
        <f t="shared" si="15"/>
        <v>0.2996297060832131</v>
      </c>
      <c r="M65" s="200">
        <f t="shared" si="15"/>
        <v>0.2688585169566492</v>
      </c>
      <c r="N65" s="200">
        <f t="shared" si="15"/>
        <v>0.32446249269621386</v>
      </c>
      <c r="O65" s="200">
        <f t="shared" si="15"/>
        <v>0.29580244081212598</v>
      </c>
      <c r="P65" s="200">
        <f t="shared" si="15"/>
        <v>0.33855287806848294</v>
      </c>
      <c r="Q65" s="200">
        <f t="shared" si="15"/>
        <v>0.31038584046380441</v>
      </c>
    </row>
    <row r="66" spans="1:17" x14ac:dyDescent="0.25">
      <c r="A66" s="127" t="s">
        <v>291</v>
      </c>
      <c r="B66" s="200">
        <f t="shared" ref="B66:Q66" si="16">IF(B$45=0,0,B$45/B$5)</f>
        <v>0.11611089598792543</v>
      </c>
      <c r="C66" s="200">
        <f t="shared" si="16"/>
        <v>0.11611089598792546</v>
      </c>
      <c r="D66" s="200">
        <f t="shared" si="16"/>
        <v>0.11611089598792543</v>
      </c>
      <c r="E66" s="200">
        <f t="shared" si="16"/>
        <v>0.11611089598792547</v>
      </c>
      <c r="F66" s="200">
        <f t="shared" si="16"/>
        <v>0.11611089598792546</v>
      </c>
      <c r="G66" s="200">
        <f t="shared" si="16"/>
        <v>0.11611089598792546</v>
      </c>
      <c r="H66" s="200">
        <f t="shared" si="16"/>
        <v>0.11611089598792546</v>
      </c>
      <c r="I66" s="200">
        <f t="shared" si="16"/>
        <v>0.11611089598792543</v>
      </c>
      <c r="J66" s="200">
        <f t="shared" si="16"/>
        <v>0.11611089598792543</v>
      </c>
      <c r="K66" s="200">
        <f t="shared" si="16"/>
        <v>0.11611089598792546</v>
      </c>
      <c r="L66" s="200">
        <f t="shared" si="16"/>
        <v>0.11611089598792543</v>
      </c>
      <c r="M66" s="200">
        <f t="shared" si="16"/>
        <v>0.11611089598792546</v>
      </c>
      <c r="N66" s="200">
        <f t="shared" si="16"/>
        <v>0.11611089598792544</v>
      </c>
      <c r="O66" s="200">
        <f t="shared" si="16"/>
        <v>0.1161108959879254</v>
      </c>
      <c r="P66" s="200">
        <f t="shared" si="16"/>
        <v>0.11611089598792547</v>
      </c>
      <c r="Q66" s="200">
        <f t="shared" si="16"/>
        <v>0.11611089598792547</v>
      </c>
    </row>
    <row r="67" spans="1:17" x14ac:dyDescent="0.25">
      <c r="A67" s="72" t="s">
        <v>290</v>
      </c>
      <c r="B67" s="71">
        <f t="shared" ref="B67:Q67" si="17">IF(B$46=0,0,B$46/B$5)</f>
        <v>0.15527694034267486</v>
      </c>
      <c r="C67" s="71">
        <f t="shared" si="17"/>
        <v>0.21207314233712676</v>
      </c>
      <c r="D67" s="71">
        <f t="shared" si="17"/>
        <v>0.22213818007154532</v>
      </c>
      <c r="E67" s="71">
        <f t="shared" si="17"/>
        <v>0.21841867953854494</v>
      </c>
      <c r="F67" s="71">
        <f t="shared" si="17"/>
        <v>0.228912125148614</v>
      </c>
      <c r="G67" s="71">
        <f t="shared" si="17"/>
        <v>0.21991265302719598</v>
      </c>
      <c r="H67" s="71">
        <f t="shared" si="17"/>
        <v>0.22551363104203645</v>
      </c>
      <c r="I67" s="71">
        <f t="shared" si="17"/>
        <v>8.9905974588218002E-2</v>
      </c>
      <c r="J67" s="71">
        <f t="shared" si="17"/>
        <v>9.910753903980378E-2</v>
      </c>
      <c r="K67" s="71">
        <f t="shared" si="17"/>
        <v>5.6996856988825451E-2</v>
      </c>
      <c r="L67" s="71">
        <f t="shared" si="17"/>
        <v>5.4508526679959403E-2</v>
      </c>
      <c r="M67" s="71">
        <f t="shared" si="17"/>
        <v>8.527971580652341E-2</v>
      </c>
      <c r="N67" s="71">
        <f t="shared" si="17"/>
        <v>2.9675740066958816E-2</v>
      </c>
      <c r="O67" s="71">
        <f t="shared" si="17"/>
        <v>5.8335791951046503E-2</v>
      </c>
      <c r="P67" s="71">
        <f t="shared" si="17"/>
        <v>1.5585354694689659E-2</v>
      </c>
      <c r="Q67" s="71">
        <f t="shared" si="17"/>
        <v>4.3752392299368156E-2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 t="shared" ref="B71:Q71" si="18">SUM(B$72:B$82)</f>
        <v>30.456918805784504</v>
      </c>
      <c r="C71" s="253">
        <f t="shared" si="18"/>
        <v>30.821480314619823</v>
      </c>
      <c r="D71" s="253">
        <f t="shared" si="18"/>
        <v>30.867998992918885</v>
      </c>
      <c r="E71" s="253">
        <f t="shared" si="18"/>
        <v>30.642065000295204</v>
      </c>
      <c r="F71" s="253">
        <f t="shared" si="18"/>
        <v>30.568700164925595</v>
      </c>
      <c r="G71" s="253">
        <f t="shared" si="18"/>
        <v>30.794995235053026</v>
      </c>
      <c r="H71" s="253">
        <f t="shared" si="18"/>
        <v>29.93456349815213</v>
      </c>
      <c r="I71" s="253">
        <f t="shared" si="18"/>
        <v>27.245649450624466</v>
      </c>
      <c r="J71" s="253">
        <f t="shared" si="18"/>
        <v>27.138519798056038</v>
      </c>
      <c r="K71" s="253">
        <f t="shared" si="18"/>
        <v>26.805791671381307</v>
      </c>
      <c r="L71" s="253">
        <f t="shared" si="18"/>
        <v>26.777598905536195</v>
      </c>
      <c r="M71" s="253">
        <f t="shared" si="18"/>
        <v>27.08782005851084</v>
      </c>
      <c r="N71" s="253">
        <f t="shared" si="18"/>
        <v>26.501766017495633</v>
      </c>
      <c r="O71" s="253">
        <f t="shared" si="18"/>
        <v>26.711743771777101</v>
      </c>
      <c r="P71" s="253">
        <f t="shared" si="18"/>
        <v>26.37941257680794</v>
      </c>
      <c r="Q71" s="253">
        <f t="shared" si="18"/>
        <v>26.593171894091363</v>
      </c>
    </row>
    <row r="72" spans="1:17" x14ac:dyDescent="0.25">
      <c r="A72" s="132" t="s">
        <v>83</v>
      </c>
      <c r="B72" s="282">
        <f>IF(B$6=0,0,B$6/MAE!B$5*1000)</f>
        <v>0.35543078259078381</v>
      </c>
      <c r="C72" s="282">
        <f>IF(C$6=0,0,C$6/MAE!C$5*1000)</f>
        <v>0.35968519792458986</v>
      </c>
      <c r="D72" s="282">
        <f>IF(D$6=0,0,D$6/MAE!D$5*1000)</f>
        <v>0.36022806867058871</v>
      </c>
      <c r="E72" s="282">
        <f>IF(E$6=0,0,E$6/MAE!E$5*1000)</f>
        <v>0.35759142980622532</v>
      </c>
      <c r="F72" s="282">
        <f>IF(F$6=0,0,F$6/MAE!F$5*1000)</f>
        <v>0.35673526569401343</v>
      </c>
      <c r="G72" s="282">
        <f>IF(G$6=0,0,G$6/MAE!G$5*1000)</f>
        <v>0.35937611831553828</v>
      </c>
      <c r="H72" s="282">
        <f>IF(H$6=0,0,H$6/MAE!H$5*1000)</f>
        <v>0.34933492118844905</v>
      </c>
      <c r="I72" s="282">
        <f>IF(I$6=0,0,I$6/MAE!I$5*1000)</f>
        <v>0.31795542313986147</v>
      </c>
      <c r="J72" s="282">
        <f>IF(J$6=0,0,J$6/MAE!J$5*1000)</f>
        <v>0.31670522522936745</v>
      </c>
      <c r="K72" s="282">
        <f>IF(K$6=0,0,K$6/MAE!K$5*1000)</f>
        <v>0.31282230393952559</v>
      </c>
      <c r="L72" s="282">
        <f>IF(L$6=0,0,L$6/MAE!L$5*1000)</f>
        <v>0.31249329571345968</v>
      </c>
      <c r="M72" s="282">
        <f>IF(M$6=0,0,M$6/MAE!M$5*1000)</f>
        <v>0.31611356169903437</v>
      </c>
      <c r="N72" s="282">
        <f>IF(N$6=0,0,N$6/MAE!N$5*1000)</f>
        <v>0.30927433913135405</v>
      </c>
      <c r="O72" s="282">
        <f>IF(O$6=0,0,O$6/MAE!O$5*1000)</f>
        <v>0.31172476945908456</v>
      </c>
      <c r="P72" s="282">
        <f>IF(P$6=0,0,P$6/MAE!P$5*1000)</f>
        <v>0.30784648034322082</v>
      </c>
      <c r="Q72" s="282">
        <f>IF(Q$6=0,0,Q$6/MAE!Q$5*1000)</f>
        <v>0.31034104132992474</v>
      </c>
    </row>
    <row r="73" spans="1:17" x14ac:dyDescent="0.25">
      <c r="A73" s="76" t="s">
        <v>82</v>
      </c>
      <c r="B73" s="281">
        <f>IF(B$7=0,0,B$7/MAE!B$5*1000)</f>
        <v>0.69556867221773411</v>
      </c>
      <c r="C73" s="281">
        <f>IF(C$7=0,0,C$7/MAE!C$5*1000)</f>
        <v>0.70389445087772529</v>
      </c>
      <c r="D73" s="281">
        <f>IF(D$7=0,0,D$7/MAE!D$5*1000)</f>
        <v>0.70495683461733227</v>
      </c>
      <c r="E73" s="281">
        <f>IF(E$7=0,0,E$7/MAE!E$5*1000)</f>
        <v>0.6997970018627383</v>
      </c>
      <c r="F73" s="281">
        <f>IF(F$7=0,0,F$7/MAE!F$5*1000)</f>
        <v>0.69812151126400368</v>
      </c>
      <c r="G73" s="281">
        <f>IF(G$7=0,0,G$7/MAE!G$5*1000)</f>
        <v>0.70328959023028637</v>
      </c>
      <c r="H73" s="281">
        <f>IF(H$7=0,0,H$7/MAE!H$5*1000)</f>
        <v>0.68363923214296429</v>
      </c>
      <c r="I73" s="281">
        <f>IF(I$7=0,0,I$7/MAE!I$5*1000)</f>
        <v>0.62223038163930777</v>
      </c>
      <c r="J73" s="281">
        <f>IF(J$7=0,0,J$7/MAE!J$5*1000)</f>
        <v>0.61978377728424039</v>
      </c>
      <c r="K73" s="281">
        <f>IF(K$7=0,0,K$7/MAE!K$5*1000)</f>
        <v>0.6121850026755401</v>
      </c>
      <c r="L73" s="281">
        <f>IF(L$7=0,0,L$7/MAE!L$5*1000)</f>
        <v>0.61154114224993128</v>
      </c>
      <c r="M73" s="281">
        <f>IF(M$7=0,0,M$7/MAE!M$5*1000)</f>
        <v>0.61862590735189038</v>
      </c>
      <c r="N73" s="281">
        <f>IF(N$7=0,0,N$7/MAE!N$5*1000)</f>
        <v>0.60524172907186791</v>
      </c>
      <c r="O73" s="281">
        <f>IF(O$7=0,0,O$7/MAE!O$5*1000)</f>
        <v>0.61003715662881075</v>
      </c>
      <c r="P73" s="281">
        <f>IF(P$7=0,0,P$7/MAE!P$5*1000)</f>
        <v>0.60244744706247955</v>
      </c>
      <c r="Q73" s="281">
        <f>IF(Q$7=0,0,Q$7/MAE!Q$5*1000)</f>
        <v>0.60732923715572962</v>
      </c>
    </row>
    <row r="74" spans="1:17" x14ac:dyDescent="0.25">
      <c r="A74" s="76" t="s">
        <v>81</v>
      </c>
      <c r="B74" s="281">
        <f>IF(B$8=0,0,B$8/MAE!B$5*1000)</f>
        <v>0.99791346299724537</v>
      </c>
      <c r="C74" s="281">
        <f>IF(C$8=0,0,C$8/MAE!C$5*1000)</f>
        <v>1.009858231280512</v>
      </c>
      <c r="D74" s="281">
        <f>IF(D$8=0,0,D$8/MAE!D$5*1000)</f>
        <v>1.0113824043477706</v>
      </c>
      <c r="E74" s="281">
        <f>IF(E$8=0,0,E$8/MAE!E$5*1000)</f>
        <v>1.0039797325796382</v>
      </c>
      <c r="F74" s="281">
        <f>IF(F$8=0,0,F$8/MAE!F$5*1000)</f>
        <v>1.0015759517706615</v>
      </c>
      <c r="G74" s="281">
        <f>IF(G$8=0,0,G$8/MAE!G$5*1000)</f>
        <v>1.0089904541545067</v>
      </c>
      <c r="H74" s="281">
        <f>IF(H$8=0,0,H$8/MAE!H$5*1000)</f>
        <v>0.9807986196580889</v>
      </c>
      <c r="I74" s="281">
        <f>IF(I$8=0,0,I$8/MAE!I$5*1000)</f>
        <v>0.8926970114165933</v>
      </c>
      <c r="J74" s="281">
        <f>IF(J$8=0,0,J$8/MAE!J$5*1000)</f>
        <v>0.88918693466634924</v>
      </c>
      <c r="K74" s="281">
        <f>IF(K$8=0,0,K$8/MAE!K$5*1000)</f>
        <v>0.87828517932977512</v>
      </c>
      <c r="L74" s="281">
        <f>IF(L$8=0,0,L$8/MAE!L$5*1000)</f>
        <v>0.87736145028235035</v>
      </c>
      <c r="M74" s="281">
        <f>IF(M$8=0,0,M$8/MAE!M$5*1000)</f>
        <v>0.88752577015442891</v>
      </c>
      <c r="N74" s="281">
        <f>IF(N$8=0,0,N$8/MAE!N$5*1000)</f>
        <v>0.86832385346343577</v>
      </c>
      <c r="O74" s="281">
        <f>IF(O$8=0,0,O$8/MAE!O$5*1000)</f>
        <v>0.87520372300190041</v>
      </c>
      <c r="P74" s="281">
        <f>IF(P$8=0,0,P$8/MAE!P$5*1000)</f>
        <v>0.86431497303515392</v>
      </c>
      <c r="Q74" s="281">
        <f>IF(Q$8=0,0,Q$8/MAE!Q$5*1000)</f>
        <v>0.87131874455644487</v>
      </c>
    </row>
    <row r="75" spans="1:17" x14ac:dyDescent="0.25">
      <c r="A75" s="76" t="s">
        <v>80</v>
      </c>
      <c r="B75" s="281">
        <f>IF(B$9=0,0,B$9/MAE!B$5*1000)</f>
        <v>0.39322388143822262</v>
      </c>
      <c r="C75" s="281">
        <f>IF(C$9=0,0,C$9/MAE!C$5*1000)</f>
        <v>0.39793067047493813</v>
      </c>
      <c r="D75" s="281">
        <f>IF(D$9=0,0,D$9/MAE!D$5*1000)</f>
        <v>0.39853126488689344</v>
      </c>
      <c r="E75" s="281">
        <f>IF(E$9=0,0,E$9/MAE!E$5*1000)</f>
        <v>0.39561427114583775</v>
      </c>
      <c r="F75" s="281">
        <f>IF(F$9=0,0,F$9/MAE!F$5*1000)</f>
        <v>0.39466707075734553</v>
      </c>
      <c r="G75" s="281">
        <f>IF(G$9=0,0,G$9/MAE!G$5*1000)</f>
        <v>0.39758872630606579</v>
      </c>
      <c r="H75" s="281">
        <f>IF(H$9=0,0,H$9/MAE!H$5*1000)</f>
        <v>0.38647984462783957</v>
      </c>
      <c r="I75" s="281">
        <f>IF(I$9=0,0,I$9/MAE!I$5*1000)</f>
        <v>0.35176375186202202</v>
      </c>
      <c r="J75" s="281">
        <f>IF(J$9=0,0,J$9/MAE!J$5*1000)</f>
        <v>0.35038061990213104</v>
      </c>
      <c r="K75" s="281">
        <f>IF(K$9=0,0,K$9/MAE!K$5*1000)</f>
        <v>0.34608482602130491</v>
      </c>
      <c r="L75" s="281">
        <f>IF(L$9=0,0,L$9/MAE!L$5*1000)</f>
        <v>0.34572083421751199</v>
      </c>
      <c r="M75" s="281">
        <f>IF(M$9=0,0,M$9/MAE!M$5*1000)</f>
        <v>0.34972604454935163</v>
      </c>
      <c r="N75" s="281">
        <f>IF(N$9=0,0,N$9/MAE!N$5*1000)</f>
        <v>0.34215960468029988</v>
      </c>
      <c r="O75" s="281">
        <f>IF(O$9=0,0,O$9/MAE!O$5*1000)</f>
        <v>0.3448705902557207</v>
      </c>
      <c r="P75" s="281">
        <f>IF(P$9=0,0,P$9/MAE!P$5*1000)</f>
        <v>0.34057992108980506</v>
      </c>
      <c r="Q75" s="281">
        <f>IF(Q$9=0,0,Q$9/MAE!Q$5*1000)</f>
        <v>0.34333972975501403</v>
      </c>
    </row>
    <row r="76" spans="1:17" x14ac:dyDescent="0.25">
      <c r="A76" s="129" t="s">
        <v>79</v>
      </c>
      <c r="B76" s="280">
        <f>IF(B$10=0,0,B$10/MAE!B$5*1000)</f>
        <v>1.0204136688808509</v>
      </c>
      <c r="C76" s="280">
        <f>IF(C$10=0,0,C$10/MAE!C$5*1000)</f>
        <v>1.0326277588594055</v>
      </c>
      <c r="D76" s="280">
        <f>IF(D$10=0,0,D$10/MAE!D$5*1000)</f>
        <v>1.0341862978402305</v>
      </c>
      <c r="E76" s="280">
        <f>IF(E$10=0,0,E$10/MAE!E$5*1000)</f>
        <v>1.0266167161695383</v>
      </c>
      <c r="F76" s="280">
        <f>IF(F$10=0,0,F$10/MAE!F$5*1000)</f>
        <v>1.0241587367099707</v>
      </c>
      <c r="G76" s="280">
        <f>IF(G$10=0,0,G$10/MAE!G$5*1000)</f>
        <v>1.0317404157442438</v>
      </c>
      <c r="H76" s="280">
        <f>IF(H$10=0,0,H$10/MAE!H$5*1000)</f>
        <v>1.0029129328635453</v>
      </c>
      <c r="I76" s="280">
        <f>IF(I$10=0,0,I$10/MAE!I$5*1000)</f>
        <v>0.91282487549833902</v>
      </c>
      <c r="J76" s="280">
        <f>IF(J$10=0,0,J$10/MAE!J$5*1000)</f>
        <v>0.90923565616461832</v>
      </c>
      <c r="K76" s="280">
        <f>IF(K$10=0,0,K$10/MAE!K$5*1000)</f>
        <v>0.8980880962080432</v>
      </c>
      <c r="L76" s="280">
        <f>IF(L$10=0,0,L$10/MAE!L$5*1000)</f>
        <v>0.89714353960941462</v>
      </c>
      <c r="M76" s="280">
        <f>IF(M$10=0,0,M$10/MAE!M$5*1000)</f>
        <v>0.90753703695856791</v>
      </c>
      <c r="N76" s="280">
        <f>IF(N$10=0,0,N$10/MAE!N$5*1000)</f>
        <v>0.88790216982154135</v>
      </c>
      <c r="O76" s="280">
        <f>IF(O$10=0,0,O$10/MAE!O$5*1000)</f>
        <v>0.89493716150917835</v>
      </c>
      <c r="P76" s="280">
        <f>IF(P$10=0,0,P$10/MAE!P$5*1000)</f>
        <v>0.88380290015777618</v>
      </c>
      <c r="Q76" s="280">
        <f>IF(Q$10=0,0,Q$10/MAE!Q$5*1000)</f>
        <v>0.89096458747741458</v>
      </c>
    </row>
    <row r="77" spans="1:17" x14ac:dyDescent="0.25">
      <c r="A77" s="127" t="s">
        <v>295</v>
      </c>
      <c r="B77" s="305">
        <f>IF(B$15=0,0,B$15/MAE!B$5*1000)</f>
        <v>4.2731259923151219</v>
      </c>
      <c r="C77" s="305">
        <f>IF(C$15=0,0,C$15/MAE!C$5*1000)</f>
        <v>4.324274214797363</v>
      </c>
      <c r="D77" s="305">
        <f>IF(D$15=0,0,D$15/MAE!D$5*1000)</f>
        <v>4.3308008163434826</v>
      </c>
      <c r="E77" s="305">
        <f>IF(E$15=0,0,E$15/MAE!E$5*1000)</f>
        <v>4.2991021267096388</v>
      </c>
      <c r="F77" s="305">
        <f>IF(F$15=0,0,F$15/MAE!F$5*1000)</f>
        <v>4.2888089914473717</v>
      </c>
      <c r="G77" s="305">
        <f>IF(G$15=0,0,G$15/MAE!G$5*1000)</f>
        <v>4.3205583404954648</v>
      </c>
      <c r="H77" s="305">
        <f>IF(H$15=0,0,H$15/MAE!H$5*1000)</f>
        <v>4.1998391947732863</v>
      </c>
      <c r="I77" s="305">
        <f>IF(I$15=0,0,I$15/MAE!I$5*1000)</f>
        <v>3.8225827631276319</v>
      </c>
      <c r="J77" s="305">
        <f>IF(J$15=0,0,J$15/MAE!J$5*1000)</f>
        <v>3.8075524015254958</v>
      </c>
      <c r="K77" s="305">
        <f>IF(K$15=0,0,K$15/MAE!K$5*1000)</f>
        <v>3.7608704237609523</v>
      </c>
      <c r="L77" s="305">
        <f>IF(L$15=0,0,L$15/MAE!L$5*1000)</f>
        <v>3.7569149599369132</v>
      </c>
      <c r="M77" s="305">
        <f>IF(M$15=0,0,M$15/MAE!M$5*1000)</f>
        <v>3.8004391943020175</v>
      </c>
      <c r="N77" s="305">
        <f>IF(N$15=0,0,N$15/MAE!N$5*1000)</f>
        <v>3.7182154220441412</v>
      </c>
      <c r="O77" s="305">
        <f>IF(O$15=0,0,O$15/MAE!O$5*1000)</f>
        <v>3.747675440811955</v>
      </c>
      <c r="P77" s="305">
        <f>IF(P$15=0,0,P$15/MAE!P$5*1000)</f>
        <v>3.7010491528300524</v>
      </c>
      <c r="Q77" s="305">
        <f>IF(Q$15=0,0,Q$15/MAE!Q$5*1000)</f>
        <v>3.7310397274055043</v>
      </c>
    </row>
    <row r="78" spans="1:17" x14ac:dyDescent="0.25">
      <c r="A78" s="127" t="s">
        <v>294</v>
      </c>
      <c r="B78" s="305">
        <f>IF(B$23=0,0,B$23/MAE!B$5*1000)</f>
        <v>2.5049359265295541</v>
      </c>
      <c r="C78" s="305">
        <f>IF(C$23=0,0,C$23/MAE!C$5*1000)</f>
        <v>2.5349193672950059</v>
      </c>
      <c r="D78" s="305">
        <f>IF(D$23=0,0,D$23/MAE!D$5*1000)</f>
        <v>2.5387453061323861</v>
      </c>
      <c r="E78" s="305">
        <f>IF(E$23=0,0,E$23/MAE!E$5*1000)</f>
        <v>2.5201633156573746</v>
      </c>
      <c r="F78" s="305">
        <f>IF(F$23=0,0,F$23/MAE!F$5*1000)</f>
        <v>2.5141294087794943</v>
      </c>
      <c r="G78" s="305">
        <f>IF(G$23=0,0,G$23/MAE!G$5*1000)</f>
        <v>2.5327410961525141</v>
      </c>
      <c r="H78" s="305">
        <f>IF(H$23=0,0,H$23/MAE!H$5*1000)</f>
        <v>2.46197470038434</v>
      </c>
      <c r="I78" s="305">
        <f>IF(I$23=0,0,I$23/MAE!I$5*1000)</f>
        <v>2.2408243783851631</v>
      </c>
      <c r="J78" s="305">
        <f>IF(J$23=0,0,J$23/MAE!J$5*1000)</f>
        <v>2.2320134767563244</v>
      </c>
      <c r="K78" s="305">
        <f>IF(K$23=0,0,K$23/MAE!K$5*1000)</f>
        <v>2.2046481794460755</v>
      </c>
      <c r="L78" s="305">
        <f>IF(L$23=0,0,L$23/MAE!L$5*1000)</f>
        <v>2.2023294592733631</v>
      </c>
      <c r="M78" s="305">
        <f>IF(M$23=0,0,M$23/MAE!M$5*1000)</f>
        <v>2.2278436656253202</v>
      </c>
      <c r="N78" s="305">
        <f>IF(N$23=0,0,N$23/MAE!N$5*1000)</f>
        <v>2.1796435232672557</v>
      </c>
      <c r="O78" s="305">
        <f>IF(O$23=0,0,O$23/MAE!O$5*1000)</f>
        <v>2.1969131894414899</v>
      </c>
      <c r="P78" s="305">
        <f>IF(P$23=0,0,P$23/MAE!P$5*1000)</f>
        <v>2.1695805378658934</v>
      </c>
      <c r="Q78" s="305">
        <f>IF(Q$23=0,0,Q$23/MAE!Q$5*1000)</f>
        <v>2.1871612195135715</v>
      </c>
    </row>
    <row r="79" spans="1:17" x14ac:dyDescent="0.25">
      <c r="A79" s="127" t="s">
        <v>293</v>
      </c>
      <c r="B79" s="305">
        <f>IF(B$26=0,0,B$26/MAE!B$5*1000)</f>
        <v>5.8939668859518912</v>
      </c>
      <c r="C79" s="305">
        <f>IF(C$26=0,0,C$26/MAE!C$5*1000)</f>
        <v>5.9645161583411914</v>
      </c>
      <c r="D79" s="305">
        <f>IF(D$26=0,0,D$26/MAE!D$5*1000)</f>
        <v>5.9735183673703212</v>
      </c>
      <c r="E79" s="305">
        <f>IF(E$26=0,0,E$26/MAE!E$5*1000)</f>
        <v>5.9297960368408802</v>
      </c>
      <c r="F79" s="305">
        <f>IF(F$26=0,0,F$26/MAE!F$5*1000)</f>
        <v>5.9155986088929255</v>
      </c>
      <c r="G79" s="305">
        <f>IF(G$26=0,0,G$26/MAE!G$5*1000)</f>
        <v>5.959390814476504</v>
      </c>
      <c r="H79" s="305">
        <f>IF(H$26=0,0,H$26/MAE!H$5*1000)</f>
        <v>5.7928816479631537</v>
      </c>
      <c r="I79" s="305">
        <f>IF(I$26=0,0,I$26/MAE!I$5*1000)</f>
        <v>5.2725279491415602</v>
      </c>
      <c r="J79" s="305">
        <f>IF(J$26=0,0,J$26/MAE!J$5*1000)</f>
        <v>5.2517964158972354</v>
      </c>
      <c r="K79" s="305">
        <f>IF(K$26=0,0,K$26/MAE!K$5*1000)</f>
        <v>5.1874074810495889</v>
      </c>
      <c r="L79" s="305">
        <f>IF(L$26=0,0,L$26/MAE!L$5*1000)</f>
        <v>5.1819516688785017</v>
      </c>
      <c r="M79" s="305">
        <f>IF(M$26=0,0,M$26/MAE!M$5*1000)</f>
        <v>5.2419850955889888</v>
      </c>
      <c r="N79" s="305">
        <f>IF(N$26=0,0,N$26/MAE!N$5*1000)</f>
        <v>5.1285729959229531</v>
      </c>
      <c r="O79" s="305">
        <f>IF(O$26=0,0,O$26/MAE!O$5*1000)</f>
        <v>5.1692075045682113</v>
      </c>
      <c r="P79" s="305">
        <f>IF(P$26=0,0,P$26/MAE!P$5*1000)</f>
        <v>5.1048953832138659</v>
      </c>
      <c r="Q79" s="305">
        <f>IF(Q$26=0,0,Q$26/MAE!Q$5*1000)</f>
        <v>5.1462616929731091</v>
      </c>
    </row>
    <row r="80" spans="1:17" x14ac:dyDescent="0.25">
      <c r="A80" s="127" t="s">
        <v>292</v>
      </c>
      <c r="B80" s="305">
        <f>IF(B$34=0,0,B$34/MAE!B$5*1000)</f>
        <v>6.0567022368644698</v>
      </c>
      <c r="C80" s="305">
        <f>IF(C$34=0,0,C$34/MAE!C$5*1000)</f>
        <v>4.3786563879610547</v>
      </c>
      <c r="D80" s="305">
        <f>IF(D$34=0,0,D$34/MAE!D$5*1000)</f>
        <v>4.0745774935503922</v>
      </c>
      <c r="E80" s="305">
        <f>IF(E$34=0,0,E$34/MAE!E$5*1000)</f>
        <v>4.1587273717200617</v>
      </c>
      <c r="F80" s="305">
        <f>IF(F$34=0,0,F$34/MAE!F$5*1000)</f>
        <v>3.8279993364901483</v>
      </c>
      <c r="G80" s="305">
        <f>IF(G$34=0,0,G$34/MAE!G$5*1000)</f>
        <v>4.1334760883916326</v>
      </c>
      <c r="H80" s="305">
        <f>IF(H$34=0,0,H$34/MAE!H$5*1000)</f>
        <v>3.85032130764588</v>
      </c>
      <c r="I80" s="305">
        <f>IF(I$34=0,0,I$34/MAE!I$5*1000)</f>
        <v>7.1991794797817139</v>
      </c>
      <c r="J80" s="305">
        <f>IF(J$34=0,0,J$34/MAE!J$5*1000)</f>
        <v>6.9211555307236088</v>
      </c>
      <c r="K80" s="305">
        <f>IF(K$34=0,0,K$34/MAE!K$5*1000)</f>
        <v>7.9651098159547775</v>
      </c>
      <c r="L80" s="305">
        <f>IF(L$34=0,0,L$34/MAE!L$5*1000)</f>
        <v>8.0233640896799816</v>
      </c>
      <c r="M80" s="305">
        <f>IF(M$34=0,0,M$34/MAE!M$5*1000)</f>
        <v>7.2827911285197979</v>
      </c>
      <c r="N80" s="305">
        <f>IF(N$34=0,0,N$34/MAE!N$5*1000)</f>
        <v>8.598829062888445</v>
      </c>
      <c r="O80" s="305">
        <f>IF(O$34=0,0,O$34/MAE!O$5*1000)</f>
        <v>7.9013990060397745</v>
      </c>
      <c r="P80" s="305">
        <f>IF(P$34=0,0,P$34/MAE!P$5*1000)</f>
        <v>8.9308260496342609</v>
      </c>
      <c r="Q80" s="305">
        <f>IF(Q$34=0,0,Q$34/MAE!Q$5*1000)</f>
        <v>8.2541440089459694</v>
      </c>
    </row>
    <row r="81" spans="1:17" x14ac:dyDescent="0.25">
      <c r="A81" s="127" t="s">
        <v>291</v>
      </c>
      <c r="B81" s="305">
        <f>IF(B$45=0,0,B$45/MAE!B$5*1000)</f>
        <v>3.5363801315711347</v>
      </c>
      <c r="C81" s="305">
        <f>IF(C$45=0,0,C$45/MAE!C$5*1000)</f>
        <v>3.5787096950047141</v>
      </c>
      <c r="D81" s="305">
        <f>IF(D$45=0,0,D$45/MAE!D$5*1000)</f>
        <v>3.5841110204221915</v>
      </c>
      <c r="E81" s="305">
        <f>IF(E$45=0,0,E$45/MAE!E$5*1000)</f>
        <v>3.5578776221045278</v>
      </c>
      <c r="F81" s="305">
        <f>IF(F$45=0,0,F$45/MAE!F$5*1000)</f>
        <v>3.5493591653357557</v>
      </c>
      <c r="G81" s="305">
        <f>IF(G$45=0,0,G$45/MAE!G$5*1000)</f>
        <v>3.5756344886859019</v>
      </c>
      <c r="H81" s="305">
        <f>IF(H$45=0,0,H$45/MAE!H$5*1000)</f>
        <v>3.4757289887778917</v>
      </c>
      <c r="I81" s="305">
        <f>IF(I$45=0,0,I$45/MAE!I$5*1000)</f>
        <v>3.1635167694849358</v>
      </c>
      <c r="J81" s="305">
        <f>IF(J$45=0,0,J$45/MAE!J$5*1000)</f>
        <v>3.15107784953834</v>
      </c>
      <c r="K81" s="305">
        <f>IF(K$45=0,0,K$45/MAE!K$5*1000)</f>
        <v>3.1124444886297531</v>
      </c>
      <c r="L81" s="305">
        <f>IF(L$45=0,0,L$45/MAE!L$5*1000)</f>
        <v>3.1091710013271001</v>
      </c>
      <c r="M81" s="305">
        <f>IF(M$45=0,0,M$45/MAE!M$5*1000)</f>
        <v>3.1451910573533928</v>
      </c>
      <c r="N81" s="305">
        <f>IF(N$45=0,0,N$45/MAE!N$5*1000)</f>
        <v>3.0771437975537723</v>
      </c>
      <c r="O81" s="305">
        <f>IF(O$45=0,0,O$45/MAE!O$5*1000)</f>
        <v>3.1015245027409266</v>
      </c>
      <c r="P81" s="305">
        <f>IF(P$45=0,0,P$45/MAE!P$5*1000)</f>
        <v>3.0629372299283193</v>
      </c>
      <c r="Q81" s="305">
        <f>IF(Q$45=0,0,Q$45/MAE!Q$5*1000)</f>
        <v>3.0877570157838647</v>
      </c>
    </row>
    <row r="82" spans="1:17" x14ac:dyDescent="0.25">
      <c r="A82" s="72" t="s">
        <v>290</v>
      </c>
      <c r="B82" s="304">
        <f>IF(B$46=0,0,B$46/MAE!B$5*1000)</f>
        <v>4.7292571644274926</v>
      </c>
      <c r="C82" s="304">
        <f>IF(C$46=0,0,C$46/MAE!C$5*1000)</f>
        <v>6.5364081818033206</v>
      </c>
      <c r="D82" s="304">
        <f>IF(D$46=0,0,D$46/MAE!D$5*1000)</f>
        <v>6.8569611187372939</v>
      </c>
      <c r="E82" s="304">
        <f>IF(E$46=0,0,E$46/MAE!E$5*1000)</f>
        <v>6.6927993756987423</v>
      </c>
      <c r="F82" s="304">
        <f>IF(F$46=0,0,F$46/MAE!F$5*1000)</f>
        <v>6.997546117783906</v>
      </c>
      <c r="G82" s="304">
        <f>IF(G$46=0,0,G$46/MAE!G$5*1000)</f>
        <v>6.7722091021003692</v>
      </c>
      <c r="H82" s="304">
        <f>IF(H$46=0,0,H$46/MAE!H$5*1000)</f>
        <v>6.7506521081266904</v>
      </c>
      <c r="I82" s="304">
        <f>IF(I$46=0,0,I$46/MAE!I$5*1000)</f>
        <v>2.4495466671473394</v>
      </c>
      <c r="J82" s="304">
        <f>IF(J$46=0,0,J$46/MAE!J$5*1000)</f>
        <v>2.6896319103683273</v>
      </c>
      <c r="K82" s="304">
        <f>IF(K$46=0,0,K$46/MAE!K$5*1000)</f>
        <v>1.5278458743659686</v>
      </c>
      <c r="L82" s="304">
        <f>IF(L$46=0,0,L$46/MAE!L$5*1000)</f>
        <v>1.459607464367672</v>
      </c>
      <c r="M82" s="304">
        <f>IF(M$46=0,0,M$46/MAE!M$5*1000)</f>
        <v>2.3100415964080483</v>
      </c>
      <c r="N82" s="304">
        <f>IF(N$46=0,0,N$46/MAE!N$5*1000)</f>
        <v>0.7864595196505626</v>
      </c>
      <c r="O82" s="304">
        <f>IF(O$46=0,0,O$46/MAE!O$5*1000)</f>
        <v>1.5582507273200519</v>
      </c>
      <c r="P82" s="304">
        <f>IF(P$46=0,0,P$46/MAE!P$5*1000)</f>
        <v>0.41113250164710902</v>
      </c>
      <c r="Q82" s="304">
        <f>IF(Q$46=0,0,Q$46/MAE!Q$5*1000)</f>
        <v>1.1635148891948166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162.20389107836294</v>
      </c>
      <c r="C5" s="96">
        <v>154.98760176485604</v>
      </c>
      <c r="D5" s="96">
        <v>156.06443816017912</v>
      </c>
      <c r="E5" s="96">
        <v>160.74230730356823</v>
      </c>
      <c r="F5" s="96">
        <v>159.23659393435034</v>
      </c>
      <c r="G5" s="96">
        <v>157.75496748476525</v>
      </c>
      <c r="H5" s="96">
        <v>164.99820137357003</v>
      </c>
      <c r="I5" s="96">
        <v>229.29614965347764</v>
      </c>
      <c r="J5" s="96">
        <v>248.14559152348977</v>
      </c>
      <c r="K5" s="96">
        <v>251.7263341639887</v>
      </c>
      <c r="L5" s="96">
        <v>262.86058850537376</v>
      </c>
      <c r="M5" s="96">
        <v>241.90027195614596</v>
      </c>
      <c r="N5" s="96">
        <v>234.62145598864709</v>
      </c>
      <c r="O5" s="96">
        <v>226.82365409477779</v>
      </c>
      <c r="P5" s="96">
        <v>240.51803466742479</v>
      </c>
      <c r="Q5" s="96">
        <v>225.01359358501406</v>
      </c>
    </row>
    <row r="6" spans="1:17" x14ac:dyDescent="0.25">
      <c r="A6" s="76" t="s">
        <v>83</v>
      </c>
      <c r="B6" s="95">
        <v>1.5420869010220579</v>
      </c>
      <c r="C6" s="95">
        <v>1.4911181827287234</v>
      </c>
      <c r="D6" s="95">
        <v>1.5037444762056735</v>
      </c>
      <c r="E6" s="95">
        <v>1.5374812984360133</v>
      </c>
      <c r="F6" s="95">
        <v>1.5194326906086826</v>
      </c>
      <c r="G6" s="95">
        <v>1.5164384900088062</v>
      </c>
      <c r="H6" s="95">
        <v>1.587380345372408</v>
      </c>
      <c r="I6" s="95">
        <v>2.0884040690677206</v>
      </c>
      <c r="J6" s="95">
        <v>2.251196083728118</v>
      </c>
      <c r="K6" s="95">
        <v>2.2556821009194907</v>
      </c>
      <c r="L6" s="95">
        <v>2.3529771624278784</v>
      </c>
      <c r="M6" s="95">
        <v>2.1904382592712612</v>
      </c>
      <c r="N6" s="95">
        <v>2.0785627733747969</v>
      </c>
      <c r="O6" s="95">
        <v>2.0254017775001598</v>
      </c>
      <c r="P6" s="95">
        <v>2.1209643600287533</v>
      </c>
      <c r="Q6" s="95">
        <v>2.0003201069909755</v>
      </c>
    </row>
    <row r="7" spans="1:17" x14ac:dyDescent="0.25">
      <c r="A7" s="76" t="s">
        <v>82</v>
      </c>
      <c r="B7" s="95">
        <v>0.76101507735645979</v>
      </c>
      <c r="C7" s="95">
        <v>0.73586217380150842</v>
      </c>
      <c r="D7" s="95">
        <v>0.74209321026301911</v>
      </c>
      <c r="E7" s="95">
        <v>0.75874222684072756</v>
      </c>
      <c r="F7" s="95">
        <v>0.74983529515432978</v>
      </c>
      <c r="G7" s="95">
        <v>0.74835766649434599</v>
      </c>
      <c r="H7" s="95">
        <v>0.78336725091631376</v>
      </c>
      <c r="I7" s="95">
        <v>1.0306208963449222</v>
      </c>
      <c r="J7" s="95">
        <v>1.110958247986835</v>
      </c>
      <c r="K7" s="95">
        <v>1.1131720834831691</v>
      </c>
      <c r="L7" s="95">
        <v>1.1611868929670792</v>
      </c>
      <c r="M7" s="95">
        <v>1.0809744510630686</v>
      </c>
      <c r="N7" s="95">
        <v>1.0257642476060773</v>
      </c>
      <c r="O7" s="95">
        <v>0.99952946190037562</v>
      </c>
      <c r="P7" s="95">
        <v>1.0466892984097063</v>
      </c>
      <c r="Q7" s="95">
        <v>0.98715173570989601</v>
      </c>
    </row>
    <row r="8" spans="1:17" x14ac:dyDescent="0.25">
      <c r="A8" s="76" t="s">
        <v>81</v>
      </c>
      <c r="B8" s="95">
        <v>5.9424541959806971</v>
      </c>
      <c r="C8" s="95">
        <v>5.746045502225992</v>
      </c>
      <c r="D8" s="95">
        <v>5.7947011069147116</v>
      </c>
      <c r="E8" s="95">
        <v>5.9247064397457398</v>
      </c>
      <c r="F8" s="95">
        <v>5.855155868215661</v>
      </c>
      <c r="G8" s="95">
        <v>5.8436176728606846</v>
      </c>
      <c r="H8" s="95">
        <v>6.1169931394421635</v>
      </c>
      <c r="I8" s="95">
        <v>8.0476953114052314</v>
      </c>
      <c r="J8" s="95">
        <v>8.6750166964385063</v>
      </c>
      <c r="K8" s="95">
        <v>8.6923036286240052</v>
      </c>
      <c r="L8" s="95">
        <v>9.0672315565673145</v>
      </c>
      <c r="M8" s="95">
        <v>8.4408855403778382</v>
      </c>
      <c r="N8" s="95">
        <v>8.0097717359922367</v>
      </c>
      <c r="O8" s="95">
        <v>7.80491506884308</v>
      </c>
      <c r="P8" s="95">
        <v>8.1731668639587891</v>
      </c>
      <c r="Q8" s="95">
        <v>7.7082624884594955</v>
      </c>
    </row>
    <row r="9" spans="1:17" x14ac:dyDescent="0.25">
      <c r="A9" s="76" t="s">
        <v>80</v>
      </c>
      <c r="B9" s="95">
        <v>1.6712015519429346</v>
      </c>
      <c r="C9" s="95">
        <v>1.6159653645037513</v>
      </c>
      <c r="D9" s="95">
        <v>1.6296488224463488</v>
      </c>
      <c r="E9" s="95">
        <v>1.6662103350508584</v>
      </c>
      <c r="F9" s="95">
        <v>1.64665056744538</v>
      </c>
      <c r="G9" s="95">
        <v>1.6434056707498528</v>
      </c>
      <c r="H9" s="95">
        <v>1.7202872905228921</v>
      </c>
      <c r="I9" s="95">
        <v>2.2632603383095535</v>
      </c>
      <c r="J9" s="95">
        <v>2.4396824759751148</v>
      </c>
      <c r="K9" s="95">
        <v>2.4445440949197388</v>
      </c>
      <c r="L9" s="95">
        <v>2.5499854015552037</v>
      </c>
      <c r="M9" s="95">
        <v>2.3738375677162624</v>
      </c>
      <c r="N9" s="95">
        <v>2.2525950582762144</v>
      </c>
      <c r="O9" s="95">
        <v>2.1949830399459622</v>
      </c>
      <c r="P9" s="95">
        <v>2.2985468119510366</v>
      </c>
      <c r="Q9" s="95">
        <v>2.1678013508644396</v>
      </c>
    </row>
    <row r="10" spans="1:17" x14ac:dyDescent="0.25">
      <c r="A10" s="76" t="s">
        <v>79</v>
      </c>
      <c r="B10" s="95">
        <v>7.5289232267591863</v>
      </c>
      <c r="C10" s="95">
        <v>6.6554862735887514</v>
      </c>
      <c r="D10" s="95">
        <v>6.5851144968815483</v>
      </c>
      <c r="E10" s="95">
        <v>7.3236300994182226</v>
      </c>
      <c r="F10" s="95">
        <v>7.3019327005557075</v>
      </c>
      <c r="G10" s="95">
        <v>6.7140012004949758</v>
      </c>
      <c r="H10" s="95">
        <v>6.9259170664409906</v>
      </c>
      <c r="I10" s="95">
        <v>9.0282244869211112</v>
      </c>
      <c r="J10" s="95">
        <v>9.731978551951407</v>
      </c>
      <c r="K10" s="95">
        <v>9.7513717196126706</v>
      </c>
      <c r="L10" s="95">
        <v>10.171980772131253</v>
      </c>
      <c r="M10" s="95">
        <v>9.469320914639713</v>
      </c>
      <c r="N10" s="95">
        <v>8.9856803126045222</v>
      </c>
      <c r="O10" s="95">
        <v>8.7558639605808644</v>
      </c>
      <c r="P10" s="95">
        <v>9.1689834619248778</v>
      </c>
      <c r="Q10" s="95">
        <v>8.6474352540782036</v>
      </c>
    </row>
    <row r="11" spans="1:17" x14ac:dyDescent="0.25">
      <c r="A11" s="92" t="s">
        <v>125</v>
      </c>
      <c r="B11" s="91">
        <v>0</v>
      </c>
      <c r="C11" s="91">
        <v>1.0532917576631056</v>
      </c>
      <c r="D11" s="91">
        <v>1.0622106824023703</v>
      </c>
      <c r="E11" s="91">
        <v>0.42072498360637894</v>
      </c>
      <c r="F11" s="91">
        <v>0.28958811393754785</v>
      </c>
      <c r="G11" s="91">
        <v>1.0711774432301628</v>
      </c>
      <c r="H11" s="91">
        <v>1.1212891462415697</v>
      </c>
      <c r="I11" s="91">
        <v>1.4752008379333865</v>
      </c>
      <c r="J11" s="91">
        <v>1.5901933913347441</v>
      </c>
      <c r="K11" s="91">
        <v>1.5933622112090753</v>
      </c>
      <c r="L11" s="91">
        <v>1.662089215906029</v>
      </c>
      <c r="M11" s="91">
        <v>1.5472754546780814</v>
      </c>
      <c r="N11" s="91">
        <v>1.4682491718896438</v>
      </c>
      <c r="O11" s="91">
        <v>1.4306974610779299</v>
      </c>
      <c r="P11" s="91">
        <v>1.4982006822741001</v>
      </c>
      <c r="Q11" s="91">
        <v>1.4129803430642522</v>
      </c>
    </row>
    <row r="12" spans="1:17" x14ac:dyDescent="0.25">
      <c r="A12" s="92" t="s">
        <v>26</v>
      </c>
      <c r="B12" s="91">
        <v>0</v>
      </c>
      <c r="C12" s="91">
        <v>0.90186072950713436</v>
      </c>
      <c r="D12" s="91">
        <v>1.4246275295991708</v>
      </c>
      <c r="E12" s="91">
        <v>8.9198272166904694E-2</v>
      </c>
      <c r="F12" s="91">
        <v>2.3017342116196528E-2</v>
      </c>
      <c r="G12" s="91">
        <v>1.1387098048896009</v>
      </c>
      <c r="H12" s="91">
        <v>1.6073173008123134</v>
      </c>
      <c r="I12" s="91">
        <v>2.4549212359391315</v>
      </c>
      <c r="J12" s="91">
        <v>2.6462834247752829</v>
      </c>
      <c r="K12" s="91">
        <v>2.651556742822784</v>
      </c>
      <c r="L12" s="91">
        <v>2.7659271925775433</v>
      </c>
      <c r="M12" s="91">
        <v>2.5748625365871147</v>
      </c>
      <c r="N12" s="91">
        <v>2.4433527822363477</v>
      </c>
      <c r="O12" s="91">
        <v>2.3808619742412374</v>
      </c>
      <c r="P12" s="91">
        <v>2.4931958930864329</v>
      </c>
      <c r="Q12" s="91">
        <v>2.3513784435022305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7.5289232267591863</v>
      </c>
      <c r="C14" s="89">
        <v>4.7003337864185113</v>
      </c>
      <c r="D14" s="89">
        <v>4.0982762848800069</v>
      </c>
      <c r="E14" s="89">
        <v>6.8137068436449386</v>
      </c>
      <c r="F14" s="89">
        <v>6.989327244501963</v>
      </c>
      <c r="G14" s="89">
        <v>4.5041139523752118</v>
      </c>
      <c r="H14" s="89">
        <v>4.1973106193871077</v>
      </c>
      <c r="I14" s="89">
        <v>5.0981024130485926</v>
      </c>
      <c r="J14" s="89">
        <v>5.4955017358413789</v>
      </c>
      <c r="K14" s="89">
        <v>5.5064527655808115</v>
      </c>
      <c r="L14" s="89">
        <v>5.7439643636476809</v>
      </c>
      <c r="M14" s="89">
        <v>5.3471829233745165</v>
      </c>
      <c r="N14" s="89">
        <v>5.0740783584785305</v>
      </c>
      <c r="O14" s="89">
        <v>4.9443045252616971</v>
      </c>
      <c r="P14" s="89">
        <v>5.1775868865643453</v>
      </c>
      <c r="Q14" s="89">
        <v>4.8830764675117209</v>
      </c>
    </row>
    <row r="15" spans="1:17" x14ac:dyDescent="0.25">
      <c r="A15" s="74" t="s">
        <v>295</v>
      </c>
      <c r="B15" s="313">
        <v>22.484248807924061</v>
      </c>
      <c r="C15" s="313">
        <v>21.741104343906642</v>
      </c>
      <c r="D15" s="313">
        <v>21.925200793898824</v>
      </c>
      <c r="E15" s="313">
        <v>22.417097265176103</v>
      </c>
      <c r="F15" s="313">
        <v>22.153941285602329</v>
      </c>
      <c r="G15" s="313">
        <v>22.110284633552538</v>
      </c>
      <c r="H15" s="313">
        <v>23.144645489502885</v>
      </c>
      <c r="I15" s="313">
        <v>30.57871930285399</v>
      </c>
      <c r="J15" s="313">
        <v>32.970809421790399</v>
      </c>
      <c r="K15" s="313">
        <v>33.062003358774312</v>
      </c>
      <c r="L15" s="313">
        <v>34.514292261912068</v>
      </c>
      <c r="M15" s="313">
        <v>32.009032378641521</v>
      </c>
      <c r="N15" s="313">
        <v>30.3591957291294</v>
      </c>
      <c r="O15" s="313">
        <v>29.609929843757143</v>
      </c>
      <c r="P15" s="313">
        <v>31.036801185696117</v>
      </c>
      <c r="Q15" s="313">
        <v>29.287700738206627</v>
      </c>
    </row>
    <row r="16" spans="1:17" x14ac:dyDescent="0.25">
      <c r="A16" s="310" t="s">
        <v>301</v>
      </c>
      <c r="B16" s="309">
        <v>9.5913111947650105</v>
      </c>
      <c r="C16" s="309">
        <v>9.2743012791592925</v>
      </c>
      <c r="D16" s="309">
        <v>9.3528329818108062</v>
      </c>
      <c r="E16" s="309">
        <v>9.5626657483813506</v>
      </c>
      <c r="F16" s="309">
        <v>9.4504089007358232</v>
      </c>
      <c r="G16" s="309">
        <v>9.4317858842806963</v>
      </c>
      <c r="H16" s="309">
        <v>9.8730226336982199</v>
      </c>
      <c r="I16" s="309">
        <v>13.118183612088474</v>
      </c>
      <c r="J16" s="309">
        <v>14.14921730317643</v>
      </c>
      <c r="K16" s="309">
        <v>14.202904962309473</v>
      </c>
      <c r="L16" s="309">
        <v>14.841738309041993</v>
      </c>
      <c r="M16" s="309">
        <v>13.695418662356456</v>
      </c>
      <c r="N16" s="309">
        <v>12.980940233674165</v>
      </c>
      <c r="O16" s="309">
        <v>12.676137888463511</v>
      </c>
      <c r="P16" s="309">
        <v>13.304038424102966</v>
      </c>
      <c r="Q16" s="309">
        <v>12.563609295182697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9.5913111947650105</v>
      </c>
      <c r="C18" s="83">
        <v>8.7396380773850399</v>
      </c>
      <c r="D18" s="83">
        <v>8.5527569823650573</v>
      </c>
      <c r="E18" s="83">
        <v>9.5626657483813506</v>
      </c>
      <c r="F18" s="83">
        <v>9.4504089007358232</v>
      </c>
      <c r="G18" s="83">
        <v>8.9426415482399406</v>
      </c>
      <c r="H18" s="83">
        <v>8.9612363288024675</v>
      </c>
      <c r="I18" s="83">
        <v>5.776316218143779</v>
      </c>
      <c r="J18" s="83">
        <v>5.3790829684726287</v>
      </c>
      <c r="K18" s="83">
        <v>7.6541449901758716</v>
      </c>
      <c r="L18" s="83">
        <v>4.0691996689898851</v>
      </c>
      <c r="M18" s="83">
        <v>3.8363410337570358</v>
      </c>
      <c r="N18" s="83">
        <v>4.5209127994459335</v>
      </c>
      <c r="O18" s="83">
        <v>4.5474382201113972</v>
      </c>
      <c r="P18" s="83">
        <v>5.2420398814079476</v>
      </c>
      <c r="Q18" s="83">
        <v>4.6334099848482806</v>
      </c>
    </row>
    <row r="19" spans="1:17" x14ac:dyDescent="0.25">
      <c r="A19" s="154" t="s">
        <v>125</v>
      </c>
      <c r="B19" s="83">
        <v>0</v>
      </c>
      <c r="C19" s="83">
        <v>0.53466320177425253</v>
      </c>
      <c r="D19" s="83">
        <v>0.80007599944574892</v>
      </c>
      <c r="E19" s="83">
        <v>0</v>
      </c>
      <c r="F19" s="83">
        <v>0</v>
      </c>
      <c r="G19" s="83">
        <v>0.48914433604075525</v>
      </c>
      <c r="H19" s="83">
        <v>0.91178630489575307</v>
      </c>
      <c r="I19" s="83">
        <v>5.6565949780038265</v>
      </c>
      <c r="J19" s="83">
        <v>6.8428532236221615</v>
      </c>
      <c r="K19" s="83">
        <v>4.2844659772542339</v>
      </c>
      <c r="L19" s="83">
        <v>8.067959924617071</v>
      </c>
      <c r="M19" s="83">
        <v>8.9238250531207886</v>
      </c>
      <c r="N19" s="83">
        <v>7.7684832591896633</v>
      </c>
      <c r="O19" s="83">
        <v>7.0993993117699272</v>
      </c>
      <c r="P19" s="83">
        <v>6.5944695647300025</v>
      </c>
      <c r="Q19" s="83">
        <v>6.3327400348848055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1.6852724159408694</v>
      </c>
      <c r="J21" s="83">
        <v>1.9272811110816381</v>
      </c>
      <c r="K21" s="83">
        <v>2.264293994879369</v>
      </c>
      <c r="L21" s="83">
        <v>2.7045787154350363</v>
      </c>
      <c r="M21" s="83">
        <v>0.93525257547863117</v>
      </c>
      <c r="N21" s="83">
        <v>0.69154417503856858</v>
      </c>
      <c r="O21" s="83">
        <v>1.0293003565821865</v>
      </c>
      <c r="P21" s="83">
        <v>1.4675289779650169</v>
      </c>
      <c r="Q21" s="83">
        <v>1.5974592754496115</v>
      </c>
    </row>
    <row r="22" spans="1:17" x14ac:dyDescent="0.25">
      <c r="A22" s="152" t="s">
        <v>300</v>
      </c>
      <c r="B22" s="264">
        <v>12.892937613159052</v>
      </c>
      <c r="C22" s="264">
        <v>12.466803064747348</v>
      </c>
      <c r="D22" s="264">
        <v>12.57236781208802</v>
      </c>
      <c r="E22" s="264">
        <v>12.854431516794754</v>
      </c>
      <c r="F22" s="264">
        <v>12.703532384866504</v>
      </c>
      <c r="G22" s="264">
        <v>12.678498749271844</v>
      </c>
      <c r="H22" s="264">
        <v>13.271622855804663</v>
      </c>
      <c r="I22" s="264">
        <v>17.460535690765518</v>
      </c>
      <c r="J22" s="264">
        <v>18.821592118613971</v>
      </c>
      <c r="K22" s="264">
        <v>18.859098396464841</v>
      </c>
      <c r="L22" s="264">
        <v>19.672553952870075</v>
      </c>
      <c r="M22" s="264">
        <v>18.313613716285062</v>
      </c>
      <c r="N22" s="264">
        <v>17.378255495455235</v>
      </c>
      <c r="O22" s="264">
        <v>16.933791955293632</v>
      </c>
      <c r="P22" s="264">
        <v>17.73276276159315</v>
      </c>
      <c r="Q22" s="264">
        <v>16.72409144302393</v>
      </c>
    </row>
    <row r="23" spans="1:17" x14ac:dyDescent="0.25">
      <c r="A23" s="74" t="s">
        <v>294</v>
      </c>
      <c r="B23" s="313">
        <v>12.876471537024749</v>
      </c>
      <c r="C23" s="313">
        <v>12.450881221752777</v>
      </c>
      <c r="D23" s="313">
        <v>12.556311148215622</v>
      </c>
      <c r="E23" s="313">
        <v>12.838014618305873</v>
      </c>
      <c r="F23" s="313">
        <v>12.687308205575491</v>
      </c>
      <c r="G23" s="313">
        <v>12.662306541418369</v>
      </c>
      <c r="H23" s="313">
        <v>13.254673145899421</v>
      </c>
      <c r="I23" s="313">
        <v>17.438236156039125</v>
      </c>
      <c r="J23" s="313">
        <v>18.797554325359034</v>
      </c>
      <c r="K23" s="313">
        <v>18.835012702471914</v>
      </c>
      <c r="L23" s="313">
        <v>19.647429362891955</v>
      </c>
      <c r="M23" s="313">
        <v>18.290224682164645</v>
      </c>
      <c r="N23" s="313">
        <v>17.35606104399233</v>
      </c>
      <c r="O23" s="313">
        <v>16.912165145644472</v>
      </c>
      <c r="P23" s="313">
        <v>17.710115555001078</v>
      </c>
      <c r="Q23" s="313">
        <v>16.702732450120962</v>
      </c>
    </row>
    <row r="24" spans="1:17" x14ac:dyDescent="0.25">
      <c r="A24" s="310" t="s">
        <v>299</v>
      </c>
      <c r="B24" s="312">
        <v>0</v>
      </c>
      <c r="C24" s="312">
        <v>0</v>
      </c>
      <c r="D24" s="312">
        <v>0</v>
      </c>
      <c r="E24" s="312">
        <v>0</v>
      </c>
      <c r="F24" s="312">
        <v>0</v>
      </c>
      <c r="G24" s="312">
        <v>0</v>
      </c>
      <c r="H24" s="312">
        <v>0</v>
      </c>
      <c r="I24" s="312">
        <v>0</v>
      </c>
      <c r="J24" s="312">
        <v>0</v>
      </c>
      <c r="K24" s="312">
        <v>0</v>
      </c>
      <c r="L24" s="312">
        <v>0</v>
      </c>
      <c r="M24" s="312">
        <v>0</v>
      </c>
      <c r="N24" s="312">
        <v>0</v>
      </c>
      <c r="O24" s="312">
        <v>0</v>
      </c>
      <c r="P24" s="312">
        <v>0</v>
      </c>
      <c r="Q24" s="312">
        <v>0</v>
      </c>
    </row>
    <row r="25" spans="1:17" x14ac:dyDescent="0.25">
      <c r="A25" s="149" t="s">
        <v>298</v>
      </c>
      <c r="B25" s="148">
        <v>12.876471537024749</v>
      </c>
      <c r="C25" s="148">
        <v>12.450881221752777</v>
      </c>
      <c r="D25" s="148">
        <v>12.556311148215622</v>
      </c>
      <c r="E25" s="148">
        <v>12.838014618305873</v>
      </c>
      <c r="F25" s="148">
        <v>12.687308205575491</v>
      </c>
      <c r="G25" s="148">
        <v>12.662306541418369</v>
      </c>
      <c r="H25" s="148">
        <v>13.254673145899421</v>
      </c>
      <c r="I25" s="148">
        <v>17.438236156039125</v>
      </c>
      <c r="J25" s="148">
        <v>18.797554325359034</v>
      </c>
      <c r="K25" s="148">
        <v>18.835012702471914</v>
      </c>
      <c r="L25" s="148">
        <v>19.647429362891955</v>
      </c>
      <c r="M25" s="148">
        <v>18.290224682164645</v>
      </c>
      <c r="N25" s="148">
        <v>17.35606104399233</v>
      </c>
      <c r="O25" s="148">
        <v>16.912165145644472</v>
      </c>
      <c r="P25" s="148">
        <v>17.710115555001078</v>
      </c>
      <c r="Q25" s="148">
        <v>16.702732450120962</v>
      </c>
    </row>
    <row r="26" spans="1:17" x14ac:dyDescent="0.25">
      <c r="A26" s="127" t="s">
        <v>293</v>
      </c>
      <c r="B26" s="311">
        <v>27.434037893921939</v>
      </c>
      <c r="C26" s="311">
        <v>26.63368164117005</v>
      </c>
      <c r="D26" s="311">
        <v>27.107455609861603</v>
      </c>
      <c r="E26" s="311">
        <v>27.961089234293514</v>
      </c>
      <c r="F26" s="311">
        <v>28.10676918012134</v>
      </c>
      <c r="G26" s="311">
        <v>27.400568083331002</v>
      </c>
      <c r="H26" s="311">
        <v>28.718770891374106</v>
      </c>
      <c r="I26" s="311">
        <v>38.692827890819729</v>
      </c>
      <c r="J26" s="311">
        <v>42.629620104014549</v>
      </c>
      <c r="K26" s="311">
        <v>43.202327428660503</v>
      </c>
      <c r="L26" s="311">
        <v>44.45674564643209</v>
      </c>
      <c r="M26" s="311">
        <v>40.95627641448506</v>
      </c>
      <c r="N26" s="311">
        <v>40.324426250823784</v>
      </c>
      <c r="O26" s="311">
        <v>39.311331665215093</v>
      </c>
      <c r="P26" s="311">
        <v>41.348242159369747</v>
      </c>
      <c r="Q26" s="311">
        <v>38.917466570423755</v>
      </c>
    </row>
    <row r="27" spans="1:17" x14ac:dyDescent="0.25">
      <c r="A27" s="310" t="s">
        <v>297</v>
      </c>
      <c r="B27" s="309">
        <v>9.2753526961375421</v>
      </c>
      <c r="C27" s="309">
        <v>8.6597271376415588</v>
      </c>
      <c r="D27" s="309">
        <v>8.0118855685818779</v>
      </c>
      <c r="E27" s="309">
        <v>7.4785307855688146</v>
      </c>
      <c r="F27" s="309">
        <v>6.013997700844615</v>
      </c>
      <c r="G27" s="309">
        <v>7.8927775525544508</v>
      </c>
      <c r="H27" s="309">
        <v>8.1564116077086339</v>
      </c>
      <c r="I27" s="309">
        <v>8.4113507759711332</v>
      </c>
      <c r="J27" s="309">
        <v>6.3008488894270478</v>
      </c>
      <c r="K27" s="309">
        <v>4.8715630018498839</v>
      </c>
      <c r="L27" s="309">
        <v>6.9894680623727039</v>
      </c>
      <c r="M27" s="309">
        <v>7.5541872972632254</v>
      </c>
      <c r="N27" s="309">
        <v>2.8258265203081128</v>
      </c>
      <c r="O27" s="309">
        <v>2.72280520757552</v>
      </c>
      <c r="P27" s="309">
        <v>2.3298149122591201</v>
      </c>
      <c r="Q27" s="309">
        <v>2.4467820276739167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9.2753526961375421</v>
      </c>
      <c r="C29" s="83">
        <v>8.1604941174347232</v>
      </c>
      <c r="D29" s="83">
        <v>7.3265191810718706</v>
      </c>
      <c r="E29" s="83">
        <v>7.4785307855688146</v>
      </c>
      <c r="F29" s="83">
        <v>6.013997700844615</v>
      </c>
      <c r="G29" s="83">
        <v>7.483448133626907</v>
      </c>
      <c r="H29" s="83">
        <v>7.4031565330551921</v>
      </c>
      <c r="I29" s="83">
        <v>3.7037613849958229</v>
      </c>
      <c r="J29" s="83">
        <v>2.3953826011582948</v>
      </c>
      <c r="K29" s="83">
        <v>2.6253537317813778</v>
      </c>
      <c r="L29" s="83">
        <v>1.9163214263449868</v>
      </c>
      <c r="M29" s="83">
        <v>2.1160681115089508</v>
      </c>
      <c r="N29" s="83">
        <v>0.98415947186429209</v>
      </c>
      <c r="O29" s="83">
        <v>0.97677925057251613</v>
      </c>
      <c r="P29" s="83">
        <v>0.91799063540247816</v>
      </c>
      <c r="Q29" s="83">
        <v>0.90236364498525212</v>
      </c>
    </row>
    <row r="30" spans="1:17" x14ac:dyDescent="0.25">
      <c r="A30" s="154" t="s">
        <v>125</v>
      </c>
      <c r="B30" s="83">
        <v>0</v>
      </c>
      <c r="C30" s="83">
        <v>0.49923302020683624</v>
      </c>
      <c r="D30" s="83">
        <v>0.68536638751000689</v>
      </c>
      <c r="E30" s="83">
        <v>0</v>
      </c>
      <c r="F30" s="83">
        <v>0</v>
      </c>
      <c r="G30" s="83">
        <v>0.40932941892754338</v>
      </c>
      <c r="H30" s="83">
        <v>0.75325507465344277</v>
      </c>
      <c r="I30" s="83">
        <v>3.6269963864312782</v>
      </c>
      <c r="J30" s="83">
        <v>3.0472204370550382</v>
      </c>
      <c r="K30" s="83">
        <v>1.4695617546456083</v>
      </c>
      <c r="L30" s="83">
        <v>3.7994705908039843</v>
      </c>
      <c r="M30" s="83">
        <v>4.9222479079500685</v>
      </c>
      <c r="N30" s="83">
        <v>1.6911244964706449</v>
      </c>
      <c r="O30" s="83">
        <v>1.5249346123268044</v>
      </c>
      <c r="P30" s="83">
        <v>1.1548293112647698</v>
      </c>
      <c r="Q30" s="83">
        <v>1.2333107580182756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1.0805930045440331</v>
      </c>
      <c r="J32" s="83">
        <v>0.85824585121371433</v>
      </c>
      <c r="K32" s="83">
        <v>0.77664751542289823</v>
      </c>
      <c r="L32" s="83">
        <v>1.273676045223733</v>
      </c>
      <c r="M32" s="83">
        <v>0.51587127780420572</v>
      </c>
      <c r="N32" s="83">
        <v>0.15054255197317587</v>
      </c>
      <c r="O32" s="83">
        <v>0.22109134467619945</v>
      </c>
      <c r="P32" s="83">
        <v>0.25699496559187185</v>
      </c>
      <c r="Q32" s="83">
        <v>0.31110762467038888</v>
      </c>
    </row>
    <row r="33" spans="1:17" x14ac:dyDescent="0.25">
      <c r="A33" s="152" t="s">
        <v>296</v>
      </c>
      <c r="B33" s="264">
        <v>18.158685197784397</v>
      </c>
      <c r="C33" s="264">
        <v>17.973954503528489</v>
      </c>
      <c r="D33" s="264">
        <v>19.095570041279725</v>
      </c>
      <c r="E33" s="264">
        <v>20.482558448724699</v>
      </c>
      <c r="F33" s="264">
        <v>22.092771479276724</v>
      </c>
      <c r="G33" s="264">
        <v>19.50779053077655</v>
      </c>
      <c r="H33" s="264">
        <v>20.562359283665472</v>
      </c>
      <c r="I33" s="264">
        <v>30.281477114848595</v>
      </c>
      <c r="J33" s="264">
        <v>36.328771214587498</v>
      </c>
      <c r="K33" s="264">
        <v>38.330764426810617</v>
      </c>
      <c r="L33" s="264">
        <v>37.467277584059389</v>
      </c>
      <c r="M33" s="264">
        <v>33.402089117221834</v>
      </c>
      <c r="N33" s="264">
        <v>37.498599730515672</v>
      </c>
      <c r="O33" s="264">
        <v>36.588526457639574</v>
      </c>
      <c r="P33" s="264">
        <v>39.01842724711063</v>
      </c>
      <c r="Q33" s="264">
        <v>36.470684542749837</v>
      </c>
    </row>
    <row r="34" spans="1:17" x14ac:dyDescent="0.25">
      <c r="A34" s="86" t="s">
        <v>292</v>
      </c>
      <c r="B34" s="85">
        <v>36.411106634318209</v>
      </c>
      <c r="C34" s="85">
        <v>25.018293852538982</v>
      </c>
      <c r="D34" s="85">
        <v>23.291025962844607</v>
      </c>
      <c r="E34" s="85">
        <v>24.751602977522076</v>
      </c>
      <c r="F34" s="85">
        <v>22.637509536476824</v>
      </c>
      <c r="G34" s="85">
        <v>24.07592165063161</v>
      </c>
      <c r="H34" s="85">
        <v>24.201882464465548</v>
      </c>
      <c r="I34" s="85">
        <v>72.708101344562394</v>
      </c>
      <c r="J34" s="85">
        <v>76.257067121385489</v>
      </c>
      <c r="K34" s="85">
        <v>88.910907581344219</v>
      </c>
      <c r="L34" s="85">
        <v>94.217224453341842</v>
      </c>
      <c r="M34" s="85">
        <v>78.411627885335321</v>
      </c>
      <c r="N34" s="85">
        <v>90.118818656732884</v>
      </c>
      <c r="O34" s="85">
        <v>79.903745642359723</v>
      </c>
      <c r="P34" s="85">
        <v>95.931927698058615</v>
      </c>
      <c r="Q34" s="85">
        <v>82.824895419644974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0.14864237191451329</v>
      </c>
      <c r="H35" s="87">
        <v>0.12821166172557757</v>
      </c>
      <c r="I35" s="87">
        <v>0.13338472384780742</v>
      </c>
      <c r="J35" s="87">
        <v>0.13338472384780742</v>
      </c>
      <c r="K35" s="87">
        <v>0.13346471068935323</v>
      </c>
      <c r="L35" s="87">
        <v>0.15921205496540519</v>
      </c>
      <c r="M35" s="87">
        <v>0.31833516740548018</v>
      </c>
      <c r="N35" s="87">
        <v>0.15919118838860949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8.3326819614582721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1.3879594074072888E-15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16.023221373773229</v>
      </c>
      <c r="C38" s="87">
        <v>14.812477505222148</v>
      </c>
      <c r="D38" s="87">
        <v>11.983969648286349</v>
      </c>
      <c r="E38" s="87">
        <v>12.621376555834795</v>
      </c>
      <c r="F38" s="87">
        <v>11.30994633591825</v>
      </c>
      <c r="G38" s="87">
        <v>12.770601706867717</v>
      </c>
      <c r="H38" s="87">
        <v>13.55898724282641</v>
      </c>
      <c r="I38" s="87">
        <v>6.9053485230933749</v>
      </c>
      <c r="J38" s="87">
        <v>6.1345829258427278</v>
      </c>
      <c r="K38" s="87">
        <v>7.3144807395999125</v>
      </c>
      <c r="L38" s="87">
        <v>4.0430125678369571</v>
      </c>
      <c r="M38" s="87">
        <v>4.3971941541297594</v>
      </c>
      <c r="N38" s="87">
        <v>4.0258464981534416</v>
      </c>
      <c r="O38" s="87">
        <v>3.8106197300169109</v>
      </c>
      <c r="P38" s="87">
        <v>4.2018480156607172</v>
      </c>
      <c r="Q38" s="87">
        <v>3.7431018029033325</v>
      </c>
    </row>
    <row r="39" spans="1:17" x14ac:dyDescent="0.25">
      <c r="A39" s="150" t="s">
        <v>29</v>
      </c>
      <c r="B39" s="87">
        <v>4.2954460286613863</v>
      </c>
      <c r="C39" s="87">
        <v>3.6608096934242211</v>
      </c>
      <c r="D39" s="87">
        <v>4.8875067745063019</v>
      </c>
      <c r="E39" s="87">
        <v>3.6659030541866664</v>
      </c>
      <c r="F39" s="87">
        <v>3.0770450364542112</v>
      </c>
      <c r="G39" s="87">
        <v>3.6818325874154061</v>
      </c>
      <c r="H39" s="87">
        <v>3.1737570522409051</v>
      </c>
      <c r="I39" s="87">
        <v>3.2961712639637342</v>
      </c>
      <c r="J39" s="87">
        <v>1.9950378143345711</v>
      </c>
      <c r="K39" s="87">
        <v>1.9905530684876034</v>
      </c>
      <c r="L39" s="87">
        <v>2.628686357373303</v>
      </c>
      <c r="M39" s="87">
        <v>2.6282947765809896</v>
      </c>
      <c r="N39" s="87">
        <v>2.6268976317398041</v>
      </c>
      <c r="O39" s="87">
        <v>2.6284563636206117</v>
      </c>
      <c r="P39" s="87">
        <v>2.6285600722455769</v>
      </c>
      <c r="Q39" s="87">
        <v>2.628444816365926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7.3961506779002892</v>
      </c>
      <c r="C41" s="87">
        <v>6.4181506826636605</v>
      </c>
      <c r="D41" s="87">
        <v>6.2293321859235578</v>
      </c>
      <c r="E41" s="87">
        <v>8.3375054549659691</v>
      </c>
      <c r="F41" s="87">
        <v>8.1870870069320283</v>
      </c>
      <c r="G41" s="87">
        <v>7.3990936263892433</v>
      </c>
      <c r="H41" s="87">
        <v>7.2756179821449543</v>
      </c>
      <c r="I41" s="87">
        <v>3.1301735374939876</v>
      </c>
      <c r="J41" s="87">
        <v>2.7059019936287729</v>
      </c>
      <c r="K41" s="87">
        <v>5.4571512731969625</v>
      </c>
      <c r="L41" s="87">
        <v>1.8985778947822547</v>
      </c>
      <c r="M41" s="87">
        <v>1.0157618118918734</v>
      </c>
      <c r="N41" s="87">
        <v>1.0661310029995408</v>
      </c>
      <c r="O41" s="87">
        <v>1.2398415995298477</v>
      </c>
      <c r="P41" s="87">
        <v>1.7647712808061429</v>
      </c>
      <c r="Q41" s="87">
        <v>1.6457307358148303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0.36360659252502769</v>
      </c>
      <c r="C43" s="87">
        <v>0.12685597122895295</v>
      </c>
      <c r="D43" s="87">
        <v>0.19021735412839844</v>
      </c>
      <c r="E43" s="87">
        <v>0.1268179125346495</v>
      </c>
      <c r="F43" s="87">
        <v>6.3431157172335093E-2</v>
      </c>
      <c r="G43" s="87">
        <v>7.5751358044731168E-2</v>
      </c>
      <c r="H43" s="87">
        <v>6.5308525527701514E-2</v>
      </c>
      <c r="I43" s="87">
        <v>6.7950380460319232E-2</v>
      </c>
      <c r="J43" s="87">
        <v>0</v>
      </c>
      <c r="K43" s="87">
        <v>0</v>
      </c>
      <c r="L43" s="87">
        <v>4.8674247613072111E-2</v>
      </c>
      <c r="M43" s="87">
        <v>8.1118421364529195E-2</v>
      </c>
      <c r="N43" s="87">
        <v>9.7349590770353739E-2</v>
      </c>
      <c r="O43" s="87">
        <v>0.29202327108847653</v>
      </c>
      <c r="P43" s="87">
        <v>0.37316903384701744</v>
      </c>
      <c r="Q43" s="87">
        <v>0.32449545013628511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59.175072915703176</v>
      </c>
      <c r="J44" s="87">
        <v>65.288159663731605</v>
      </c>
      <c r="K44" s="87">
        <v>74.015257789370395</v>
      </c>
      <c r="L44" s="87">
        <v>85.439061330770855</v>
      </c>
      <c r="M44" s="87">
        <v>69.970923553962692</v>
      </c>
      <c r="N44" s="87">
        <v>82.14340274468114</v>
      </c>
      <c r="O44" s="87">
        <v>71.932804678103878</v>
      </c>
      <c r="P44" s="87">
        <v>86.963579295499159</v>
      </c>
      <c r="Q44" s="87">
        <v>74.483122614424602</v>
      </c>
    </row>
    <row r="45" spans="1:17" x14ac:dyDescent="0.25">
      <c r="A45" s="86" t="s">
        <v>291</v>
      </c>
      <c r="B45" s="85">
        <v>20.523219400792101</v>
      </c>
      <c r="C45" s="85">
        <v>19.844890450965735</v>
      </c>
      <c r="D45" s="85">
        <v>20.012930391564733</v>
      </c>
      <c r="E45" s="85">
        <v>20.461924675907518</v>
      </c>
      <c r="F45" s="85">
        <v>20.221720613429813</v>
      </c>
      <c r="G45" s="85">
        <v>20.181871603753045</v>
      </c>
      <c r="H45" s="85">
        <v>21.126017657624253</v>
      </c>
      <c r="I45" s="85">
        <v>27.794007509289333</v>
      </c>
      <c r="J45" s="85">
        <v>29.96056260508708</v>
      </c>
      <c r="K45" s="85">
        <v>30.02026580014908</v>
      </c>
      <c r="L45" s="85">
        <v>31.315139579718025</v>
      </c>
      <c r="M45" s="85">
        <v>29.151953076780707</v>
      </c>
      <c r="N45" s="85">
        <v>27.663032354413119</v>
      </c>
      <c r="O45" s="85">
        <v>26.95552697246826</v>
      </c>
      <c r="P45" s="85">
        <v>28.22734365571792</v>
      </c>
      <c r="Q45" s="85">
        <v>26.621721772218386</v>
      </c>
    </row>
    <row r="46" spans="1:17" x14ac:dyDescent="0.25">
      <c r="A46" s="86" t="s">
        <v>290</v>
      </c>
      <c r="B46" s="85">
        <v>25.029125851320551</v>
      </c>
      <c r="C46" s="85">
        <v>33.054272757673118</v>
      </c>
      <c r="D46" s="85">
        <v>34.916212141082411</v>
      </c>
      <c r="E46" s="85">
        <v>35.101808132871568</v>
      </c>
      <c r="F46" s="85">
        <v>36.356337991164786</v>
      </c>
      <c r="G46" s="85">
        <v>34.858194271469998</v>
      </c>
      <c r="H46" s="85">
        <v>37.418266632009086</v>
      </c>
      <c r="I46" s="85">
        <v>19.626052347864515</v>
      </c>
      <c r="J46" s="85">
        <v>23.321145889773263</v>
      </c>
      <c r="K46" s="85">
        <v>13.438743665029595</v>
      </c>
      <c r="L46" s="85">
        <v>13.406395415429058</v>
      </c>
      <c r="M46" s="85">
        <v>19.525700785670573</v>
      </c>
      <c r="N46" s="85">
        <v>6.4475478257017604</v>
      </c>
      <c r="O46" s="85">
        <v>12.350261516562643</v>
      </c>
      <c r="P46" s="85">
        <v>3.4552536173081276</v>
      </c>
      <c r="Q46" s="85">
        <v>9.1481056982963107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0.99999999999999989</v>
      </c>
      <c r="D50" s="77">
        <f t="shared" si="0"/>
        <v>0.99999999999999978</v>
      </c>
      <c r="E50" s="77">
        <f t="shared" si="0"/>
        <v>1</v>
      </c>
      <c r="F50" s="77">
        <f t="shared" si="0"/>
        <v>0.99999999999999989</v>
      </c>
      <c r="G50" s="77">
        <f t="shared" si="0"/>
        <v>1</v>
      </c>
      <c r="H50" s="77">
        <f t="shared" si="0"/>
        <v>1.0000000000000002</v>
      </c>
      <c r="I50" s="77">
        <f t="shared" si="0"/>
        <v>0.99999999999999989</v>
      </c>
      <c r="J50" s="77">
        <f t="shared" si="0"/>
        <v>1.0000000000000002</v>
      </c>
      <c r="K50" s="77">
        <f t="shared" si="0"/>
        <v>1</v>
      </c>
      <c r="L50" s="77">
        <f t="shared" si="0"/>
        <v>1</v>
      </c>
      <c r="M50" s="77">
        <f t="shared" si="0"/>
        <v>1</v>
      </c>
      <c r="N50" s="77">
        <f t="shared" si="0"/>
        <v>1</v>
      </c>
      <c r="O50" s="77">
        <f t="shared" si="0"/>
        <v>1</v>
      </c>
      <c r="P50" s="77">
        <f t="shared" si="0"/>
        <v>1</v>
      </c>
      <c r="Q50" s="77">
        <f t="shared" si="0"/>
        <v>0.99999999999999978</v>
      </c>
    </row>
    <row r="51" spans="1:17" x14ac:dyDescent="0.25">
      <c r="A51" s="76" t="s">
        <v>83</v>
      </c>
      <c r="B51" s="75">
        <f t="shared" ref="B51:Q51" si="1">IF(B$6=0,0,B$6/B$5)</f>
        <v>9.507089446313309E-3</v>
      </c>
      <c r="C51" s="75">
        <f t="shared" si="1"/>
        <v>9.6208868693317597E-3</v>
      </c>
      <c r="D51" s="75">
        <f t="shared" si="1"/>
        <v>9.635407617091361E-3</v>
      </c>
      <c r="E51" s="75">
        <f t="shared" si="1"/>
        <v>9.5648826013951561E-3</v>
      </c>
      <c r="F51" s="75">
        <f t="shared" si="1"/>
        <v>9.5419818589884582E-3</v>
      </c>
      <c r="G51" s="75">
        <f t="shared" si="1"/>
        <v>9.6126195845798144E-3</v>
      </c>
      <c r="H51" s="75">
        <f t="shared" si="1"/>
        <v>9.6205918134734288E-3</v>
      </c>
      <c r="I51" s="75">
        <f t="shared" si="1"/>
        <v>9.1078898281711576E-3</v>
      </c>
      <c r="J51" s="75">
        <f t="shared" si="1"/>
        <v>9.0720776859540414E-3</v>
      </c>
      <c r="K51" s="75">
        <f t="shared" si="1"/>
        <v>8.960850712782447E-3</v>
      </c>
      <c r="L51" s="75">
        <f t="shared" si="1"/>
        <v>8.951426213442323E-3</v>
      </c>
      <c r="M51" s="75">
        <f t="shared" si="1"/>
        <v>9.0551293785579752E-3</v>
      </c>
      <c r="N51" s="75">
        <f t="shared" si="1"/>
        <v>8.8592186277941052E-3</v>
      </c>
      <c r="O51" s="75">
        <f t="shared" si="1"/>
        <v>8.9294116417587121E-3</v>
      </c>
      <c r="P51" s="75">
        <f t="shared" si="1"/>
        <v>8.8183173580372344E-3</v>
      </c>
      <c r="Q51" s="75">
        <f t="shared" si="1"/>
        <v>8.8897745026023049E-3</v>
      </c>
    </row>
    <row r="52" spans="1:17" x14ac:dyDescent="0.25">
      <c r="A52" s="76" t="s">
        <v>82</v>
      </c>
      <c r="B52" s="75">
        <f t="shared" ref="B52:Q52" si="2">IF(B$7=0,0,B$7/B$5)</f>
        <v>4.6917189982131988E-3</v>
      </c>
      <c r="C52" s="75">
        <f t="shared" si="2"/>
        <v>4.7478776716472016E-3</v>
      </c>
      <c r="D52" s="75">
        <f t="shared" si="2"/>
        <v>4.7550436153902045E-3</v>
      </c>
      <c r="E52" s="75">
        <f t="shared" si="2"/>
        <v>4.7202397400443732E-3</v>
      </c>
      <c r="F52" s="75">
        <f t="shared" si="2"/>
        <v>4.7089382950722368E-3</v>
      </c>
      <c r="G52" s="75">
        <f t="shared" si="2"/>
        <v>4.7437977923998915E-3</v>
      </c>
      <c r="H52" s="75">
        <f t="shared" si="2"/>
        <v>4.7477320625011138E-3</v>
      </c>
      <c r="I52" s="75">
        <f t="shared" si="2"/>
        <v>4.4947152313828276E-3</v>
      </c>
      <c r="J52" s="75">
        <f t="shared" si="2"/>
        <v>4.477042050862589E-3</v>
      </c>
      <c r="K52" s="75">
        <f t="shared" si="2"/>
        <v>4.4221518864132276E-3</v>
      </c>
      <c r="L52" s="75">
        <f t="shared" si="2"/>
        <v>4.4175009253748995E-3</v>
      </c>
      <c r="M52" s="75">
        <f t="shared" si="2"/>
        <v>4.468678114008231E-3</v>
      </c>
      <c r="N52" s="75">
        <f t="shared" si="2"/>
        <v>4.3719967693649992E-3</v>
      </c>
      <c r="O52" s="75">
        <f t="shared" si="2"/>
        <v>4.4066368028914844E-3</v>
      </c>
      <c r="P52" s="75">
        <f t="shared" si="2"/>
        <v>4.351812120272025E-3</v>
      </c>
      <c r="Q52" s="75">
        <f t="shared" si="2"/>
        <v>4.3870759983082215E-3</v>
      </c>
    </row>
    <row r="53" spans="1:17" x14ac:dyDescent="0.25">
      <c r="A53" s="76" t="s">
        <v>81</v>
      </c>
      <c r="B53" s="75">
        <f t="shared" ref="B53:Q53" si="3">IF(B$8=0,0,B$8/B$5)</f>
        <v>3.6635706803789407E-2</v>
      </c>
      <c r="C53" s="75">
        <f t="shared" si="3"/>
        <v>3.7074226820696103E-2</v>
      </c>
      <c r="D53" s="75">
        <f t="shared" si="3"/>
        <v>3.7130182732386677E-2</v>
      </c>
      <c r="E53" s="75">
        <f t="shared" si="3"/>
        <v>3.6858413563497609E-2</v>
      </c>
      <c r="F53" s="75">
        <f t="shared" si="3"/>
        <v>3.6770165221127561E-2</v>
      </c>
      <c r="G53" s="75">
        <f t="shared" si="3"/>
        <v>3.7042368719229182E-2</v>
      </c>
      <c r="H53" s="75">
        <f t="shared" si="3"/>
        <v>3.7073089818674861E-2</v>
      </c>
      <c r="I53" s="75">
        <f t="shared" si="3"/>
        <v>3.5097385296557572E-2</v>
      </c>
      <c r="J53" s="75">
        <f t="shared" si="3"/>
        <v>3.4959382688115652E-2</v>
      </c>
      <c r="K53" s="75">
        <f t="shared" si="3"/>
        <v>3.4530767936903059E-2</v>
      </c>
      <c r="L53" s="75">
        <f t="shared" si="3"/>
        <v>3.449445049226902E-2</v>
      </c>
      <c r="M53" s="75">
        <f t="shared" si="3"/>
        <v>3.4894072140225142E-2</v>
      </c>
      <c r="N53" s="75">
        <f t="shared" si="3"/>
        <v>3.4139127226197996E-2</v>
      </c>
      <c r="O53" s="75">
        <f t="shared" si="3"/>
        <v>3.4409617021608392E-2</v>
      </c>
      <c r="P53" s="75">
        <f t="shared" si="3"/>
        <v>3.3981513591112608E-2</v>
      </c>
      <c r="Q53" s="75">
        <f t="shared" si="3"/>
        <v>3.4256874732091151E-2</v>
      </c>
    </row>
    <row r="54" spans="1:17" x14ac:dyDescent="0.25">
      <c r="A54" s="76" t="s">
        <v>80</v>
      </c>
      <c r="B54" s="75">
        <f t="shared" ref="B54:Q54" si="4">IF(B$9=0,0,B$9/B$5)</f>
        <v>1.0303091626424387E-2</v>
      </c>
      <c r="C54" s="75">
        <f t="shared" si="4"/>
        <v>1.0426416991440776E-2</v>
      </c>
      <c r="D54" s="75">
        <f t="shared" si="4"/>
        <v>1.0442153521058614E-2</v>
      </c>
      <c r="E54" s="75">
        <f t="shared" si="4"/>
        <v>1.036572364177997E-2</v>
      </c>
      <c r="F54" s="75">
        <f t="shared" si="4"/>
        <v>1.0340905483850383E-2</v>
      </c>
      <c r="G54" s="75">
        <f t="shared" si="4"/>
        <v>1.0417457509910489E-2</v>
      </c>
      <c r="H54" s="75">
        <f t="shared" si="4"/>
        <v>1.0426097231375357E-2</v>
      </c>
      <c r="I54" s="75">
        <f t="shared" si="4"/>
        <v>9.870468133590082E-3</v>
      </c>
      <c r="J54" s="75">
        <f t="shared" si="4"/>
        <v>9.8316575402234031E-3</v>
      </c>
      <c r="K54" s="75">
        <f t="shared" si="4"/>
        <v>9.7111178416765288E-3</v>
      </c>
      <c r="L54" s="75">
        <f t="shared" si="4"/>
        <v>9.700904255196376E-3</v>
      </c>
      <c r="M54" s="75">
        <f t="shared" si="4"/>
        <v>9.8132901981466767E-3</v>
      </c>
      <c r="N54" s="75">
        <f t="shared" si="4"/>
        <v>9.6009763846372758E-3</v>
      </c>
      <c r="O54" s="75">
        <f t="shared" si="4"/>
        <v>9.6770464646019367E-3</v>
      </c>
      <c r="P54" s="75">
        <f t="shared" si="4"/>
        <v>9.556650565224107E-3</v>
      </c>
      <c r="Q54" s="75">
        <f t="shared" si="4"/>
        <v>9.6340906179315181E-3</v>
      </c>
    </row>
    <row r="55" spans="1:17" x14ac:dyDescent="0.25">
      <c r="A55" s="76" t="s">
        <v>79</v>
      </c>
      <c r="B55" s="75">
        <f t="shared" ref="B55:Q55" si="5">IF(B$10=0,0,B$10/B$5)</f>
        <v>4.6416415640250328E-2</v>
      </c>
      <c r="C55" s="75">
        <f t="shared" si="5"/>
        <v>4.2942055995461602E-2</v>
      </c>
      <c r="D55" s="75">
        <f t="shared" si="5"/>
        <v>4.2194843197543921E-2</v>
      </c>
      <c r="E55" s="75">
        <f t="shared" si="5"/>
        <v>4.5561310038851541E-2</v>
      </c>
      <c r="F55" s="75">
        <f t="shared" si="5"/>
        <v>4.5855870941111251E-2</v>
      </c>
      <c r="G55" s="75">
        <f t="shared" si="5"/>
        <v>4.2559681685734319E-2</v>
      </c>
      <c r="H55" s="75">
        <f t="shared" si="5"/>
        <v>4.1975712515557199E-2</v>
      </c>
      <c r="I55" s="75">
        <f t="shared" si="5"/>
        <v>3.9373641906176614E-2</v>
      </c>
      <c r="J55" s="75">
        <f t="shared" si="5"/>
        <v>3.9218825094582292E-2</v>
      </c>
      <c r="K55" s="75">
        <f t="shared" si="5"/>
        <v>3.8737988029731045E-2</v>
      </c>
      <c r="L55" s="75">
        <f t="shared" si="5"/>
        <v>3.8697245676764143E-2</v>
      </c>
      <c r="M55" s="75">
        <f t="shared" si="5"/>
        <v>3.9145557125939916E-2</v>
      </c>
      <c r="N55" s="75">
        <f t="shared" si="5"/>
        <v>3.8298629913196526E-2</v>
      </c>
      <c r="O55" s="75">
        <f t="shared" si="5"/>
        <v>3.860207611734464E-2</v>
      </c>
      <c r="P55" s="75">
        <f t="shared" si="5"/>
        <v>3.8121812672397927E-2</v>
      </c>
      <c r="Q55" s="75">
        <f t="shared" si="5"/>
        <v>3.8430723745634734E-2</v>
      </c>
    </row>
    <row r="56" spans="1:17" x14ac:dyDescent="0.25">
      <c r="A56" s="74" t="s">
        <v>295</v>
      </c>
      <c r="B56" s="73">
        <f t="shared" ref="B56:Q56" si="6">IF(B$15=0,0,B$15/B$5)</f>
        <v>0.13861719751877968</v>
      </c>
      <c r="C56" s="73">
        <f t="shared" si="6"/>
        <v>0.14027640983110246</v>
      </c>
      <c r="D56" s="73">
        <f t="shared" si="6"/>
        <v>0.14048812818840611</v>
      </c>
      <c r="E56" s="73">
        <f t="shared" si="6"/>
        <v>0.13945984502288203</v>
      </c>
      <c r="F56" s="73">
        <f t="shared" si="6"/>
        <v>0.13912594296469252</v>
      </c>
      <c r="G56" s="73">
        <f t="shared" si="6"/>
        <v>0.14015586948593411</v>
      </c>
      <c r="H56" s="73">
        <f t="shared" si="6"/>
        <v>0.14027210779771732</v>
      </c>
      <c r="I56" s="73">
        <f t="shared" si="6"/>
        <v>0.13335906141060758</v>
      </c>
      <c r="J56" s="73">
        <f t="shared" si="6"/>
        <v>0.13286880987635577</v>
      </c>
      <c r="K56" s="73">
        <f t="shared" si="6"/>
        <v>0.1313410592045402</v>
      </c>
      <c r="L56" s="73">
        <f t="shared" si="6"/>
        <v>0.13130265156203316</v>
      </c>
      <c r="M56" s="73">
        <f t="shared" si="6"/>
        <v>0.13232325916708532</v>
      </c>
      <c r="N56" s="73">
        <f t="shared" si="6"/>
        <v>0.12939650212808512</v>
      </c>
      <c r="O56" s="73">
        <f t="shared" si="6"/>
        <v>0.13054163139169206</v>
      </c>
      <c r="P56" s="73">
        <f t="shared" si="6"/>
        <v>0.12904147179072087</v>
      </c>
      <c r="Q56" s="73">
        <f t="shared" si="6"/>
        <v>0.1301596951170029</v>
      </c>
    </row>
    <row r="57" spans="1:17" x14ac:dyDescent="0.25">
      <c r="A57" s="142" t="s">
        <v>301</v>
      </c>
      <c r="B57" s="199">
        <f t="shared" ref="B57:Q57" si="7">IF(B$16=0,0,B$16/B$5)</f>
        <v>5.9131202901484749E-2</v>
      </c>
      <c r="C57" s="199">
        <f t="shared" si="7"/>
        <v>5.9838988238750022E-2</v>
      </c>
      <c r="D57" s="199">
        <f t="shared" si="7"/>
        <v>5.9929302870468049E-2</v>
      </c>
      <c r="E57" s="199">
        <f t="shared" si="7"/>
        <v>5.949065873691782E-2</v>
      </c>
      <c r="F57" s="199">
        <f t="shared" si="7"/>
        <v>5.9348223088921473E-2</v>
      </c>
      <c r="G57" s="199">
        <f t="shared" si="7"/>
        <v>5.9787568243716609E-2</v>
      </c>
      <c r="H57" s="199">
        <f t="shared" si="7"/>
        <v>5.9837153081110581E-2</v>
      </c>
      <c r="I57" s="199">
        <f t="shared" si="7"/>
        <v>5.7210658059078823E-2</v>
      </c>
      <c r="J57" s="199">
        <f t="shared" si="7"/>
        <v>5.7019821373038772E-2</v>
      </c>
      <c r="K57" s="199">
        <f t="shared" si="7"/>
        <v>5.642200689681081E-2</v>
      </c>
      <c r="L57" s="199">
        <f t="shared" si="7"/>
        <v>5.6462394737195755E-2</v>
      </c>
      <c r="M57" s="199">
        <f t="shared" si="7"/>
        <v>5.6615970505561462E-2</v>
      </c>
      <c r="N57" s="199">
        <f t="shared" si="7"/>
        <v>5.5327165961762209E-2</v>
      </c>
      <c r="O57" s="199">
        <f t="shared" si="7"/>
        <v>5.5885431962782915E-2</v>
      </c>
      <c r="P57" s="199">
        <f t="shared" si="7"/>
        <v>5.5314099179710433E-2</v>
      </c>
      <c r="Q57" s="199">
        <f t="shared" si="7"/>
        <v>5.58348902171368E-2</v>
      </c>
    </row>
    <row r="58" spans="1:17" x14ac:dyDescent="0.25">
      <c r="A58" s="142" t="s">
        <v>300</v>
      </c>
      <c r="B58" s="199">
        <f t="shared" ref="B58:Q58" si="8">IF(B$22=0,0,B$22/B$5)</f>
        <v>7.9485994617294942E-2</v>
      </c>
      <c r="C58" s="199">
        <f t="shared" si="8"/>
        <v>8.0437421592352412E-2</v>
      </c>
      <c r="D58" s="199">
        <f t="shared" si="8"/>
        <v>8.0558825317938079E-2</v>
      </c>
      <c r="E58" s="199">
        <f t="shared" si="8"/>
        <v>7.9969186285964222E-2</v>
      </c>
      <c r="F58" s="199">
        <f t="shared" si="8"/>
        <v>7.977771987577105E-2</v>
      </c>
      <c r="G58" s="199">
        <f t="shared" si="8"/>
        <v>8.0368301242217527E-2</v>
      </c>
      <c r="H58" s="199">
        <f t="shared" si="8"/>
        <v>8.0434954716606735E-2</v>
      </c>
      <c r="I58" s="199">
        <f t="shared" si="8"/>
        <v>7.6148403351528768E-2</v>
      </c>
      <c r="J58" s="199">
        <f t="shared" si="8"/>
        <v>7.5848988503316991E-2</v>
      </c>
      <c r="K58" s="199">
        <f t="shared" si="8"/>
        <v>7.4919052307729411E-2</v>
      </c>
      <c r="L58" s="199">
        <f t="shared" si="8"/>
        <v>7.4840256824837401E-2</v>
      </c>
      <c r="M58" s="199">
        <f t="shared" si="8"/>
        <v>7.5707288661523833E-2</v>
      </c>
      <c r="N58" s="199">
        <f t="shared" si="8"/>
        <v>7.4069336166322899E-2</v>
      </c>
      <c r="O58" s="199">
        <f t="shared" si="8"/>
        <v>7.4656199428909137E-2</v>
      </c>
      <c r="P58" s="199">
        <f t="shared" si="8"/>
        <v>7.3727372611010422E-2</v>
      </c>
      <c r="Q58" s="199">
        <f t="shared" si="8"/>
        <v>7.4324804899866093E-2</v>
      </c>
    </row>
    <row r="59" spans="1:17" x14ac:dyDescent="0.25">
      <c r="A59" s="127" t="s">
        <v>294</v>
      </c>
      <c r="B59" s="200">
        <f t="shared" ref="B59:Q59" si="9">IF(B$23=0,0,B$23/B$5)</f>
        <v>7.9384479937068514E-2</v>
      </c>
      <c r="C59" s="200">
        <f t="shared" si="9"/>
        <v>8.0334691807432412E-2</v>
      </c>
      <c r="D59" s="200">
        <f t="shared" si="9"/>
        <v>8.0455940483560126E-2</v>
      </c>
      <c r="E59" s="200">
        <f t="shared" si="9"/>
        <v>7.9867054502712684E-2</v>
      </c>
      <c r="F59" s="200">
        <f t="shared" si="9"/>
        <v>7.9675832621779019E-2</v>
      </c>
      <c r="G59" s="200">
        <f t="shared" si="9"/>
        <v>8.0265659733606776E-2</v>
      </c>
      <c r="H59" s="200">
        <f t="shared" si="9"/>
        <v>8.0332228082230478E-2</v>
      </c>
      <c r="I59" s="200">
        <f t="shared" si="9"/>
        <v>7.6051151239968695E-2</v>
      </c>
      <c r="J59" s="200">
        <f t="shared" si="9"/>
        <v>7.5752118786199085E-2</v>
      </c>
      <c r="K59" s="200">
        <f t="shared" si="9"/>
        <v>7.4823370248588011E-2</v>
      </c>
      <c r="L59" s="200">
        <f t="shared" si="9"/>
        <v>7.4744675398496635E-2</v>
      </c>
      <c r="M59" s="200">
        <f t="shared" si="9"/>
        <v>7.5610599914829671E-2</v>
      </c>
      <c r="N59" s="200">
        <f t="shared" si="9"/>
        <v>7.39747393129815E-2</v>
      </c>
      <c r="O59" s="200">
        <f t="shared" si="9"/>
        <v>7.4560853069485247E-2</v>
      </c>
      <c r="P59" s="200">
        <f t="shared" si="9"/>
        <v>7.3633212492733274E-2</v>
      </c>
      <c r="Q59" s="200">
        <f t="shared" si="9"/>
        <v>7.4229881777388609E-2</v>
      </c>
    </row>
    <row r="60" spans="1:17" x14ac:dyDescent="0.25">
      <c r="A60" s="142" t="s">
        <v>299</v>
      </c>
      <c r="B60" s="199">
        <f t="shared" ref="B60:Q60" si="10">IF(B$24=0,0,B$24/B$5)</f>
        <v>0</v>
      </c>
      <c r="C60" s="199">
        <f t="shared" si="10"/>
        <v>0</v>
      </c>
      <c r="D60" s="199">
        <f t="shared" si="10"/>
        <v>0</v>
      </c>
      <c r="E60" s="199">
        <f t="shared" si="10"/>
        <v>0</v>
      </c>
      <c r="F60" s="199">
        <f t="shared" si="10"/>
        <v>0</v>
      </c>
      <c r="G60" s="199">
        <f t="shared" si="10"/>
        <v>0</v>
      </c>
      <c r="H60" s="199">
        <f t="shared" si="10"/>
        <v>0</v>
      </c>
      <c r="I60" s="199">
        <f t="shared" si="10"/>
        <v>0</v>
      </c>
      <c r="J60" s="199">
        <f t="shared" si="10"/>
        <v>0</v>
      </c>
      <c r="K60" s="199">
        <f t="shared" si="10"/>
        <v>0</v>
      </c>
      <c r="L60" s="199">
        <f t="shared" si="10"/>
        <v>0</v>
      </c>
      <c r="M60" s="199">
        <f t="shared" si="10"/>
        <v>0</v>
      </c>
      <c r="N60" s="199">
        <f t="shared" si="10"/>
        <v>0</v>
      </c>
      <c r="O60" s="199">
        <f t="shared" si="10"/>
        <v>0</v>
      </c>
      <c r="P60" s="199">
        <f t="shared" si="10"/>
        <v>0</v>
      </c>
      <c r="Q60" s="199">
        <f t="shared" si="10"/>
        <v>0</v>
      </c>
    </row>
    <row r="61" spans="1:17" x14ac:dyDescent="0.25">
      <c r="A61" s="142" t="s">
        <v>298</v>
      </c>
      <c r="B61" s="199">
        <f t="shared" ref="B61:Q61" si="11">IF(B$25=0,0,B$25/B$5)</f>
        <v>7.9384479937068514E-2</v>
      </c>
      <c r="C61" s="199">
        <f t="shared" si="11"/>
        <v>8.0334691807432412E-2</v>
      </c>
      <c r="D61" s="199">
        <f t="shared" si="11"/>
        <v>8.0455940483560126E-2</v>
      </c>
      <c r="E61" s="199">
        <f t="shared" si="11"/>
        <v>7.9867054502712684E-2</v>
      </c>
      <c r="F61" s="199">
        <f t="shared" si="11"/>
        <v>7.9675832621779019E-2</v>
      </c>
      <c r="G61" s="199">
        <f t="shared" si="11"/>
        <v>8.0265659733606776E-2</v>
      </c>
      <c r="H61" s="199">
        <f t="shared" si="11"/>
        <v>8.0332228082230478E-2</v>
      </c>
      <c r="I61" s="199">
        <f t="shared" si="11"/>
        <v>7.6051151239968695E-2</v>
      </c>
      <c r="J61" s="199">
        <f t="shared" si="11"/>
        <v>7.5752118786199085E-2</v>
      </c>
      <c r="K61" s="199">
        <f t="shared" si="11"/>
        <v>7.4823370248588011E-2</v>
      </c>
      <c r="L61" s="199">
        <f t="shared" si="11"/>
        <v>7.4744675398496635E-2</v>
      </c>
      <c r="M61" s="199">
        <f t="shared" si="11"/>
        <v>7.5610599914829671E-2</v>
      </c>
      <c r="N61" s="199">
        <f t="shared" si="11"/>
        <v>7.39747393129815E-2</v>
      </c>
      <c r="O61" s="199">
        <f t="shared" si="11"/>
        <v>7.4560853069485247E-2</v>
      </c>
      <c r="P61" s="199">
        <f t="shared" si="11"/>
        <v>7.3633212492733274E-2</v>
      </c>
      <c r="Q61" s="199">
        <f t="shared" si="11"/>
        <v>7.4229881777388609E-2</v>
      </c>
    </row>
    <row r="62" spans="1:17" x14ac:dyDescent="0.25">
      <c r="A62" s="127" t="s">
        <v>293</v>
      </c>
      <c r="B62" s="200">
        <f t="shared" ref="B62:Q62" si="12">IF(B$26=0,0,B$26/B$5)</f>
        <v>0.16913304429095463</v>
      </c>
      <c r="C62" s="200">
        <f t="shared" si="12"/>
        <v>0.17184394969591257</v>
      </c>
      <c r="D62" s="200">
        <f t="shared" si="12"/>
        <v>0.17369399415669221</v>
      </c>
      <c r="E62" s="200">
        <f t="shared" si="12"/>
        <v>0.17394978150642001</v>
      </c>
      <c r="F62" s="200">
        <f t="shared" si="12"/>
        <v>0.17650948494734275</v>
      </c>
      <c r="G62" s="200">
        <f t="shared" si="12"/>
        <v>0.17369068321716802</v>
      </c>
      <c r="H62" s="200">
        <f t="shared" si="12"/>
        <v>0.1740550542508785</v>
      </c>
      <c r="I62" s="200">
        <f t="shared" si="12"/>
        <v>0.168746086444513</v>
      </c>
      <c r="J62" s="200">
        <f t="shared" si="12"/>
        <v>0.1717927763386406</v>
      </c>
      <c r="K62" s="200">
        <f t="shared" si="12"/>
        <v>0.17162418692561612</v>
      </c>
      <c r="L62" s="200">
        <f t="shared" si="12"/>
        <v>0.16912670666688112</v>
      </c>
      <c r="M62" s="200">
        <f t="shared" si="12"/>
        <v>0.16931058441269556</v>
      </c>
      <c r="N62" s="200">
        <f t="shared" si="12"/>
        <v>0.17187015603881944</v>
      </c>
      <c r="O62" s="200">
        <f t="shared" si="12"/>
        <v>0.17331231093203769</v>
      </c>
      <c r="P62" s="200">
        <f t="shared" si="12"/>
        <v>0.17191327135424103</v>
      </c>
      <c r="Q62" s="200">
        <f t="shared" si="12"/>
        <v>0.17295606878843992</v>
      </c>
    </row>
    <row r="63" spans="1:17" x14ac:dyDescent="0.25">
      <c r="A63" s="142" t="s">
        <v>297</v>
      </c>
      <c r="B63" s="199">
        <f t="shared" ref="B63:Q63" si="13">IF(B$27=0,0,B$27/B$5)</f>
        <v>5.7183293412218394E-2</v>
      </c>
      <c r="C63" s="199">
        <f t="shared" si="13"/>
        <v>5.5873676597563697E-2</v>
      </c>
      <c r="D63" s="199">
        <f t="shared" si="13"/>
        <v>5.1337035285122144E-2</v>
      </c>
      <c r="E63" s="199">
        <f t="shared" si="13"/>
        <v>4.6524968510283433E-2</v>
      </c>
      <c r="F63" s="199">
        <f t="shared" si="13"/>
        <v>3.7767686134532935E-2</v>
      </c>
      <c r="G63" s="199">
        <f t="shared" si="13"/>
        <v>5.0031879682753411E-2</v>
      </c>
      <c r="H63" s="199">
        <f t="shared" si="13"/>
        <v>4.9433336483722154E-2</v>
      </c>
      <c r="I63" s="199">
        <f t="shared" si="13"/>
        <v>3.6683349409411078E-2</v>
      </c>
      <c r="J63" s="199">
        <f t="shared" si="13"/>
        <v>2.5391742205626094E-2</v>
      </c>
      <c r="K63" s="199">
        <f t="shared" si="13"/>
        <v>1.9352615680949273E-2</v>
      </c>
      <c r="L63" s="199">
        <f t="shared" si="13"/>
        <v>2.6590019074806324E-2</v>
      </c>
      <c r="M63" s="199">
        <f t="shared" si="13"/>
        <v>3.1228519241320748E-2</v>
      </c>
      <c r="N63" s="199">
        <f t="shared" si="13"/>
        <v>1.2044194800516664E-2</v>
      </c>
      <c r="O63" s="199">
        <f t="shared" si="13"/>
        <v>1.2004062003329695E-2</v>
      </c>
      <c r="P63" s="199">
        <f t="shared" si="13"/>
        <v>9.6866537076134886E-3</v>
      </c>
      <c r="Q63" s="199">
        <f t="shared" si="13"/>
        <v>1.0873929831041429E-2</v>
      </c>
    </row>
    <row r="64" spans="1:17" x14ac:dyDescent="0.25">
      <c r="A64" s="142" t="s">
        <v>296</v>
      </c>
      <c r="B64" s="199">
        <f t="shared" ref="B64:Q64" si="14">IF(B$33=0,0,B$33/B$5)</f>
        <v>0.11194975087873622</v>
      </c>
      <c r="C64" s="199">
        <f t="shared" si="14"/>
        <v>0.11597027309834886</v>
      </c>
      <c r="D64" s="199">
        <f t="shared" si="14"/>
        <v>0.12235695887157005</v>
      </c>
      <c r="E64" s="199">
        <f t="shared" si="14"/>
        <v>0.12742481299613656</v>
      </c>
      <c r="F64" s="199">
        <f t="shared" si="14"/>
        <v>0.13874179881280979</v>
      </c>
      <c r="G64" s="199">
        <f t="shared" si="14"/>
        <v>0.12365880353441461</v>
      </c>
      <c r="H64" s="199">
        <f t="shared" si="14"/>
        <v>0.12462171776715635</v>
      </c>
      <c r="I64" s="199">
        <f t="shared" si="14"/>
        <v>0.13206273703510193</v>
      </c>
      <c r="J64" s="199">
        <f t="shared" si="14"/>
        <v>0.1464010341330145</v>
      </c>
      <c r="K64" s="199">
        <f t="shared" si="14"/>
        <v>0.15227157124466684</v>
      </c>
      <c r="L64" s="199">
        <f t="shared" si="14"/>
        <v>0.1425366875920748</v>
      </c>
      <c r="M64" s="199">
        <f t="shared" si="14"/>
        <v>0.13808206517137481</v>
      </c>
      <c r="N64" s="199">
        <f t="shared" si="14"/>
        <v>0.15982596123830278</v>
      </c>
      <c r="O64" s="199">
        <f t="shared" si="14"/>
        <v>0.16130824892870799</v>
      </c>
      <c r="P64" s="199">
        <f t="shared" si="14"/>
        <v>0.16222661764662755</v>
      </c>
      <c r="Q64" s="199">
        <f t="shared" si="14"/>
        <v>0.16208213895739848</v>
      </c>
    </row>
    <row r="65" spans="1:17" x14ac:dyDescent="0.25">
      <c r="A65" s="127" t="s">
        <v>292</v>
      </c>
      <c r="B65" s="200">
        <f t="shared" ref="B65:Q65" si="15">IF(B$34=0,0,B$34/B$5)</f>
        <v>0.22447739318859805</v>
      </c>
      <c r="C65" s="200">
        <f t="shared" si="15"/>
        <v>0.16142125929850967</v>
      </c>
      <c r="D65" s="200">
        <f t="shared" si="15"/>
        <v>0.14923980272135737</v>
      </c>
      <c r="E65" s="200">
        <f t="shared" si="15"/>
        <v>0.15398312611487958</v>
      </c>
      <c r="F65" s="200">
        <f t="shared" si="15"/>
        <v>0.14216273393670903</v>
      </c>
      <c r="G65" s="200">
        <f t="shared" si="15"/>
        <v>0.152615933650119</v>
      </c>
      <c r="H65" s="200">
        <f t="shared" si="15"/>
        <v>0.14667967446305927</v>
      </c>
      <c r="I65" s="200">
        <f t="shared" si="15"/>
        <v>0.31709255238015138</v>
      </c>
      <c r="J65" s="200">
        <f t="shared" si="15"/>
        <v>0.30730776498266704</v>
      </c>
      <c r="K65" s="200">
        <f t="shared" si="15"/>
        <v>0.35320463342314695</v>
      </c>
      <c r="L65" s="200">
        <f t="shared" si="15"/>
        <v>0.358430394564135</v>
      </c>
      <c r="M65" s="200">
        <f t="shared" si="15"/>
        <v>0.32414857267936659</v>
      </c>
      <c r="N65" s="200">
        <f t="shared" si="15"/>
        <v>0.38410305774035253</v>
      </c>
      <c r="O65" s="200">
        <f t="shared" si="15"/>
        <v>0.35227254388985424</v>
      </c>
      <c r="P65" s="200">
        <f t="shared" si="15"/>
        <v>0.39885544479318591</v>
      </c>
      <c r="Q65" s="200">
        <f t="shared" si="15"/>
        <v>0.36808840790479747</v>
      </c>
    </row>
    <row r="66" spans="1:17" x14ac:dyDescent="0.25">
      <c r="A66" s="127" t="s">
        <v>291</v>
      </c>
      <c r="B66" s="200">
        <f t="shared" ref="B66:Q66" si="16">IF(B$45=0,0,B$45/B$5)</f>
        <v>0.12652729391600753</v>
      </c>
      <c r="C66" s="200">
        <f t="shared" si="16"/>
        <v>0.12804179318210232</v>
      </c>
      <c r="D66" s="200">
        <f t="shared" si="16"/>
        <v>0.1282350459047189</v>
      </c>
      <c r="E66" s="200">
        <f t="shared" si="16"/>
        <v>0.12729644745775834</v>
      </c>
      <c r="F66" s="200">
        <f t="shared" si="16"/>
        <v>0.126991667642469</v>
      </c>
      <c r="G66" s="200">
        <f t="shared" si="16"/>
        <v>0.12793176611508006</v>
      </c>
      <c r="H66" s="200">
        <f t="shared" si="16"/>
        <v>0.12803786636311959</v>
      </c>
      <c r="I66" s="200">
        <f t="shared" si="16"/>
        <v>0.12121445367178145</v>
      </c>
      <c r="J66" s="200">
        <f t="shared" si="16"/>
        <v>0.12073783951245806</v>
      </c>
      <c r="K66" s="200">
        <f t="shared" si="16"/>
        <v>0.11925754967135138</v>
      </c>
      <c r="L66" s="200">
        <f t="shared" si="16"/>
        <v>0.11913212154692349</v>
      </c>
      <c r="M66" s="200">
        <f t="shared" si="16"/>
        <v>0.12051227905219411</v>
      </c>
      <c r="N66" s="200">
        <f t="shared" si="16"/>
        <v>0.11790495561391318</v>
      </c>
      <c r="O66" s="200">
        <f t="shared" si="16"/>
        <v>0.11883913553921034</v>
      </c>
      <c r="P66" s="200">
        <f t="shared" si="16"/>
        <v>0.11736061162627223</v>
      </c>
      <c r="Q66" s="200">
        <f t="shared" si="16"/>
        <v>0.11831161552539818</v>
      </c>
    </row>
    <row r="67" spans="1:17" x14ac:dyDescent="0.25">
      <c r="A67" s="72" t="s">
        <v>290</v>
      </c>
      <c r="B67" s="71">
        <f t="shared" ref="B67:Q67" si="17">IF(B$46=0,0,B$46/B$5)</f>
        <v>0.15430656863360098</v>
      </c>
      <c r="C67" s="71">
        <f t="shared" si="17"/>
        <v>0.2132704318363631</v>
      </c>
      <c r="D67" s="71">
        <f t="shared" si="17"/>
        <v>0.22372945786179438</v>
      </c>
      <c r="E67" s="71">
        <f t="shared" si="17"/>
        <v>0.21837317580977864</v>
      </c>
      <c r="F67" s="71">
        <f t="shared" si="17"/>
        <v>0.22831647608685782</v>
      </c>
      <c r="G67" s="71">
        <f t="shared" si="17"/>
        <v>0.22096416250623824</v>
      </c>
      <c r="H67" s="71">
        <f t="shared" si="17"/>
        <v>0.22677984560141315</v>
      </c>
      <c r="I67" s="71">
        <f t="shared" si="17"/>
        <v>8.5592594457099533E-2</v>
      </c>
      <c r="J67" s="71">
        <f t="shared" si="17"/>
        <v>9.3981705443941577E-2</v>
      </c>
      <c r="K67" s="71">
        <f t="shared" si="17"/>
        <v>5.3386324119251032E-2</v>
      </c>
      <c r="L67" s="71">
        <f t="shared" si="17"/>
        <v>5.1001922698483901E-2</v>
      </c>
      <c r="M67" s="71">
        <f t="shared" si="17"/>
        <v>8.0717977816950878E-2</v>
      </c>
      <c r="N67" s="71">
        <f t="shared" si="17"/>
        <v>2.7480640244657531E-2</v>
      </c>
      <c r="O67" s="71">
        <f t="shared" si="17"/>
        <v>5.4448737129515215E-2</v>
      </c>
      <c r="P67" s="71">
        <f t="shared" si="17"/>
        <v>1.4365881635802753E-2</v>
      </c>
      <c r="Q67" s="71">
        <f t="shared" si="17"/>
        <v>4.065579129040485E-2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>IF(B$5=0,0,B$5/MAE_fec!B$5)</f>
        <v>0.63192544224460889</v>
      </c>
      <c r="C71" s="253">
        <f>IF(C$5=0,0,C$5/MAE_fec!C$5)</f>
        <v>0.62445092478650854</v>
      </c>
      <c r="D71" s="253">
        <f>IF(D$5=0,0,D$5/MAE_fec!D$5)</f>
        <v>0.6235098650278128</v>
      </c>
      <c r="E71" s="253">
        <f>IF(E$5=0,0,E$5/MAE_fec!E$5)</f>
        <v>0.62810720770836093</v>
      </c>
      <c r="F71" s="253">
        <f>IF(F$5=0,0,F$5/MAE_fec!F$5)</f>
        <v>0.62961466408168953</v>
      </c>
      <c r="G71" s="253">
        <f>IF(G$5=0,0,G$5/MAE_fec!G$5)</f>
        <v>0.62498798063932803</v>
      </c>
      <c r="H71" s="253">
        <f>IF(H$5=0,0,H$5/MAE_fec!H$5)</f>
        <v>0.64295248156672169</v>
      </c>
      <c r="I71" s="253">
        <f>IF(I$5=0,0,I$5/MAE_fec!I$5)</f>
        <v>0.70640642722181046</v>
      </c>
      <c r="J71" s="253">
        <f>IF(J$5=0,0,J$5/MAE_fec!J$5)</f>
        <v>0.70919497559082645</v>
      </c>
      <c r="K71" s="253">
        <f>IF(K$5=0,0,K$5/MAE_fec!K$5)</f>
        <v>0.71799789096703603</v>
      </c>
      <c r="L71" s="253">
        <f>IF(L$5=0,0,L$5/MAE_fec!L$5)</f>
        <v>0.71875383426459305</v>
      </c>
      <c r="M71" s="253">
        <f>IF(M$5=0,0,M$5/MAE_fec!M$5)</f>
        <v>0.71052236186523154</v>
      </c>
      <c r="N71" s="253">
        <f>IF(N$5=0,0,N$5/MAE_fec!N$5)</f>
        <v>0.72623469217287573</v>
      </c>
      <c r="O71" s="253">
        <f>IF(O$5=0,0,O$5/MAE_fec!O$5)</f>
        <v>0.72052584998545988</v>
      </c>
      <c r="P71" s="253">
        <f>IF(P$5=0,0,P$5/MAE_fec!P$5)</f>
        <v>0.72960312629078483</v>
      </c>
      <c r="Q71" s="253">
        <f>IF(Q$5=0,0,Q$5/MAE_fec!Q$5)</f>
        <v>0.72373848303631005</v>
      </c>
    </row>
    <row r="72" spans="1:17" x14ac:dyDescent="0.25">
      <c r="A72" s="76" t="s">
        <v>83</v>
      </c>
      <c r="B72" s="308">
        <f>IF(B$6=0,0,B$6/MAE_fec!B$6)</f>
        <v>0.51480688763855265</v>
      </c>
      <c r="C72" s="308">
        <f>IF(C$6=0,0,C$6/MAE_fec!C$6)</f>
        <v>0.51480688763855276</v>
      </c>
      <c r="D72" s="308">
        <f>IF(D$6=0,0,D$6/MAE_fec!D$6)</f>
        <v>0.51480688763855276</v>
      </c>
      <c r="E72" s="308">
        <f>IF(E$6=0,0,E$6/MAE_fec!E$6)</f>
        <v>0.51480688763855276</v>
      </c>
      <c r="F72" s="308">
        <f>IF(F$6=0,0,F$6/MAE_fec!F$6)</f>
        <v>0.51480688763855276</v>
      </c>
      <c r="G72" s="308">
        <f>IF(G$6=0,0,G$6/MAE_fec!G$6)</f>
        <v>0.51480688763855276</v>
      </c>
      <c r="H72" s="308">
        <f>IF(H$6=0,0,H$6/MAE_fec!H$6)</f>
        <v>0.53004359784630561</v>
      </c>
      <c r="I72" s="308">
        <f>IF(I$6=0,0,I$6/MAE_fec!I$6)</f>
        <v>0.55131948064311875</v>
      </c>
      <c r="J72" s="308">
        <f>IF(J$6=0,0,J$6/MAE_fec!J$6)</f>
        <v>0.55131948064311886</v>
      </c>
      <c r="K72" s="308">
        <f>IF(K$6=0,0,K$6/MAE_fec!K$6)</f>
        <v>0.55131948064311886</v>
      </c>
      <c r="L72" s="308">
        <f>IF(L$6=0,0,L$6/MAE_fec!L$6)</f>
        <v>0.55131948064311886</v>
      </c>
      <c r="M72" s="308">
        <f>IF(M$6=0,0,M$6/MAE_fec!M$6)</f>
        <v>0.55131948064311886</v>
      </c>
      <c r="N72" s="308">
        <f>IF(N$6=0,0,N$6/MAE_fec!N$6)</f>
        <v>0.55131948064311886</v>
      </c>
      <c r="O72" s="308">
        <f>IF(O$6=0,0,O$6/MAE_fec!O$6)</f>
        <v>0.55131948064311886</v>
      </c>
      <c r="P72" s="308">
        <f>IF(P$6=0,0,P$6/MAE_fec!P$6)</f>
        <v>0.55131948064311886</v>
      </c>
      <c r="Q72" s="308">
        <f>IF(Q$6=0,0,Q$6/MAE_fec!Q$6)</f>
        <v>0.55131948064311886</v>
      </c>
    </row>
    <row r="73" spans="1:17" x14ac:dyDescent="0.25">
      <c r="A73" s="76" t="s">
        <v>82</v>
      </c>
      <c r="B73" s="308">
        <f>IF(B$7=0,0,B$7/MAE_fec!B$7)</f>
        <v>0.12982065201215612</v>
      </c>
      <c r="C73" s="308">
        <f>IF(C$7=0,0,C$7/MAE_fec!C$7)</f>
        <v>0.12982065201215609</v>
      </c>
      <c r="D73" s="308">
        <f>IF(D$7=0,0,D$7/MAE_fec!D$7)</f>
        <v>0.12982065201215612</v>
      </c>
      <c r="E73" s="308">
        <f>IF(E$7=0,0,E$7/MAE_fec!E$7)</f>
        <v>0.12982065201215609</v>
      </c>
      <c r="F73" s="308">
        <f>IF(F$7=0,0,F$7/MAE_fec!F$7)</f>
        <v>0.12982065201215612</v>
      </c>
      <c r="G73" s="308">
        <f>IF(G$7=0,0,G$7/MAE_fec!G$7)</f>
        <v>0.12982065201215612</v>
      </c>
      <c r="H73" s="308">
        <f>IF(H$7=0,0,H$7/MAE_fec!H$7)</f>
        <v>0.13366294647477323</v>
      </c>
      <c r="I73" s="308">
        <f>IF(I$7=0,0,I$7/MAE_fec!I$7)</f>
        <v>0.13902816019498229</v>
      </c>
      <c r="J73" s="308">
        <f>IF(J$7=0,0,J$7/MAE_fec!J$7)</f>
        <v>0.13902816019498232</v>
      </c>
      <c r="K73" s="308">
        <f>IF(K$7=0,0,K$7/MAE_fec!K$7)</f>
        <v>0.13902816019498229</v>
      </c>
      <c r="L73" s="308">
        <f>IF(L$7=0,0,L$7/MAE_fec!L$7)</f>
        <v>0.13902816019498232</v>
      </c>
      <c r="M73" s="308">
        <f>IF(M$7=0,0,M$7/MAE_fec!M$7)</f>
        <v>0.13902816019498229</v>
      </c>
      <c r="N73" s="308">
        <f>IF(N$7=0,0,N$7/MAE_fec!N$7)</f>
        <v>0.13902816019498232</v>
      </c>
      <c r="O73" s="308">
        <f>IF(O$7=0,0,O$7/MAE_fec!O$7)</f>
        <v>0.13902816019498229</v>
      </c>
      <c r="P73" s="308">
        <f>IF(P$7=0,0,P$7/MAE_fec!P$7)</f>
        <v>0.13902816019498232</v>
      </c>
      <c r="Q73" s="308">
        <f>IF(Q$7=0,0,Q$7/MAE_fec!Q$7)</f>
        <v>0.13902816019498229</v>
      </c>
    </row>
    <row r="74" spans="1:17" x14ac:dyDescent="0.25">
      <c r="A74" s="76" t="s">
        <v>81</v>
      </c>
      <c r="B74" s="308">
        <f>IF(B$8=0,0,B$8/MAE_fec!B$8)</f>
        <v>0.70658351272989306</v>
      </c>
      <c r="C74" s="308">
        <f>IF(C$8=0,0,C$8/MAE_fec!C$8)</f>
        <v>0.70658351272989317</v>
      </c>
      <c r="D74" s="308">
        <f>IF(D$8=0,0,D$8/MAE_fec!D$8)</f>
        <v>0.70658351272989306</v>
      </c>
      <c r="E74" s="308">
        <f>IF(E$8=0,0,E$8/MAE_fec!E$8)</f>
        <v>0.70658351272989317</v>
      </c>
      <c r="F74" s="308">
        <f>IF(F$8=0,0,F$8/MAE_fec!F$8)</f>
        <v>0.70658351272989317</v>
      </c>
      <c r="G74" s="308">
        <f>IF(G$8=0,0,G$8/MAE_fec!G$8)</f>
        <v>0.70658351272989317</v>
      </c>
      <c r="H74" s="308">
        <f>IF(H$8=0,0,H$8/MAE_fec!H$8)</f>
        <v>0.72749622481582832</v>
      </c>
      <c r="I74" s="308">
        <f>IF(I$8=0,0,I$8/MAE_fec!I$8)</f>
        <v>0.75669783101802934</v>
      </c>
      <c r="J74" s="308">
        <f>IF(J$8=0,0,J$8/MAE_fec!J$8)</f>
        <v>0.75669783101802934</v>
      </c>
      <c r="K74" s="308">
        <f>IF(K$8=0,0,K$8/MAE_fec!K$8)</f>
        <v>0.75669783101802934</v>
      </c>
      <c r="L74" s="308">
        <f>IF(L$8=0,0,L$8/MAE_fec!L$8)</f>
        <v>0.75669783101802934</v>
      </c>
      <c r="M74" s="308">
        <f>IF(M$8=0,0,M$8/MAE_fec!M$8)</f>
        <v>0.75669783101802945</v>
      </c>
      <c r="N74" s="308">
        <f>IF(N$8=0,0,N$8/MAE_fec!N$8)</f>
        <v>0.75669783101802945</v>
      </c>
      <c r="O74" s="308">
        <f>IF(O$8=0,0,O$8/MAE_fec!O$8)</f>
        <v>0.75669783101802934</v>
      </c>
      <c r="P74" s="308">
        <f>IF(P$8=0,0,P$8/MAE_fec!P$8)</f>
        <v>0.75669783101802945</v>
      </c>
      <c r="Q74" s="308">
        <f>IF(Q$8=0,0,Q$8/MAE_fec!Q$8)</f>
        <v>0.75669783101802945</v>
      </c>
    </row>
    <row r="75" spans="1:17" x14ac:dyDescent="0.25">
      <c r="A75" s="76" t="s">
        <v>80</v>
      </c>
      <c r="B75" s="308">
        <f>IF(B$9=0,0,B$9/MAE_fec!B$9)</f>
        <v>0.5042889859379559</v>
      </c>
      <c r="C75" s="308">
        <f>IF(C$9=0,0,C$9/MAE_fec!C$9)</f>
        <v>0.50428898593795579</v>
      </c>
      <c r="D75" s="308">
        <f>IF(D$9=0,0,D$9/MAE_fec!D$9)</f>
        <v>0.50428898593795579</v>
      </c>
      <c r="E75" s="308">
        <f>IF(E$9=0,0,E$9/MAE_fec!E$9)</f>
        <v>0.50428898593795579</v>
      </c>
      <c r="F75" s="308">
        <f>IF(F$9=0,0,F$9/MAE_fec!F$9)</f>
        <v>0.5042889859379559</v>
      </c>
      <c r="G75" s="308">
        <f>IF(G$9=0,0,G$9/MAE_fec!G$9)</f>
        <v>0.50428898593795579</v>
      </c>
      <c r="H75" s="308">
        <f>IF(H$9=0,0,H$9/MAE_fec!H$9)</f>
        <v>0.51921439840658801</v>
      </c>
      <c r="I75" s="308">
        <f>IF(I$9=0,0,I$9/MAE_fec!I$9)</f>
        <v>0.54005559851126239</v>
      </c>
      <c r="J75" s="308">
        <f>IF(J$9=0,0,J$9/MAE_fec!J$9)</f>
        <v>0.54005559851126239</v>
      </c>
      <c r="K75" s="308">
        <f>IF(K$9=0,0,K$9/MAE_fec!K$9)</f>
        <v>0.54005559851126239</v>
      </c>
      <c r="L75" s="308">
        <f>IF(L$9=0,0,L$9/MAE_fec!L$9)</f>
        <v>0.54005559851126239</v>
      </c>
      <c r="M75" s="308">
        <f>IF(M$9=0,0,M$9/MAE_fec!M$9)</f>
        <v>0.54005559851126239</v>
      </c>
      <c r="N75" s="308">
        <f>IF(N$9=0,0,N$9/MAE_fec!N$9)</f>
        <v>0.54005559851126239</v>
      </c>
      <c r="O75" s="308">
        <f>IF(O$9=0,0,O$9/MAE_fec!O$9)</f>
        <v>0.5400555985112625</v>
      </c>
      <c r="P75" s="308">
        <f>IF(P$9=0,0,P$9/MAE_fec!P$9)</f>
        <v>0.5400555985112625</v>
      </c>
      <c r="Q75" s="308">
        <f>IF(Q$9=0,0,Q$9/MAE_fec!Q$9)</f>
        <v>0.5400555985112625</v>
      </c>
    </row>
    <row r="76" spans="1:17" x14ac:dyDescent="0.25">
      <c r="A76" s="76" t="s">
        <v>79</v>
      </c>
      <c r="B76" s="308">
        <f>IF(B$10=0,0,B$10/MAE_fec!B$10)</f>
        <v>0.87548183486192599</v>
      </c>
      <c r="C76" s="308">
        <f>IF(C$10=0,0,C$10/MAE_fec!C$10)</f>
        <v>0.80037007973491081</v>
      </c>
      <c r="D76" s="308">
        <f>IF(D$10=0,0,D$10/MAE_fec!D$10)</f>
        <v>0.78525806314256874</v>
      </c>
      <c r="E76" s="308">
        <f>IF(E$10=0,0,E$10/MAE_fec!E$10)</f>
        <v>0.85416088182548522</v>
      </c>
      <c r="F76" s="308">
        <f>IF(F$10=0,0,F$10/MAE_fec!F$10)</f>
        <v>0.86174640210182507</v>
      </c>
      <c r="G76" s="308">
        <f>IF(G$10=0,0,G$10/MAE_fec!G$10)</f>
        <v>0.79392546935430541</v>
      </c>
      <c r="H76" s="308">
        <f>IF(H$10=0,0,H$10/MAE_fec!H$10)</f>
        <v>0.80553914862760922</v>
      </c>
      <c r="I76" s="308">
        <f>IF(I$10=0,0,I$10/MAE_fec!I$10)</f>
        <v>0.83017552822769325</v>
      </c>
      <c r="J76" s="308">
        <f>IF(J$10=0,0,J$10/MAE_fec!J$10)</f>
        <v>0.83017552822769336</v>
      </c>
      <c r="K76" s="308">
        <f>IF(K$10=0,0,K$10/MAE_fec!K$10)</f>
        <v>0.83017552822769325</v>
      </c>
      <c r="L76" s="308">
        <f>IF(L$10=0,0,L$10/MAE_fec!L$10)</f>
        <v>0.83017552822769325</v>
      </c>
      <c r="M76" s="308">
        <f>IF(M$10=0,0,M$10/MAE_fec!M$10)</f>
        <v>0.83017552822769314</v>
      </c>
      <c r="N76" s="308">
        <f>IF(N$10=0,0,N$10/MAE_fec!N$10)</f>
        <v>0.83017552822769325</v>
      </c>
      <c r="O76" s="308">
        <f>IF(O$10=0,0,O$10/MAE_fec!O$10)</f>
        <v>0.83017552822769314</v>
      </c>
      <c r="P76" s="308">
        <f>IF(P$10=0,0,P$10/MAE_fec!P$10)</f>
        <v>0.83017552822769325</v>
      </c>
      <c r="Q76" s="308">
        <f>IF(Q$10=0,0,Q$10/MAE_fec!Q$10)</f>
        <v>0.83017552822769314</v>
      </c>
    </row>
    <row r="77" spans="1:17" x14ac:dyDescent="0.25">
      <c r="A77" s="74" t="s">
        <v>295</v>
      </c>
      <c r="B77" s="307">
        <f>IF(B$15=0,0,B$15/MAE_fec!B$15)</f>
        <v>0.62434296537033096</v>
      </c>
      <c r="C77" s="307">
        <f>IF(C$15=0,0,C$15/MAE_fec!C$15)</f>
        <v>0.62434296537033107</v>
      </c>
      <c r="D77" s="307">
        <f>IF(D$15=0,0,D$15/MAE_fec!D$15)</f>
        <v>0.62434296537033096</v>
      </c>
      <c r="E77" s="307">
        <f>IF(E$15=0,0,E$15/MAE_fec!E$15)</f>
        <v>0.62434296537033096</v>
      </c>
      <c r="F77" s="307">
        <f>IF(F$15=0,0,F$15/MAE_fec!F$15)</f>
        <v>0.62434296537033096</v>
      </c>
      <c r="G77" s="307">
        <f>IF(G$15=0,0,G$15/MAE_fec!G$15)</f>
        <v>0.62434296537033107</v>
      </c>
      <c r="H77" s="307">
        <f>IF(H$15=0,0,H$15/MAE_fec!H$15)</f>
        <v>0.64282160864807192</v>
      </c>
      <c r="I77" s="307">
        <f>IF(I$15=0,0,I$15/MAE_fec!I$15)</f>
        <v>0.67145581560188672</v>
      </c>
      <c r="J77" s="307">
        <f>IF(J$15=0,0,J$15/MAE_fec!J$15)</f>
        <v>0.67162826145702959</v>
      </c>
      <c r="K77" s="307">
        <f>IF(K$15=0,0,K$15/MAE_fec!K$15)</f>
        <v>0.67214651365976508</v>
      </c>
      <c r="L77" s="307">
        <f>IF(L$15=0,0,L$15/MAE_fec!L$15)</f>
        <v>0.6726574218053486</v>
      </c>
      <c r="M77" s="307">
        <f>IF(M$15=0,0,M$15/MAE_fec!M$15)</f>
        <v>0.6701225113420326</v>
      </c>
      <c r="N77" s="307">
        <f>IF(N$15=0,0,N$15/MAE_fec!N$15)</f>
        <v>0.66979175210051445</v>
      </c>
      <c r="O77" s="307">
        <f>IF(O$15=0,0,O$15/MAE_fec!O$15)</f>
        <v>0.67040750844881092</v>
      </c>
      <c r="P77" s="307">
        <f>IF(P$15=0,0,P$15/MAE_fec!P$15)</f>
        <v>0.67105213349069026</v>
      </c>
      <c r="Q77" s="307">
        <f>IF(Q$15=0,0,Q$15/MAE_fec!Q$15)</f>
        <v>0.67142646568936748</v>
      </c>
    </row>
    <row r="78" spans="1:17" x14ac:dyDescent="0.25">
      <c r="A78" s="127" t="s">
        <v>294</v>
      </c>
      <c r="B78" s="305">
        <f>IF(B$23=0,0,B$23/MAE_fec!B$23)</f>
        <v>0.60994515932594451</v>
      </c>
      <c r="C78" s="305">
        <f>IF(C$23=0,0,C$23/MAE_fec!C$23)</f>
        <v>0.60994515932594462</v>
      </c>
      <c r="D78" s="305">
        <f>IF(D$23=0,0,D$23/MAE_fec!D$23)</f>
        <v>0.60994515932594473</v>
      </c>
      <c r="E78" s="305">
        <f>IF(E$23=0,0,E$23/MAE_fec!E$23)</f>
        <v>0.60994515932594473</v>
      </c>
      <c r="F78" s="305">
        <f>IF(F$23=0,0,F$23/MAE_fec!F$23)</f>
        <v>0.60994515932594462</v>
      </c>
      <c r="G78" s="305">
        <f>IF(G$23=0,0,G$23/MAE_fec!G$23)</f>
        <v>0.60994515932594473</v>
      </c>
      <c r="H78" s="305">
        <f>IF(H$23=0,0,H$23/MAE_fec!H$23)</f>
        <v>0.6279976715561153</v>
      </c>
      <c r="I78" s="305">
        <f>IF(I$23=0,0,I$23/MAE_fec!I$23)</f>
        <v>0.65320541844899227</v>
      </c>
      <c r="J78" s="305">
        <f>IF(J$23=0,0,J$23/MAE_fec!J$23)</f>
        <v>0.65320541844899216</v>
      </c>
      <c r="K78" s="305">
        <f>IF(K$23=0,0,K$23/MAE_fec!K$23)</f>
        <v>0.65320541844899216</v>
      </c>
      <c r="L78" s="305">
        <f>IF(L$23=0,0,L$23/MAE_fec!L$23)</f>
        <v>0.65320541844899227</v>
      </c>
      <c r="M78" s="305">
        <f>IF(M$23=0,0,M$23/MAE_fec!M$23)</f>
        <v>0.65320541844899216</v>
      </c>
      <c r="N78" s="305">
        <f>IF(N$23=0,0,N$23/MAE_fec!N$23)</f>
        <v>0.65320541844899216</v>
      </c>
      <c r="O78" s="305">
        <f>IF(O$23=0,0,O$23/MAE_fec!O$23)</f>
        <v>0.65320541844899227</v>
      </c>
      <c r="P78" s="305">
        <f>IF(P$23=0,0,P$23/MAE_fec!P$23)</f>
        <v>0.65320541844899227</v>
      </c>
      <c r="Q78" s="305">
        <f>IF(Q$23=0,0,Q$23/MAE_fec!Q$23)</f>
        <v>0.65320541844899216</v>
      </c>
    </row>
    <row r="79" spans="1:17" x14ac:dyDescent="0.25">
      <c r="A79" s="127" t="s">
        <v>293</v>
      </c>
      <c r="B79" s="305">
        <f>IF(B$26=0,0,B$26/MAE_fec!B$26)</f>
        <v>0.55229686879439688</v>
      </c>
      <c r="C79" s="305">
        <f>IF(C$26=0,0,C$26/MAE_fec!C$26)</f>
        <v>0.55451185210596232</v>
      </c>
      <c r="D79" s="305">
        <f>IF(D$26=0,0,D$26/MAE_fec!D$26)</f>
        <v>0.55963698117036209</v>
      </c>
      <c r="E79" s="305">
        <f>IF(E$26=0,0,E$26/MAE_fec!E$26)</f>
        <v>0.56459358416201844</v>
      </c>
      <c r="F79" s="305">
        <f>IF(F$26=0,0,F$26/MAE_fec!F$26)</f>
        <v>0.57427664713177373</v>
      </c>
      <c r="G79" s="305">
        <f>IF(G$26=0,0,G$26/MAE_fec!G$26)</f>
        <v>0.56095298431450469</v>
      </c>
      <c r="H79" s="305">
        <f>IF(H$26=0,0,H$26/MAE_fec!H$26)</f>
        <v>0.57828747995263219</v>
      </c>
      <c r="I79" s="305">
        <f>IF(I$26=0,0,I$26/MAE_fec!I$26)</f>
        <v>0.61598001988716389</v>
      </c>
      <c r="J79" s="305">
        <f>IF(J$26=0,0,J$26/MAE_fec!J$26)</f>
        <v>0.62957695461155827</v>
      </c>
      <c r="K79" s="305">
        <f>IF(K$26=0,0,K$26/MAE_fec!K$26)</f>
        <v>0.63676610125033817</v>
      </c>
      <c r="L79" s="305">
        <f>IF(L$26=0,0,L$26/MAE_fec!L$26)</f>
        <v>0.6281605246040225</v>
      </c>
      <c r="M79" s="305">
        <f>IF(M$26=0,0,M$26/MAE_fec!M$26)</f>
        <v>0.62164169160248905</v>
      </c>
      <c r="N79" s="305">
        <f>IF(N$26=0,0,N$26/MAE_fec!N$26)</f>
        <v>0.64499409191125112</v>
      </c>
      <c r="O79" s="305">
        <f>IF(O$26=0,0,O$26/MAE_fec!O$26)</f>
        <v>0.64529344512286002</v>
      </c>
      <c r="P79" s="305">
        <f>IF(P$26=0,0,P$26/MAE_fec!P$26)</f>
        <v>0.64814826806938286</v>
      </c>
      <c r="Q79" s="305">
        <f>IF(Q$26=0,0,Q$26/MAE_fec!Q$26)</f>
        <v>0.64683832705874367</v>
      </c>
    </row>
    <row r="80" spans="1:17" x14ac:dyDescent="0.25">
      <c r="A80" s="127" t="s">
        <v>292</v>
      </c>
      <c r="B80" s="305">
        <f>IF(B$34=0,0,B$34/MAE_fec!B$34)</f>
        <v>0.71332622974545346</v>
      </c>
      <c r="C80" s="305">
        <f>IF(C$34=0,0,C$34/MAE_fec!C$34)</f>
        <v>0.70953148551036893</v>
      </c>
      <c r="D80" s="305">
        <f>IF(D$34=0,0,D$34/MAE_fec!D$34)</f>
        <v>0.70494281899232292</v>
      </c>
      <c r="E80" s="305">
        <f>IF(E$34=0,0,E$34/MAE_fec!E$34)</f>
        <v>0.71263063486618561</v>
      </c>
      <c r="F80" s="305">
        <f>IF(F$34=0,0,F$34/MAE_fec!F$34)</f>
        <v>0.71476901803893189</v>
      </c>
      <c r="G80" s="305">
        <f>IF(G$34=0,0,G$34/MAE_fec!G$34)</f>
        <v>0.71061808317753783</v>
      </c>
      <c r="H80" s="305">
        <f>IF(H$34=0,0,H$34/MAE_fec!H$34)</f>
        <v>0.73320390834629634</v>
      </c>
      <c r="I80" s="305">
        <f>IF(I$34=0,0,I$34/MAE_fec!I$34)</f>
        <v>0.84772471980765596</v>
      </c>
      <c r="J80" s="305">
        <f>IF(J$34=0,0,J$34/MAE_fec!J$34)</f>
        <v>0.85456820786502774</v>
      </c>
      <c r="K80" s="305">
        <f>IF(K$34=0,0,K$34/MAE_fec!K$34)</f>
        <v>0.85346640539953511</v>
      </c>
      <c r="L80" s="305">
        <f>IF(L$34=0,0,L$34/MAE_fec!L$34)</f>
        <v>0.85980533698616624</v>
      </c>
      <c r="M80" s="305">
        <f>IF(M$34=0,0,M$34/MAE_fec!M$34)</f>
        <v>0.8566394401875066</v>
      </c>
      <c r="N80" s="305">
        <f>IF(N$34=0,0,N$34/MAE_fec!N$34)</f>
        <v>0.85972638495968834</v>
      </c>
      <c r="O80" s="305">
        <f>IF(O$34=0,0,O$34/MAE_fec!O$34)</f>
        <v>0.8580776866340597</v>
      </c>
      <c r="P80" s="305">
        <f>IF(P$34=0,0,P$34/MAE_fec!P$34)</f>
        <v>0.8595590181346644</v>
      </c>
      <c r="Q80" s="305">
        <f>IF(Q$34=0,0,Q$34/MAE_fec!Q$34)</f>
        <v>0.8582857567284381</v>
      </c>
    </row>
    <row r="81" spans="1:17" x14ac:dyDescent="0.25">
      <c r="A81" s="127" t="s">
        <v>291</v>
      </c>
      <c r="B81" s="305">
        <f>IF(B$45=0,0,B$45/MAE_fec!B$45)</f>
        <v>0.68861596048833706</v>
      </c>
      <c r="C81" s="305">
        <f>IF(C$45=0,0,C$45/MAE_fec!C$45)</f>
        <v>0.68861596048833684</v>
      </c>
      <c r="D81" s="305">
        <f>IF(D$45=0,0,D$45/MAE_fec!D$45)</f>
        <v>0.68861596048833695</v>
      </c>
      <c r="E81" s="305">
        <f>IF(E$45=0,0,E$45/MAE_fec!E$45)</f>
        <v>0.68861596048833684</v>
      </c>
      <c r="F81" s="305">
        <f>IF(F$45=0,0,F$45/MAE_fec!F$45)</f>
        <v>0.68861596048833695</v>
      </c>
      <c r="G81" s="305">
        <f>IF(G$45=0,0,G$45/MAE_fec!G$45)</f>
        <v>0.68861596048833695</v>
      </c>
      <c r="H81" s="305">
        <f>IF(H$45=0,0,H$45/MAE_fec!H$45)</f>
        <v>0.70899688795129812</v>
      </c>
      <c r="I81" s="305">
        <f>IF(I$45=0,0,I$45/MAE_fec!I$45)</f>
        <v>0.73745593311786406</v>
      </c>
      <c r="J81" s="305">
        <f>IF(J$45=0,0,J$45/MAE_fec!J$45)</f>
        <v>0.73745593311786406</v>
      </c>
      <c r="K81" s="305">
        <f>IF(K$45=0,0,K$45/MAE_fec!K$45)</f>
        <v>0.73745593311786417</v>
      </c>
      <c r="L81" s="305">
        <f>IF(L$45=0,0,L$45/MAE_fec!L$45)</f>
        <v>0.73745593311786406</v>
      </c>
      <c r="M81" s="305">
        <f>IF(M$45=0,0,M$45/MAE_fec!M$45)</f>
        <v>0.73745593311786417</v>
      </c>
      <c r="N81" s="305">
        <f>IF(N$45=0,0,N$45/MAE_fec!N$45)</f>
        <v>0.73745593311786406</v>
      </c>
      <c r="O81" s="305">
        <f>IF(O$45=0,0,O$45/MAE_fec!O$45)</f>
        <v>0.73745593311786417</v>
      </c>
      <c r="P81" s="305">
        <f>IF(P$45=0,0,P$45/MAE_fec!P$45)</f>
        <v>0.73745593311786406</v>
      </c>
      <c r="Q81" s="305">
        <f>IF(Q$45=0,0,Q$45/MAE_fec!Q$45)</f>
        <v>0.73745593311786406</v>
      </c>
    </row>
    <row r="82" spans="1:17" x14ac:dyDescent="0.25">
      <c r="A82" s="72" t="s">
        <v>290</v>
      </c>
      <c r="B82" s="304">
        <f>IF(B$46=0,0,B$46/MAE_fec!B$46)</f>
        <v>0.62797635250826489</v>
      </c>
      <c r="C82" s="304">
        <f>IF(C$46=0,0,C$46/MAE_fec!C$46)</f>
        <v>0.62797635250826489</v>
      </c>
      <c r="D82" s="304">
        <f>IF(D$46=0,0,D$46/MAE_fec!D$46)</f>
        <v>0.62797635250826489</v>
      </c>
      <c r="E82" s="304">
        <f>IF(E$46=0,0,E$46/MAE_fec!E$46)</f>
        <v>0.62797635250826489</v>
      </c>
      <c r="F82" s="304">
        <f>IF(F$46=0,0,F$46/MAE_fec!F$46)</f>
        <v>0.62797635250826489</v>
      </c>
      <c r="G82" s="304">
        <f>IF(G$46=0,0,G$46/MAE_fec!G$46)</f>
        <v>0.62797635250826489</v>
      </c>
      <c r="H82" s="304">
        <f>IF(H$46=0,0,H$46/MAE_fec!H$46)</f>
        <v>0.64656253293871802</v>
      </c>
      <c r="I82" s="304">
        <f>IF(I$46=0,0,I$46/MAE_fec!I$46)</f>
        <v>0.67251547101307552</v>
      </c>
      <c r="J82" s="304">
        <f>IF(J$46=0,0,J$46/MAE_fec!J$46)</f>
        <v>0.67251547101307541</v>
      </c>
      <c r="K82" s="304">
        <f>IF(K$46=0,0,K$46/MAE_fec!K$46)</f>
        <v>0.67251547101307541</v>
      </c>
      <c r="L82" s="304">
        <f>IF(L$46=0,0,L$46/MAE_fec!L$46)</f>
        <v>0.67251547101307541</v>
      </c>
      <c r="M82" s="304">
        <f>IF(M$46=0,0,M$46/MAE_fec!M$46)</f>
        <v>0.67251547101307541</v>
      </c>
      <c r="N82" s="304">
        <f>IF(N$46=0,0,N$46/MAE_fec!N$46)</f>
        <v>0.67251547101307541</v>
      </c>
      <c r="O82" s="304">
        <f>IF(O$46=0,0,O$46/MAE_fec!O$46)</f>
        <v>0.67251547101307552</v>
      </c>
      <c r="P82" s="304">
        <f>IF(P$46=0,0,P$46/MAE_fec!P$46)</f>
        <v>0.67251547101307541</v>
      </c>
      <c r="Q82" s="304">
        <f>IF(Q$46=0,0,Q$46/MAE_fec!Q$46)</f>
        <v>0.67251547101307541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245.84137718389411</v>
      </c>
      <c r="C5" s="96">
        <v>208.15279848637201</v>
      </c>
      <c r="D5" s="96">
        <v>200.27181980271601</v>
      </c>
      <c r="E5" s="96">
        <v>192.44545072376397</v>
      </c>
      <c r="F5" s="96">
        <v>173.425126681584</v>
      </c>
      <c r="G5" s="96">
        <v>200.57696683002288</v>
      </c>
      <c r="H5" s="96">
        <v>201.19914844066801</v>
      </c>
      <c r="I5" s="96">
        <v>179.61005529395999</v>
      </c>
      <c r="J5" s="96">
        <v>164.07838423583999</v>
      </c>
      <c r="K5" s="96">
        <v>165.72340525377601</v>
      </c>
      <c r="L5" s="96">
        <v>164.62327791174565</v>
      </c>
      <c r="M5" s="96">
        <v>165.10084803714153</v>
      </c>
      <c r="N5" s="96">
        <v>129.74785709430628</v>
      </c>
      <c r="O5" s="96">
        <v>124.94730583966543</v>
      </c>
      <c r="P5" s="96">
        <v>128.3719857824837</v>
      </c>
      <c r="Q5" s="96">
        <v>122.22494617300411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8.1744475727822756</v>
      </c>
      <c r="D10" s="158">
        <v>9.9656819274930744</v>
      </c>
      <c r="E10" s="158">
        <v>2.3591359502300233</v>
      </c>
      <c r="F10" s="158">
        <v>1.4955162013958598</v>
      </c>
      <c r="G10" s="158">
        <v>9.0538190618620611</v>
      </c>
      <c r="H10" s="158">
        <v>10.553442322471611</v>
      </c>
      <c r="I10" s="158">
        <v>14.410808663251187</v>
      </c>
      <c r="J10" s="158">
        <v>15.534137529500441</v>
      </c>
      <c r="K10" s="158">
        <v>15.565092810790322</v>
      </c>
      <c r="L10" s="158">
        <v>16.23646696488424</v>
      </c>
      <c r="M10" s="158">
        <v>15.114884667464967</v>
      </c>
      <c r="N10" s="158">
        <v>14.342899856076475</v>
      </c>
      <c r="O10" s="158">
        <v>13.976068096244067</v>
      </c>
      <c r="P10" s="158">
        <v>14.63548746464267</v>
      </c>
      <c r="Q10" s="158">
        <v>13.802994714509124</v>
      </c>
    </row>
    <row r="11" spans="1:17" x14ac:dyDescent="0.25">
      <c r="A11" s="92" t="s">
        <v>125</v>
      </c>
      <c r="B11" s="91">
        <v>0</v>
      </c>
      <c r="C11" s="91">
        <v>5.1596395870176739</v>
      </c>
      <c r="D11" s="91">
        <v>5.2033297011988022</v>
      </c>
      <c r="E11" s="91">
        <v>2.0609572465269022</v>
      </c>
      <c r="F11" s="91">
        <v>1.4185720962224277</v>
      </c>
      <c r="G11" s="91">
        <v>5.2472541445430139</v>
      </c>
      <c r="H11" s="91">
        <v>5.3348357682614873</v>
      </c>
      <c r="I11" s="91">
        <v>6.7478099333138255</v>
      </c>
      <c r="J11" s="91">
        <v>7.2738046820599216</v>
      </c>
      <c r="K11" s="91">
        <v>7.288299382493288</v>
      </c>
      <c r="L11" s="91">
        <v>7.6026679437467442</v>
      </c>
      <c r="M11" s="91">
        <v>7.0774910196471037</v>
      </c>
      <c r="N11" s="91">
        <v>6.7160118757362834</v>
      </c>
      <c r="O11" s="91">
        <v>6.5442442080991174</v>
      </c>
      <c r="P11" s="91">
        <v>6.8530149834440568</v>
      </c>
      <c r="Q11" s="91">
        <v>6.463203212291476</v>
      </c>
    </row>
    <row r="12" spans="1:17" x14ac:dyDescent="0.25">
      <c r="A12" s="92" t="s">
        <v>26</v>
      </c>
      <c r="B12" s="91">
        <v>0</v>
      </c>
      <c r="C12" s="91">
        <v>3.0148079857646017</v>
      </c>
      <c r="D12" s="91">
        <v>4.7623522262942721</v>
      </c>
      <c r="E12" s="91">
        <v>0.29817870370312133</v>
      </c>
      <c r="F12" s="91">
        <v>7.6944105173432156E-2</v>
      </c>
      <c r="G12" s="91">
        <v>3.8065649173190468</v>
      </c>
      <c r="H12" s="91">
        <v>5.2186065542101225</v>
      </c>
      <c r="I12" s="91">
        <v>7.6629987299373612</v>
      </c>
      <c r="J12" s="91">
        <v>8.2603328474405195</v>
      </c>
      <c r="K12" s="91">
        <v>8.2767934282970348</v>
      </c>
      <c r="L12" s="91">
        <v>8.6337990211374969</v>
      </c>
      <c r="M12" s="91">
        <v>8.0373936478178631</v>
      </c>
      <c r="N12" s="91">
        <v>7.6268879803401921</v>
      </c>
      <c r="O12" s="91">
        <v>7.4318238881449492</v>
      </c>
      <c r="P12" s="91">
        <v>7.7824724811986137</v>
      </c>
      <c r="Q12" s="91">
        <v>7.3397915022176479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295</v>
      </c>
      <c r="B15" s="204">
        <v>47.570392941286535</v>
      </c>
      <c r="C15" s="204">
        <v>46.460383836224622</v>
      </c>
      <c r="D15" s="204">
        <v>47.079360050309653</v>
      </c>
      <c r="E15" s="204">
        <v>47.428319025345523</v>
      </c>
      <c r="F15" s="204">
        <v>46.871554444944607</v>
      </c>
      <c r="G15" s="204">
        <v>47.20211002287266</v>
      </c>
      <c r="H15" s="204">
        <v>48.325659029678178</v>
      </c>
      <c r="I15" s="204">
        <v>63.923892394286405</v>
      </c>
      <c r="J15" s="204">
        <v>69.4560324427502</v>
      </c>
      <c r="K15" s="204">
        <v>67.359833685841096</v>
      </c>
      <c r="L15" s="204">
        <v>73.008139885150285</v>
      </c>
      <c r="M15" s="204">
        <v>69.856653869223038</v>
      </c>
      <c r="N15" s="204">
        <v>65.816934791226743</v>
      </c>
      <c r="O15" s="204">
        <v>63.585190638122143</v>
      </c>
      <c r="P15" s="204">
        <v>65.722299416777304</v>
      </c>
      <c r="Q15" s="204">
        <v>61.9741789431597</v>
      </c>
    </row>
    <row r="16" spans="1:17" x14ac:dyDescent="0.25">
      <c r="A16" s="152" t="s">
        <v>301</v>
      </c>
      <c r="B16" s="264">
        <v>47.570392941286535</v>
      </c>
      <c r="C16" s="264">
        <v>46.460383836224622</v>
      </c>
      <c r="D16" s="264">
        <v>47.079360050309653</v>
      </c>
      <c r="E16" s="264">
        <v>47.428319025345523</v>
      </c>
      <c r="F16" s="264">
        <v>46.871554444944607</v>
      </c>
      <c r="G16" s="264">
        <v>47.20211002287266</v>
      </c>
      <c r="H16" s="264">
        <v>48.325659029678178</v>
      </c>
      <c r="I16" s="264">
        <v>63.923892394286405</v>
      </c>
      <c r="J16" s="264">
        <v>69.4560324427502</v>
      </c>
      <c r="K16" s="264">
        <v>67.359833685841096</v>
      </c>
      <c r="L16" s="264">
        <v>73.008139885150285</v>
      </c>
      <c r="M16" s="264">
        <v>69.856653869223038</v>
      </c>
      <c r="N16" s="264">
        <v>65.816934791226743</v>
      </c>
      <c r="O16" s="264">
        <v>63.585190638122143</v>
      </c>
      <c r="P16" s="264">
        <v>65.722299416777304</v>
      </c>
      <c r="Q16" s="264">
        <v>61.9741789431597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47.570392941286535</v>
      </c>
      <c r="C18" s="83">
        <v>43.346317209763136</v>
      </c>
      <c r="D18" s="83">
        <v>42.419435895741053</v>
      </c>
      <c r="E18" s="83">
        <v>47.428319025345523</v>
      </c>
      <c r="F18" s="83">
        <v>46.871554444944607</v>
      </c>
      <c r="G18" s="83">
        <v>44.353161287795281</v>
      </c>
      <c r="H18" s="83">
        <v>43.167752998897406</v>
      </c>
      <c r="I18" s="83">
        <v>26.751659452051346</v>
      </c>
      <c r="J18" s="83">
        <v>24.911966433712895</v>
      </c>
      <c r="K18" s="83">
        <v>35.448384825374028</v>
      </c>
      <c r="L18" s="83">
        <v>18.845547867564456</v>
      </c>
      <c r="M18" s="83">
        <v>17.767117484779693</v>
      </c>
      <c r="N18" s="83">
        <v>20.937551729476205</v>
      </c>
      <c r="O18" s="83">
        <v>21.060398020030036</v>
      </c>
      <c r="P18" s="83">
        <v>24.277283383658148</v>
      </c>
      <c r="Q18" s="83">
        <v>21.458556168905076</v>
      </c>
    </row>
    <row r="19" spans="1:17" x14ac:dyDescent="0.25">
      <c r="A19" s="154" t="s">
        <v>125</v>
      </c>
      <c r="B19" s="83">
        <v>0</v>
      </c>
      <c r="C19" s="83">
        <v>3.1140666264614851</v>
      </c>
      <c r="D19" s="83">
        <v>4.6599241545685999</v>
      </c>
      <c r="E19" s="83">
        <v>0</v>
      </c>
      <c r="F19" s="83">
        <v>0</v>
      </c>
      <c r="G19" s="83">
        <v>2.8489487350773781</v>
      </c>
      <c r="H19" s="83">
        <v>5.1579060307807758</v>
      </c>
      <c r="I19" s="83">
        <v>30.764063520363838</v>
      </c>
      <c r="J19" s="83">
        <v>37.21566985980806</v>
      </c>
      <c r="K19" s="83">
        <v>23.301577006597164</v>
      </c>
      <c r="L19" s="83">
        <v>43.878558137153142</v>
      </c>
      <c r="M19" s="83">
        <v>48.533282274295516</v>
      </c>
      <c r="N19" s="83">
        <v>42.249818728745517</v>
      </c>
      <c r="O19" s="83">
        <v>38.610926225584471</v>
      </c>
      <c r="P19" s="83">
        <v>35.864805834843821</v>
      </c>
      <c r="Q19" s="83">
        <v>34.441358705851371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6.4081694218712242</v>
      </c>
      <c r="J21" s="83">
        <v>7.3283961492292562</v>
      </c>
      <c r="K21" s="83">
        <v>8.6098718538698975</v>
      </c>
      <c r="L21" s="83">
        <v>10.284033880432691</v>
      </c>
      <c r="M21" s="83">
        <v>3.5562541101478264</v>
      </c>
      <c r="N21" s="83">
        <v>2.6295643330050233</v>
      </c>
      <c r="O21" s="83">
        <v>3.9138663925076349</v>
      </c>
      <c r="P21" s="83">
        <v>5.5802101982753358</v>
      </c>
      <c r="Q21" s="83">
        <v>6.0742640684032523</v>
      </c>
    </row>
    <row r="22" spans="1:17" x14ac:dyDescent="0.25">
      <c r="A22" s="152" t="s">
        <v>300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294</v>
      </c>
      <c r="B23" s="204">
        <v>0</v>
      </c>
      <c r="C23" s="204">
        <v>0</v>
      </c>
      <c r="D23" s="204">
        <v>0</v>
      </c>
      <c r="E23" s="204">
        <v>0</v>
      </c>
      <c r="F23" s="204">
        <v>0</v>
      </c>
      <c r="G23" s="204">
        <v>0</v>
      </c>
      <c r="H23" s="204">
        <v>0</v>
      </c>
      <c r="I23" s="204">
        <v>0</v>
      </c>
      <c r="J23" s="204">
        <v>0</v>
      </c>
      <c r="K23" s="204">
        <v>0</v>
      </c>
      <c r="L23" s="204">
        <v>0</v>
      </c>
      <c r="M23" s="204">
        <v>0</v>
      </c>
      <c r="N23" s="204">
        <v>0</v>
      </c>
      <c r="O23" s="204">
        <v>0</v>
      </c>
      <c r="P23" s="204">
        <v>0</v>
      </c>
      <c r="Q23" s="204">
        <v>0</v>
      </c>
    </row>
    <row r="24" spans="1:17" x14ac:dyDescent="0.25">
      <c r="A24" s="152" t="s">
        <v>299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x14ac:dyDescent="0.25">
      <c r="A25" s="152" t="s">
        <v>298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293</v>
      </c>
      <c r="B26" s="204">
        <v>53.423212055430547</v>
      </c>
      <c r="C26" s="204">
        <v>50.378659600194034</v>
      </c>
      <c r="D26" s="204">
        <v>46.83417954598292</v>
      </c>
      <c r="E26" s="204">
        <v>43.074064039298484</v>
      </c>
      <c r="F26" s="204">
        <v>34.638798652571403</v>
      </c>
      <c r="G26" s="204">
        <v>45.870993843568073</v>
      </c>
      <c r="H26" s="204">
        <v>46.362579780301097</v>
      </c>
      <c r="I26" s="204">
        <v>47.598805917933191</v>
      </c>
      <c r="J26" s="204">
        <v>35.918436672399046</v>
      </c>
      <c r="K26" s="204">
        <v>26.83075882955977</v>
      </c>
      <c r="L26" s="204">
        <v>39.927438135182008</v>
      </c>
      <c r="M26" s="204">
        <v>44.746700952403046</v>
      </c>
      <c r="N26" s="204">
        <v>16.638639253907485</v>
      </c>
      <c r="O26" s="204">
        <v>15.860847975659169</v>
      </c>
      <c r="P26" s="204">
        <v>13.36569316155733</v>
      </c>
      <c r="Q26" s="204">
        <v>14.016269789760008</v>
      </c>
    </row>
    <row r="27" spans="1:17" x14ac:dyDescent="0.25">
      <c r="A27" s="152" t="s">
        <v>297</v>
      </c>
      <c r="B27" s="264">
        <v>53.423212055430547</v>
      </c>
      <c r="C27" s="264">
        <v>50.378659600194034</v>
      </c>
      <c r="D27" s="264">
        <v>46.83417954598292</v>
      </c>
      <c r="E27" s="264">
        <v>43.074064039298484</v>
      </c>
      <c r="F27" s="264">
        <v>34.638798652571403</v>
      </c>
      <c r="G27" s="264">
        <v>45.870993843568073</v>
      </c>
      <c r="H27" s="264">
        <v>46.362579780301097</v>
      </c>
      <c r="I27" s="264">
        <v>47.598805917933191</v>
      </c>
      <c r="J27" s="264">
        <v>35.918436672399046</v>
      </c>
      <c r="K27" s="264">
        <v>26.83075882955977</v>
      </c>
      <c r="L27" s="264">
        <v>39.927438135182008</v>
      </c>
      <c r="M27" s="264">
        <v>44.746700952403046</v>
      </c>
      <c r="N27" s="264">
        <v>16.638639253907485</v>
      </c>
      <c r="O27" s="264">
        <v>15.860847975659169</v>
      </c>
      <c r="P27" s="264">
        <v>13.36569316155733</v>
      </c>
      <c r="Q27" s="264">
        <v>14.016269789760008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53.423212055430547</v>
      </c>
      <c r="C29" s="83">
        <v>47.00196553111688</v>
      </c>
      <c r="D29" s="83">
        <v>42.198523405106954</v>
      </c>
      <c r="E29" s="83">
        <v>43.074064039298484</v>
      </c>
      <c r="F29" s="83">
        <v>34.638798652571403</v>
      </c>
      <c r="G29" s="83">
        <v>43.102386469362763</v>
      </c>
      <c r="H29" s="83">
        <v>41.414197602946601</v>
      </c>
      <c r="I29" s="83">
        <v>19.919735775580655</v>
      </c>
      <c r="J29" s="83">
        <v>12.88295425558311</v>
      </c>
      <c r="K29" s="83">
        <v>14.119795315749981</v>
      </c>
      <c r="L29" s="83">
        <v>10.306445935884456</v>
      </c>
      <c r="M29" s="83">
        <v>11.380732526438869</v>
      </c>
      <c r="N29" s="83">
        <v>5.293050659254015</v>
      </c>
      <c r="O29" s="83">
        <v>5.2533580217387996</v>
      </c>
      <c r="P29" s="83">
        <v>4.9371784520873998</v>
      </c>
      <c r="Q29" s="83">
        <v>4.8531326705908624</v>
      </c>
    </row>
    <row r="30" spans="1:17" x14ac:dyDescent="0.25">
      <c r="A30" s="154" t="s">
        <v>125</v>
      </c>
      <c r="B30" s="83">
        <v>0</v>
      </c>
      <c r="C30" s="83">
        <v>3.3766940690771534</v>
      </c>
      <c r="D30" s="83">
        <v>4.6356561408759633</v>
      </c>
      <c r="E30" s="83">
        <v>0</v>
      </c>
      <c r="F30" s="83">
        <v>0</v>
      </c>
      <c r="G30" s="83">
        <v>2.7686073742053066</v>
      </c>
      <c r="H30" s="83">
        <v>4.9483821773544978</v>
      </c>
      <c r="I30" s="83">
        <v>22.90743936118087</v>
      </c>
      <c r="J30" s="83">
        <v>19.245681535037825</v>
      </c>
      <c r="K30" s="83">
        <v>9.2814806510402548</v>
      </c>
      <c r="L30" s="83">
        <v>23.996754584327029</v>
      </c>
      <c r="M30" s="83">
        <v>31.088008770532593</v>
      </c>
      <c r="N30" s="83">
        <v>10.680830011310197</v>
      </c>
      <c r="O30" s="83">
        <v>9.6312053941727882</v>
      </c>
      <c r="P30" s="83">
        <v>7.2936886618575141</v>
      </c>
      <c r="Q30" s="83">
        <v>7.7893629859923115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0</v>
      </c>
      <c r="C32" s="83">
        <v>0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4.7716307811716687</v>
      </c>
      <c r="J32" s="83">
        <v>3.7898008817781159</v>
      </c>
      <c r="K32" s="83">
        <v>3.429482862769532</v>
      </c>
      <c r="L32" s="83">
        <v>5.6242376149705233</v>
      </c>
      <c r="M32" s="83">
        <v>2.2779596554315877</v>
      </c>
      <c r="N32" s="83">
        <v>0.66475858334327242</v>
      </c>
      <c r="O32" s="83">
        <v>0.97628455974758221</v>
      </c>
      <c r="P32" s="83">
        <v>1.1348260476124155</v>
      </c>
      <c r="Q32" s="83">
        <v>1.3737741331768347</v>
      </c>
    </row>
    <row r="33" spans="1:17" x14ac:dyDescent="0.25">
      <c r="A33" s="152" t="s">
        <v>296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292</v>
      </c>
      <c r="B34" s="204">
        <v>144.84777218717701</v>
      </c>
      <c r="C34" s="204">
        <v>103.1393074771711</v>
      </c>
      <c r="D34" s="204">
        <v>96.392598278930365</v>
      </c>
      <c r="E34" s="204">
        <v>99.583931708889963</v>
      </c>
      <c r="F34" s="204">
        <v>90.419257382672157</v>
      </c>
      <c r="G34" s="204">
        <v>98.450043901720107</v>
      </c>
      <c r="H34" s="204">
        <v>95.957467308217133</v>
      </c>
      <c r="I34" s="204">
        <v>53.676548318489203</v>
      </c>
      <c r="J34" s="204">
        <v>43.169777591190304</v>
      </c>
      <c r="K34" s="204">
        <v>55.967719927584831</v>
      </c>
      <c r="L34" s="204">
        <v>35.451232926529123</v>
      </c>
      <c r="M34" s="204">
        <v>35.382608548050477</v>
      </c>
      <c r="N34" s="204">
        <v>32.949383193095585</v>
      </c>
      <c r="O34" s="204">
        <v>31.525199129640054</v>
      </c>
      <c r="P34" s="204">
        <v>34.648505739506405</v>
      </c>
      <c r="Q34" s="204">
        <v>32.431502725575278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1.0598695015016837</v>
      </c>
      <c r="H35" s="87">
        <v>0.88791226055999994</v>
      </c>
      <c r="I35" s="87">
        <v>0.88808978088000001</v>
      </c>
      <c r="J35" s="87">
        <v>0.88808978088000001</v>
      </c>
      <c r="K35" s="87">
        <v>0.88862234184</v>
      </c>
      <c r="L35" s="87">
        <v>1.0600509183421416</v>
      </c>
      <c r="M35" s="87">
        <v>2.1195096478222251</v>
      </c>
      <c r="N35" s="87">
        <v>1.0599119864384003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30.172327856895439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4.6929052643918119E-15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69.945601807602543</v>
      </c>
      <c r="C38" s="87">
        <v>64.660384400615698</v>
      </c>
      <c r="D38" s="87">
        <v>52.313199046568634</v>
      </c>
      <c r="E38" s="87">
        <v>55.095648886385092</v>
      </c>
      <c r="F38" s="87">
        <v>49.37090890926158</v>
      </c>
      <c r="G38" s="87">
        <v>55.747056162759129</v>
      </c>
      <c r="H38" s="87">
        <v>57.487124513323245</v>
      </c>
      <c r="I38" s="87">
        <v>28.147329144209454</v>
      </c>
      <c r="J38" s="87">
        <v>25.005562601030192</v>
      </c>
      <c r="K38" s="87">
        <v>29.815018924529291</v>
      </c>
      <c r="L38" s="87">
        <v>16.479979989497121</v>
      </c>
      <c r="M38" s="87">
        <v>17.923682020301467</v>
      </c>
      <c r="N38" s="87">
        <v>16.410008283959236</v>
      </c>
      <c r="O38" s="87">
        <v>15.532708801808035</v>
      </c>
      <c r="P38" s="87">
        <v>17.127419233832399</v>
      </c>
      <c r="Q38" s="87">
        <v>15.257494696213653</v>
      </c>
    </row>
    <row r="39" spans="1:17" x14ac:dyDescent="0.25">
      <c r="A39" s="88" t="s">
        <v>29</v>
      </c>
      <c r="B39" s="87">
        <v>21.67205986922659</v>
      </c>
      <c r="C39" s="87">
        <v>18.470092818384003</v>
      </c>
      <c r="D39" s="87">
        <v>24.659217860400002</v>
      </c>
      <c r="E39" s="87">
        <v>18.495790643159999</v>
      </c>
      <c r="F39" s="87">
        <v>15.524791559568005</v>
      </c>
      <c r="G39" s="87">
        <v>18.576160829519825</v>
      </c>
      <c r="H39" s="87">
        <v>15.552433734264003</v>
      </c>
      <c r="I39" s="87">
        <v>15.528971911896001</v>
      </c>
      <c r="J39" s="87">
        <v>9.3990523249440017</v>
      </c>
      <c r="K39" s="87">
        <v>9.3779237224800021</v>
      </c>
      <c r="L39" s="87">
        <v>12.384306924557718</v>
      </c>
      <c r="M39" s="87">
        <v>12.382462103206489</v>
      </c>
      <c r="N39" s="87">
        <v>12.375879853299505</v>
      </c>
      <c r="O39" s="87">
        <v>12.383223374511486</v>
      </c>
      <c r="P39" s="87">
        <v>12.383711968153969</v>
      </c>
      <c r="Q39" s="87">
        <v>12.383168972910564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23.057782653452456</v>
      </c>
      <c r="C41" s="87">
        <v>20.0088302581714</v>
      </c>
      <c r="D41" s="87">
        <v>19.420181371961728</v>
      </c>
      <c r="E41" s="87">
        <v>25.992492179344879</v>
      </c>
      <c r="F41" s="87">
        <v>25.523556913842569</v>
      </c>
      <c r="G41" s="87">
        <v>23.066957407939462</v>
      </c>
      <c r="H41" s="87">
        <v>22.029996800069881</v>
      </c>
      <c r="I41" s="87">
        <v>9.1121574815037487</v>
      </c>
      <c r="J41" s="87">
        <v>7.8770728843361093</v>
      </c>
      <c r="K41" s="87">
        <v>15.886154938735539</v>
      </c>
      <c r="L41" s="87">
        <v>5.5268950941321373</v>
      </c>
      <c r="M41" s="87">
        <v>2.9569547767203037</v>
      </c>
      <c r="N41" s="87">
        <v>3.1035830693984394</v>
      </c>
      <c r="O41" s="87">
        <v>3.6092669533205308</v>
      </c>
      <c r="P41" s="87">
        <v>5.1373745375200421</v>
      </c>
      <c r="Q41" s="87">
        <v>4.7908390564510599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291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290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1.0000000000000002</v>
      </c>
      <c r="D50" s="77">
        <f t="shared" si="0"/>
        <v>1</v>
      </c>
      <c r="E50" s="77">
        <f t="shared" si="0"/>
        <v>1.0000000000000002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0.99999999999999989</v>
      </c>
      <c r="K50" s="77">
        <f t="shared" si="0"/>
        <v>1</v>
      </c>
      <c r="L50" s="77">
        <f t="shared" si="0"/>
        <v>1</v>
      </c>
      <c r="M50" s="77">
        <f t="shared" si="0"/>
        <v>1</v>
      </c>
      <c r="N50" s="77">
        <f t="shared" si="0"/>
        <v>0.99999999999999989</v>
      </c>
      <c r="O50" s="77">
        <f t="shared" si="0"/>
        <v>1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0</v>
      </c>
      <c r="C55" s="201">
        <f t="shared" si="5"/>
        <v>3.9271379641419836E-2</v>
      </c>
      <c r="D55" s="201">
        <f t="shared" si="5"/>
        <v>4.9760779810709664E-2</v>
      </c>
      <c r="E55" s="201">
        <f t="shared" si="5"/>
        <v>1.2258725479649426E-2</v>
      </c>
      <c r="F55" s="201">
        <f t="shared" si="5"/>
        <v>8.6234113245982624E-3</v>
      </c>
      <c r="G55" s="201">
        <f t="shared" si="5"/>
        <v>4.5138877135053282E-2</v>
      </c>
      <c r="H55" s="201">
        <f t="shared" si="5"/>
        <v>5.2452718633566854E-2</v>
      </c>
      <c r="I55" s="201">
        <f t="shared" si="5"/>
        <v>8.0233863519866083E-2</v>
      </c>
      <c r="J55" s="201">
        <f t="shared" si="5"/>
        <v>9.4675100573712784E-2</v>
      </c>
      <c r="K55" s="201">
        <f t="shared" si="5"/>
        <v>9.3922115509002133E-2</v>
      </c>
      <c r="L55" s="201">
        <f t="shared" si="5"/>
        <v>9.8628014038139811E-2</v>
      </c>
      <c r="M55" s="201">
        <f t="shared" si="5"/>
        <v>9.1549406603076214E-2</v>
      </c>
      <c r="N55" s="201">
        <f t="shared" si="5"/>
        <v>0.11054440649182701</v>
      </c>
      <c r="O55" s="201">
        <f t="shared" si="5"/>
        <v>0.11185569790659113</v>
      </c>
      <c r="P55" s="201">
        <f t="shared" si="5"/>
        <v>0.11400842150593012</v>
      </c>
      <c r="Q55" s="201">
        <f t="shared" si="5"/>
        <v>0.11293107623849212</v>
      </c>
    </row>
    <row r="56" spans="1:17" x14ac:dyDescent="0.25">
      <c r="A56" s="127" t="s">
        <v>295</v>
      </c>
      <c r="B56" s="200">
        <f t="shared" ref="B56:Q56" si="6">IF(B$15=0,0,B$15/B$5)</f>
        <v>0.19350035167474253</v>
      </c>
      <c r="C56" s="200">
        <f t="shared" si="6"/>
        <v>0.22320326305517546</v>
      </c>
      <c r="D56" s="200">
        <f t="shared" si="6"/>
        <v>0.23507730691560422</v>
      </c>
      <c r="E56" s="200">
        <f t="shared" si="6"/>
        <v>0.24645071549872119</v>
      </c>
      <c r="F56" s="200">
        <f t="shared" si="6"/>
        <v>0.27026968549374508</v>
      </c>
      <c r="G56" s="200">
        <f t="shared" si="6"/>
        <v>0.23533165731274447</v>
      </c>
      <c r="H56" s="200">
        <f t="shared" si="6"/>
        <v>0.2401881886887261</v>
      </c>
      <c r="I56" s="200">
        <f t="shared" si="6"/>
        <v>0.35590375098802202</v>
      </c>
      <c r="J56" s="200">
        <f t="shared" si="6"/>
        <v>0.42331007077030181</v>
      </c>
      <c r="K56" s="200">
        <f t="shared" si="6"/>
        <v>0.40645938684817307</v>
      </c>
      <c r="L56" s="200">
        <f t="shared" si="6"/>
        <v>0.4434861266964315</v>
      </c>
      <c r="M56" s="200">
        <f t="shared" si="6"/>
        <v>0.4231150517985704</v>
      </c>
      <c r="N56" s="200">
        <f t="shared" si="6"/>
        <v>0.50726799089551189</v>
      </c>
      <c r="O56" s="200">
        <f t="shared" si="6"/>
        <v>0.50889605190619935</v>
      </c>
      <c r="P56" s="200">
        <f t="shared" si="6"/>
        <v>0.51196761517842848</v>
      </c>
      <c r="Q56" s="200">
        <f t="shared" si="6"/>
        <v>0.50705016351930265</v>
      </c>
    </row>
    <row r="57" spans="1:17" x14ac:dyDescent="0.25">
      <c r="A57" s="142" t="s">
        <v>301</v>
      </c>
      <c r="B57" s="199">
        <f t="shared" ref="B57:Q57" si="7">IF(B$16=0,0,B$16/B$5)</f>
        <v>0.19350035167474253</v>
      </c>
      <c r="C57" s="199">
        <f t="shared" si="7"/>
        <v>0.22320326305517546</v>
      </c>
      <c r="D57" s="199">
        <f t="shared" si="7"/>
        <v>0.23507730691560422</v>
      </c>
      <c r="E57" s="199">
        <f t="shared" si="7"/>
        <v>0.24645071549872119</v>
      </c>
      <c r="F57" s="199">
        <f t="shared" si="7"/>
        <v>0.27026968549374508</v>
      </c>
      <c r="G57" s="199">
        <f t="shared" si="7"/>
        <v>0.23533165731274447</v>
      </c>
      <c r="H57" s="199">
        <f t="shared" si="7"/>
        <v>0.2401881886887261</v>
      </c>
      <c r="I57" s="199">
        <f t="shared" si="7"/>
        <v>0.35590375098802202</v>
      </c>
      <c r="J57" s="199">
        <f t="shared" si="7"/>
        <v>0.42331007077030181</v>
      </c>
      <c r="K57" s="199">
        <f t="shared" si="7"/>
        <v>0.40645938684817307</v>
      </c>
      <c r="L57" s="199">
        <f t="shared" si="7"/>
        <v>0.4434861266964315</v>
      </c>
      <c r="M57" s="199">
        <f t="shared" si="7"/>
        <v>0.4231150517985704</v>
      </c>
      <c r="N57" s="199">
        <f t="shared" si="7"/>
        <v>0.50726799089551189</v>
      </c>
      <c r="O57" s="199">
        <f t="shared" si="7"/>
        <v>0.50889605190619935</v>
      </c>
      <c r="P57" s="199">
        <f t="shared" si="7"/>
        <v>0.51196761517842848</v>
      </c>
      <c r="Q57" s="199">
        <f t="shared" si="7"/>
        <v>0.50705016351930265</v>
      </c>
    </row>
    <row r="58" spans="1:17" x14ac:dyDescent="0.25">
      <c r="A58" s="142" t="s">
        <v>300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294</v>
      </c>
      <c r="B59" s="200">
        <f t="shared" ref="B59:Q59" si="9">IF(B$23=0,0,B$23/B$5)</f>
        <v>0</v>
      </c>
      <c r="C59" s="200">
        <f t="shared" si="9"/>
        <v>0</v>
      </c>
      <c r="D59" s="200">
        <f t="shared" si="9"/>
        <v>0</v>
      </c>
      <c r="E59" s="200">
        <f t="shared" si="9"/>
        <v>0</v>
      </c>
      <c r="F59" s="200">
        <f t="shared" si="9"/>
        <v>0</v>
      </c>
      <c r="G59" s="200">
        <f t="shared" si="9"/>
        <v>0</v>
      </c>
      <c r="H59" s="200">
        <f t="shared" si="9"/>
        <v>0</v>
      </c>
      <c r="I59" s="200">
        <f t="shared" si="9"/>
        <v>0</v>
      </c>
      <c r="J59" s="200">
        <f t="shared" si="9"/>
        <v>0</v>
      </c>
      <c r="K59" s="200">
        <f t="shared" si="9"/>
        <v>0</v>
      </c>
      <c r="L59" s="200">
        <f t="shared" si="9"/>
        <v>0</v>
      </c>
      <c r="M59" s="200">
        <f t="shared" si="9"/>
        <v>0</v>
      </c>
      <c r="N59" s="200">
        <f t="shared" si="9"/>
        <v>0</v>
      </c>
      <c r="O59" s="200">
        <f t="shared" si="9"/>
        <v>0</v>
      </c>
      <c r="P59" s="200">
        <f t="shared" si="9"/>
        <v>0</v>
      </c>
      <c r="Q59" s="200">
        <f t="shared" si="9"/>
        <v>0</v>
      </c>
    </row>
    <row r="60" spans="1:17" x14ac:dyDescent="0.25">
      <c r="A60" s="142" t="s">
        <v>299</v>
      </c>
      <c r="B60" s="199">
        <f t="shared" ref="B60:Q60" si="10">IF(B$24=0,0,B$24/B$5)</f>
        <v>0</v>
      </c>
      <c r="C60" s="199">
        <f t="shared" si="10"/>
        <v>0</v>
      </c>
      <c r="D60" s="199">
        <f t="shared" si="10"/>
        <v>0</v>
      </c>
      <c r="E60" s="199">
        <f t="shared" si="10"/>
        <v>0</v>
      </c>
      <c r="F60" s="199">
        <f t="shared" si="10"/>
        <v>0</v>
      </c>
      <c r="G60" s="199">
        <f t="shared" si="10"/>
        <v>0</v>
      </c>
      <c r="H60" s="199">
        <f t="shared" si="10"/>
        <v>0</v>
      </c>
      <c r="I60" s="199">
        <f t="shared" si="10"/>
        <v>0</v>
      </c>
      <c r="J60" s="199">
        <f t="shared" si="10"/>
        <v>0</v>
      </c>
      <c r="K60" s="199">
        <f t="shared" si="10"/>
        <v>0</v>
      </c>
      <c r="L60" s="199">
        <f t="shared" si="10"/>
        <v>0</v>
      </c>
      <c r="M60" s="199">
        <f t="shared" si="10"/>
        <v>0</v>
      </c>
      <c r="N60" s="199">
        <f t="shared" si="10"/>
        <v>0</v>
      </c>
      <c r="O60" s="199">
        <f t="shared" si="10"/>
        <v>0</v>
      </c>
      <c r="P60" s="199">
        <f t="shared" si="10"/>
        <v>0</v>
      </c>
      <c r="Q60" s="199">
        <f t="shared" si="10"/>
        <v>0</v>
      </c>
    </row>
    <row r="61" spans="1:17" x14ac:dyDescent="0.25">
      <c r="A61" s="142" t="s">
        <v>298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293</v>
      </c>
      <c r="B62" s="200">
        <f t="shared" ref="B62:Q62" si="12">IF(B$26=0,0,B$26/B$5)</f>
        <v>0.21730765043456843</v>
      </c>
      <c r="C62" s="200">
        <f t="shared" si="12"/>
        <v>0.24202729901559494</v>
      </c>
      <c r="D62" s="200">
        <f t="shared" si="12"/>
        <v>0.23385306825552585</v>
      </c>
      <c r="E62" s="200">
        <f t="shared" si="12"/>
        <v>0.2238247975065254</v>
      </c>
      <c r="F62" s="200">
        <f t="shared" si="12"/>
        <v>0.19973344875318863</v>
      </c>
      <c r="G62" s="200">
        <f t="shared" si="12"/>
        <v>0.22869522143308224</v>
      </c>
      <c r="H62" s="200">
        <f t="shared" si="12"/>
        <v>0.23043129227742754</v>
      </c>
      <c r="I62" s="200">
        <f t="shared" si="12"/>
        <v>0.26501192174363675</v>
      </c>
      <c r="J62" s="200">
        <f t="shared" si="12"/>
        <v>0.21891022903279728</v>
      </c>
      <c r="K62" s="200">
        <f t="shared" si="12"/>
        <v>0.16190084187850967</v>
      </c>
      <c r="L62" s="200">
        <f t="shared" si="12"/>
        <v>0.24253822813920073</v>
      </c>
      <c r="M62" s="200">
        <f t="shared" si="12"/>
        <v>0.27102647554140186</v>
      </c>
      <c r="N62" s="200">
        <f t="shared" si="12"/>
        <v>0.12823825862352248</v>
      </c>
      <c r="O62" s="200">
        <f t="shared" si="12"/>
        <v>0.1269402959037155</v>
      </c>
      <c r="P62" s="200">
        <f t="shared" si="12"/>
        <v>0.10411689964977602</v>
      </c>
      <c r="Q62" s="200">
        <f t="shared" si="12"/>
        <v>0.11467601523767976</v>
      </c>
    </row>
    <row r="63" spans="1:17" x14ac:dyDescent="0.25">
      <c r="A63" s="142" t="s">
        <v>297</v>
      </c>
      <c r="B63" s="199">
        <f t="shared" ref="B63:Q63" si="13">IF(B$27=0,0,B$27/B$5)</f>
        <v>0.21730765043456843</v>
      </c>
      <c r="C63" s="199">
        <f t="shared" si="13"/>
        <v>0.24202729901559494</v>
      </c>
      <c r="D63" s="199">
        <f t="shared" si="13"/>
        <v>0.23385306825552585</v>
      </c>
      <c r="E63" s="199">
        <f t="shared" si="13"/>
        <v>0.2238247975065254</v>
      </c>
      <c r="F63" s="199">
        <f t="shared" si="13"/>
        <v>0.19973344875318863</v>
      </c>
      <c r="G63" s="199">
        <f t="shared" si="13"/>
        <v>0.22869522143308224</v>
      </c>
      <c r="H63" s="199">
        <f t="shared" si="13"/>
        <v>0.23043129227742754</v>
      </c>
      <c r="I63" s="199">
        <f t="shared" si="13"/>
        <v>0.26501192174363675</v>
      </c>
      <c r="J63" s="199">
        <f t="shared" si="13"/>
        <v>0.21891022903279728</v>
      </c>
      <c r="K63" s="199">
        <f t="shared" si="13"/>
        <v>0.16190084187850967</v>
      </c>
      <c r="L63" s="199">
        <f t="shared" si="13"/>
        <v>0.24253822813920073</v>
      </c>
      <c r="M63" s="199">
        <f t="shared" si="13"/>
        <v>0.27102647554140186</v>
      </c>
      <c r="N63" s="199">
        <f t="shared" si="13"/>
        <v>0.12823825862352248</v>
      </c>
      <c r="O63" s="199">
        <f t="shared" si="13"/>
        <v>0.1269402959037155</v>
      </c>
      <c r="P63" s="199">
        <f t="shared" si="13"/>
        <v>0.10411689964977602</v>
      </c>
      <c r="Q63" s="199">
        <f t="shared" si="13"/>
        <v>0.11467601523767976</v>
      </c>
    </row>
    <row r="64" spans="1:17" x14ac:dyDescent="0.25">
      <c r="A64" s="142" t="s">
        <v>296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292</v>
      </c>
      <c r="B65" s="200">
        <f t="shared" ref="B65:Q65" si="15">IF(B$34=0,0,B$34/B$5)</f>
        <v>0.58919199789068899</v>
      </c>
      <c r="C65" s="200">
        <f t="shared" si="15"/>
        <v>0.49549805828780991</v>
      </c>
      <c r="D65" s="200">
        <f t="shared" si="15"/>
        <v>0.48130884501816029</v>
      </c>
      <c r="E65" s="200">
        <f t="shared" si="15"/>
        <v>0.51746576151510415</v>
      </c>
      <c r="F65" s="200">
        <f t="shared" si="15"/>
        <v>0.52137345442846816</v>
      </c>
      <c r="G65" s="200">
        <f t="shared" si="15"/>
        <v>0.49083424411912008</v>
      </c>
      <c r="H65" s="200">
        <f t="shared" si="15"/>
        <v>0.47692780040027954</v>
      </c>
      <c r="I65" s="200">
        <f t="shared" si="15"/>
        <v>0.29885046374847513</v>
      </c>
      <c r="J65" s="200">
        <f t="shared" si="15"/>
        <v>0.26310459962318811</v>
      </c>
      <c r="K65" s="200">
        <f t="shared" si="15"/>
        <v>0.33771765576431523</v>
      </c>
      <c r="L65" s="200">
        <f t="shared" si="15"/>
        <v>0.21534763112622801</v>
      </c>
      <c r="M65" s="200">
        <f t="shared" si="15"/>
        <v>0.21430906605695152</v>
      </c>
      <c r="N65" s="200">
        <f t="shared" si="15"/>
        <v>0.2539493439891386</v>
      </c>
      <c r="O65" s="200">
        <f t="shared" si="15"/>
        <v>0.25230795428349406</v>
      </c>
      <c r="P65" s="200">
        <f t="shared" si="15"/>
        <v>0.26990706366586548</v>
      </c>
      <c r="Q65" s="200">
        <f t="shared" si="15"/>
        <v>0.26534274500452543</v>
      </c>
    </row>
    <row r="66" spans="1:17" x14ac:dyDescent="0.25">
      <c r="A66" s="127" t="s">
        <v>291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290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30">
        <f>IF(B$5=0,0,B$5/MAE_fec!B$5)</f>
        <v>0.95776630243662042</v>
      </c>
      <c r="C71" s="230">
        <f>IF(C$5=0,0,C$5/MAE_fec!C$5)</f>
        <v>0.83865551845185349</v>
      </c>
      <c r="D71" s="230">
        <f>IF(D$5=0,0,D$5/MAE_fec!D$5)</f>
        <v>0.80012754222651405</v>
      </c>
      <c r="E71" s="230">
        <f>IF(E$5=0,0,E$5/MAE_fec!E$5)</f>
        <v>0.7519885506060362</v>
      </c>
      <c r="F71" s="230">
        <f>IF(F$5=0,0,F$5/MAE_fec!F$5)</f>
        <v>0.68571551413594634</v>
      </c>
      <c r="G71" s="230">
        <f>IF(G$5=0,0,G$5/MAE_fec!G$5)</f>
        <v>0.79463864409825069</v>
      </c>
      <c r="H71" s="230">
        <f>IF(H$5=0,0,H$5/MAE_fec!H$5)</f>
        <v>0.78401758747753392</v>
      </c>
      <c r="I71" s="230">
        <f>IF(I$5=0,0,I$5/MAE_fec!I$5)</f>
        <v>0.55333549056563414</v>
      </c>
      <c r="J71" s="230">
        <f>IF(J$5=0,0,J$5/MAE_fec!J$5)</f>
        <v>0.46893263341373392</v>
      </c>
      <c r="K71" s="230">
        <f>IF(K$5=0,0,K$5/MAE_fec!K$5)</f>
        <v>0.47269212357643287</v>
      </c>
      <c r="L71" s="230">
        <f>IF(L$5=0,0,L$5/MAE_fec!L$5)</f>
        <v>0.45013827626675174</v>
      </c>
      <c r="M71" s="230">
        <f>IF(M$5=0,0,M$5/MAE_fec!M$5)</f>
        <v>0.48494300376218341</v>
      </c>
      <c r="N71" s="230">
        <f>IF(N$5=0,0,N$5/MAE_fec!N$5)</f>
        <v>0.40161456956235619</v>
      </c>
      <c r="O71" s="230">
        <f>IF(O$5=0,0,O$5/MAE_fec!O$5)</f>
        <v>0.39690641658519543</v>
      </c>
      <c r="P71" s="230">
        <f>IF(P$5=0,0,P$5/MAE_fec!P$5)</f>
        <v>0.38941197189044496</v>
      </c>
      <c r="Q71" s="230">
        <f>IF(Q$5=0,0,Q$5/MAE_fec!Q$5)</f>
        <v>0.39312690279320095</v>
      </c>
    </row>
    <row r="72" spans="1:17" x14ac:dyDescent="0.25">
      <c r="A72" s="132" t="s">
        <v>83</v>
      </c>
      <c r="B72" s="275">
        <f>IF(B$6=0,0,B$6/MAE_fec!B$6)</f>
        <v>0</v>
      </c>
      <c r="C72" s="275">
        <f>IF(C$6=0,0,C$6/MAE_fec!C$6)</f>
        <v>0</v>
      </c>
      <c r="D72" s="275">
        <f>IF(D$6=0,0,D$6/MAE_fec!D$6)</f>
        <v>0</v>
      </c>
      <c r="E72" s="275">
        <f>IF(E$6=0,0,E$6/MAE_fec!E$6)</f>
        <v>0</v>
      </c>
      <c r="F72" s="275">
        <f>IF(F$6=0,0,F$6/MAE_fec!F$6)</f>
        <v>0</v>
      </c>
      <c r="G72" s="275">
        <f>IF(G$6=0,0,G$6/MAE_fec!G$6)</f>
        <v>0</v>
      </c>
      <c r="H72" s="275">
        <f>IF(H$6=0,0,H$6/MAE_fec!H$6)</f>
        <v>0</v>
      </c>
      <c r="I72" s="275">
        <f>IF(I$6=0,0,I$6/MAE_fec!I$6)</f>
        <v>0</v>
      </c>
      <c r="J72" s="275">
        <f>IF(J$6=0,0,J$6/MAE_fec!J$6)</f>
        <v>0</v>
      </c>
      <c r="K72" s="275">
        <f>IF(K$6=0,0,K$6/MAE_fec!K$6)</f>
        <v>0</v>
      </c>
      <c r="L72" s="275">
        <f>IF(L$6=0,0,L$6/MAE_fec!L$6)</f>
        <v>0</v>
      </c>
      <c r="M72" s="275">
        <f>IF(M$6=0,0,M$6/MAE_fec!M$6)</f>
        <v>0</v>
      </c>
      <c r="N72" s="275">
        <f>IF(N$6=0,0,N$6/MAE_fec!N$6)</f>
        <v>0</v>
      </c>
      <c r="O72" s="275">
        <f>IF(O$6=0,0,O$6/MAE_fec!O$6)</f>
        <v>0</v>
      </c>
      <c r="P72" s="275">
        <f>IF(P$6=0,0,P$6/MAE_fec!P$6)</f>
        <v>0</v>
      </c>
      <c r="Q72" s="275">
        <f>IF(Q$6=0,0,Q$6/MAE_fec!Q$6)</f>
        <v>0</v>
      </c>
    </row>
    <row r="73" spans="1:17" x14ac:dyDescent="0.25">
      <c r="A73" s="76" t="s">
        <v>82</v>
      </c>
      <c r="B73" s="274">
        <f>IF(B$7=0,0,B$7/MAE_fec!B$7)</f>
        <v>0</v>
      </c>
      <c r="C73" s="274">
        <f>IF(C$7=0,0,C$7/MAE_fec!C$7)</f>
        <v>0</v>
      </c>
      <c r="D73" s="274">
        <f>IF(D$7=0,0,D$7/MAE_fec!D$7)</f>
        <v>0</v>
      </c>
      <c r="E73" s="274">
        <f>IF(E$7=0,0,E$7/MAE_fec!E$7)</f>
        <v>0</v>
      </c>
      <c r="F73" s="274">
        <f>IF(F$7=0,0,F$7/MAE_fec!F$7)</f>
        <v>0</v>
      </c>
      <c r="G73" s="274">
        <f>IF(G$7=0,0,G$7/MAE_fec!G$7)</f>
        <v>0</v>
      </c>
      <c r="H73" s="274">
        <f>IF(H$7=0,0,H$7/MAE_fec!H$7)</f>
        <v>0</v>
      </c>
      <c r="I73" s="274">
        <f>IF(I$7=0,0,I$7/MAE_fec!I$7)</f>
        <v>0</v>
      </c>
      <c r="J73" s="274">
        <f>IF(J$7=0,0,J$7/MAE_fec!J$7)</f>
        <v>0</v>
      </c>
      <c r="K73" s="274">
        <f>IF(K$7=0,0,K$7/MAE_fec!K$7)</f>
        <v>0</v>
      </c>
      <c r="L73" s="274">
        <f>IF(L$7=0,0,L$7/MAE_fec!L$7)</f>
        <v>0</v>
      </c>
      <c r="M73" s="274">
        <f>IF(M$7=0,0,M$7/MAE_fec!M$7)</f>
        <v>0</v>
      </c>
      <c r="N73" s="274">
        <f>IF(N$7=0,0,N$7/MAE_fec!N$7)</f>
        <v>0</v>
      </c>
      <c r="O73" s="274">
        <f>IF(O$7=0,0,O$7/MAE_fec!O$7)</f>
        <v>0</v>
      </c>
      <c r="P73" s="274">
        <f>IF(P$7=0,0,P$7/MAE_fec!P$7)</f>
        <v>0</v>
      </c>
      <c r="Q73" s="274">
        <f>IF(Q$7=0,0,Q$7/MAE_fec!Q$7)</f>
        <v>0</v>
      </c>
    </row>
    <row r="74" spans="1:17" x14ac:dyDescent="0.25">
      <c r="A74" s="76" t="s">
        <v>81</v>
      </c>
      <c r="B74" s="274">
        <f>IF(B$8=0,0,B$8/MAE_fec!B$8)</f>
        <v>0</v>
      </c>
      <c r="C74" s="274">
        <f>IF(C$8=0,0,C$8/MAE_fec!C$8)</f>
        <v>0</v>
      </c>
      <c r="D74" s="274">
        <f>IF(D$8=0,0,D$8/MAE_fec!D$8)</f>
        <v>0</v>
      </c>
      <c r="E74" s="274">
        <f>IF(E$8=0,0,E$8/MAE_fec!E$8)</f>
        <v>0</v>
      </c>
      <c r="F74" s="274">
        <f>IF(F$8=0,0,F$8/MAE_fec!F$8)</f>
        <v>0</v>
      </c>
      <c r="G74" s="274">
        <f>IF(G$8=0,0,G$8/MAE_fec!G$8)</f>
        <v>0</v>
      </c>
      <c r="H74" s="274">
        <f>IF(H$8=0,0,H$8/MAE_fec!H$8)</f>
        <v>0</v>
      </c>
      <c r="I74" s="274">
        <f>IF(I$8=0,0,I$8/MAE_fec!I$8)</f>
        <v>0</v>
      </c>
      <c r="J74" s="274">
        <f>IF(J$8=0,0,J$8/MAE_fec!J$8)</f>
        <v>0</v>
      </c>
      <c r="K74" s="274">
        <f>IF(K$8=0,0,K$8/MAE_fec!K$8)</f>
        <v>0</v>
      </c>
      <c r="L74" s="274">
        <f>IF(L$8=0,0,L$8/MAE_fec!L$8)</f>
        <v>0</v>
      </c>
      <c r="M74" s="274">
        <f>IF(M$8=0,0,M$8/MAE_fec!M$8)</f>
        <v>0</v>
      </c>
      <c r="N74" s="274">
        <f>IF(N$8=0,0,N$8/MAE_fec!N$8)</f>
        <v>0</v>
      </c>
      <c r="O74" s="274">
        <f>IF(O$8=0,0,O$8/MAE_fec!O$8)</f>
        <v>0</v>
      </c>
      <c r="P74" s="274">
        <f>IF(P$8=0,0,P$8/MAE_fec!P$8)</f>
        <v>0</v>
      </c>
      <c r="Q74" s="274">
        <f>IF(Q$8=0,0,Q$8/MAE_fec!Q$8)</f>
        <v>0</v>
      </c>
    </row>
    <row r="75" spans="1:17" x14ac:dyDescent="0.25">
      <c r="A75" s="76" t="s">
        <v>80</v>
      </c>
      <c r="B75" s="274">
        <f>IF(B$9=0,0,B$9/MAE_fec!B$9)</f>
        <v>0</v>
      </c>
      <c r="C75" s="274">
        <f>IF(C$9=0,0,C$9/MAE_fec!C$9)</f>
        <v>0</v>
      </c>
      <c r="D75" s="274">
        <f>IF(D$9=0,0,D$9/MAE_fec!D$9)</f>
        <v>0</v>
      </c>
      <c r="E75" s="274">
        <f>IF(E$9=0,0,E$9/MAE_fec!E$9)</f>
        <v>0</v>
      </c>
      <c r="F75" s="274">
        <f>IF(F$9=0,0,F$9/MAE_fec!F$9)</f>
        <v>0</v>
      </c>
      <c r="G75" s="274">
        <f>IF(G$9=0,0,G$9/MAE_fec!G$9)</f>
        <v>0</v>
      </c>
      <c r="H75" s="274">
        <f>IF(H$9=0,0,H$9/MAE_fec!H$9)</f>
        <v>0</v>
      </c>
      <c r="I75" s="274">
        <f>IF(I$9=0,0,I$9/MAE_fec!I$9)</f>
        <v>0</v>
      </c>
      <c r="J75" s="274">
        <f>IF(J$9=0,0,J$9/MAE_fec!J$9)</f>
        <v>0</v>
      </c>
      <c r="K75" s="274">
        <f>IF(K$9=0,0,K$9/MAE_fec!K$9)</f>
        <v>0</v>
      </c>
      <c r="L75" s="274">
        <f>IF(L$9=0,0,L$9/MAE_fec!L$9)</f>
        <v>0</v>
      </c>
      <c r="M75" s="274">
        <f>IF(M$9=0,0,M$9/MAE_fec!M$9)</f>
        <v>0</v>
      </c>
      <c r="N75" s="274">
        <f>IF(N$9=0,0,N$9/MAE_fec!N$9)</f>
        <v>0</v>
      </c>
      <c r="O75" s="274">
        <f>IF(O$9=0,0,O$9/MAE_fec!O$9)</f>
        <v>0</v>
      </c>
      <c r="P75" s="274">
        <f>IF(P$9=0,0,P$9/MAE_fec!P$9)</f>
        <v>0</v>
      </c>
      <c r="Q75" s="274">
        <f>IF(Q$9=0,0,Q$9/MAE_fec!Q$9)</f>
        <v>0</v>
      </c>
    </row>
    <row r="76" spans="1:17" x14ac:dyDescent="0.25">
      <c r="A76" s="129" t="s">
        <v>79</v>
      </c>
      <c r="B76" s="273">
        <f>IF(B$10=0,0,B$10/MAE_fec!B$10)</f>
        <v>0</v>
      </c>
      <c r="C76" s="273">
        <f>IF(C$10=0,0,C$10/MAE_fec!C$10)</f>
        <v>0.98303609784003443</v>
      </c>
      <c r="D76" s="273">
        <f>IF(D$10=0,0,D$10/MAE_fec!D$10)</f>
        <v>1.1883820838626304</v>
      </c>
      <c r="E76" s="273">
        <f>IF(E$10=0,0,E$10/MAE_fec!E$10)</f>
        <v>0.27514792749496669</v>
      </c>
      <c r="F76" s="273">
        <f>IF(F$10=0,0,F$10/MAE_fec!F$10)</f>
        <v>0.17649514980325565</v>
      </c>
      <c r="G76" s="273">
        <f>IF(G$10=0,0,G$10/MAE_fec!G$10)</f>
        <v>1.0706071288172945</v>
      </c>
      <c r="H76" s="273">
        <f>IF(H$10=0,0,H$10/MAE_fec!H$10)</f>
        <v>1.2274491395119844</v>
      </c>
      <c r="I76" s="273">
        <f>IF(I$10=0,0,I$10/MAE_fec!I$10)</f>
        <v>1.3251221999999998</v>
      </c>
      <c r="J76" s="273">
        <f>IF(J$10=0,0,J$10/MAE_fec!J$10)</f>
        <v>1.3251222000000002</v>
      </c>
      <c r="K76" s="273">
        <f>IF(K$10=0,0,K$10/MAE_fec!K$10)</f>
        <v>1.3251222</v>
      </c>
      <c r="L76" s="273">
        <f>IF(L$10=0,0,L$10/MAE_fec!L$10)</f>
        <v>1.3251222</v>
      </c>
      <c r="M76" s="273">
        <f>IF(M$10=0,0,M$10/MAE_fec!M$10)</f>
        <v>1.3251222</v>
      </c>
      <c r="N76" s="273">
        <f>IF(N$10=0,0,N$10/MAE_fec!N$10)</f>
        <v>1.3251222</v>
      </c>
      <c r="O76" s="273">
        <f>IF(O$10=0,0,O$10/MAE_fec!O$10)</f>
        <v>1.3251222</v>
      </c>
      <c r="P76" s="273">
        <f>IF(P$10=0,0,P$10/MAE_fec!P$10)</f>
        <v>1.3251222000000002</v>
      </c>
      <c r="Q76" s="273">
        <f>IF(Q$10=0,0,Q$10/MAE_fec!Q$10)</f>
        <v>1.3251222</v>
      </c>
    </row>
    <row r="77" spans="1:17" x14ac:dyDescent="0.25">
      <c r="A77" s="127" t="s">
        <v>295</v>
      </c>
      <c r="B77" s="296">
        <f>IF(B$15=0,0,B$15/MAE_fec!B$15)</f>
        <v>1.3209354000000002</v>
      </c>
      <c r="C77" s="296">
        <f>IF(C$15=0,0,C$15/MAE_fec!C$15)</f>
        <v>1.3342106894713517</v>
      </c>
      <c r="D77" s="296">
        <f>IF(D$15=0,0,D$15/MAE_fec!D$15)</f>
        <v>1.3406338914682718</v>
      </c>
      <c r="E77" s="296">
        <f>IF(E$15=0,0,E$15/MAE_fec!E$15)</f>
        <v>1.3209354000000002</v>
      </c>
      <c r="F77" s="296">
        <f>IF(F$15=0,0,F$15/MAE_fec!F$15)</f>
        <v>1.3209354000000002</v>
      </c>
      <c r="G77" s="296">
        <f>IF(G$15=0,0,G$15/MAE_fec!G$15)</f>
        <v>1.3328777006649435</v>
      </c>
      <c r="H77" s="296">
        <f>IF(H$15=0,0,H$15/MAE_fec!H$15)</f>
        <v>1.3422014992852318</v>
      </c>
      <c r="I77" s="296">
        <f>IF(I$15=0,0,I$15/MAE_fec!I$15)</f>
        <v>1.403658174135723</v>
      </c>
      <c r="J77" s="296">
        <f>IF(J$15=0,0,J$15/MAE_fec!J$15)</f>
        <v>1.4148465001407362</v>
      </c>
      <c r="K77" s="296">
        <f>IF(K$15=0,0,K$15/MAE_fec!K$15)</f>
        <v>1.3694172395219963</v>
      </c>
      <c r="L77" s="296">
        <f>IF(L$15=0,0,L$15/MAE_fec!L$15)</f>
        <v>1.4228733642654967</v>
      </c>
      <c r="M77" s="296">
        <f>IF(M$15=0,0,M$15/MAE_fec!M$15)</f>
        <v>1.462478333335411</v>
      </c>
      <c r="N77" s="296">
        <f>IF(N$15=0,0,N$15/MAE_fec!N$15)</f>
        <v>1.4520687723424495</v>
      </c>
      <c r="O77" s="296">
        <f>IF(O$15=0,0,O$15/MAE_fec!O$15)</f>
        <v>1.4396518146068373</v>
      </c>
      <c r="P77" s="296">
        <f>IF(P$15=0,0,P$15/MAE_fec!P$15)</f>
        <v>1.4209933870977682</v>
      </c>
      <c r="Q77" s="296">
        <f>IF(Q$15=0,0,Q$15/MAE_fec!Q$15)</f>
        <v>1.4207705925348821</v>
      </c>
    </row>
    <row r="78" spans="1:17" x14ac:dyDescent="0.25">
      <c r="A78" s="127" t="s">
        <v>294</v>
      </c>
      <c r="B78" s="296">
        <f>IF(B$23=0,0,B$23/MAE_fec!B$23)</f>
        <v>0</v>
      </c>
      <c r="C78" s="296">
        <f>IF(C$23=0,0,C$23/MAE_fec!C$23)</f>
        <v>0</v>
      </c>
      <c r="D78" s="296">
        <f>IF(D$23=0,0,D$23/MAE_fec!D$23)</f>
        <v>0</v>
      </c>
      <c r="E78" s="296">
        <f>IF(E$23=0,0,E$23/MAE_fec!E$23)</f>
        <v>0</v>
      </c>
      <c r="F78" s="296">
        <f>IF(F$23=0,0,F$23/MAE_fec!F$23)</f>
        <v>0</v>
      </c>
      <c r="G78" s="296">
        <f>IF(G$23=0,0,G$23/MAE_fec!G$23)</f>
        <v>0</v>
      </c>
      <c r="H78" s="296">
        <f>IF(H$23=0,0,H$23/MAE_fec!H$23)</f>
        <v>0</v>
      </c>
      <c r="I78" s="296">
        <f>IF(I$23=0,0,I$23/MAE_fec!I$23)</f>
        <v>0</v>
      </c>
      <c r="J78" s="296">
        <f>IF(J$23=0,0,J$23/MAE_fec!J$23)</f>
        <v>0</v>
      </c>
      <c r="K78" s="296">
        <f>IF(K$23=0,0,K$23/MAE_fec!K$23)</f>
        <v>0</v>
      </c>
      <c r="L78" s="296">
        <f>IF(L$23=0,0,L$23/MAE_fec!L$23)</f>
        <v>0</v>
      </c>
      <c r="M78" s="296">
        <f>IF(M$23=0,0,M$23/MAE_fec!M$23)</f>
        <v>0</v>
      </c>
      <c r="N78" s="296">
        <f>IF(N$23=0,0,N$23/MAE_fec!N$23)</f>
        <v>0</v>
      </c>
      <c r="O78" s="296">
        <f>IF(O$23=0,0,O$23/MAE_fec!O$23)</f>
        <v>0</v>
      </c>
      <c r="P78" s="296">
        <f>IF(P$23=0,0,P$23/MAE_fec!P$23)</f>
        <v>0</v>
      </c>
      <c r="Q78" s="296">
        <f>IF(Q$23=0,0,Q$23/MAE_fec!Q$23)</f>
        <v>0</v>
      </c>
    </row>
    <row r="79" spans="1:17" x14ac:dyDescent="0.25">
      <c r="A79" s="127" t="s">
        <v>293</v>
      </c>
      <c r="B79" s="296">
        <f>IF(B$26=0,0,B$26/MAE_fec!B$26)</f>
        <v>1.0755060138518784</v>
      </c>
      <c r="C79" s="296">
        <f>IF(C$26=0,0,C$26/MAE_fec!C$26)</f>
        <v>1.0488810453578798</v>
      </c>
      <c r="D79" s="296">
        <f>IF(D$26=0,0,D$26/MAE_fec!D$26)</f>
        <v>0.96689778760236855</v>
      </c>
      <c r="E79" s="296">
        <f>IF(E$26=0,0,E$26/MAE_fec!E$26)</f>
        <v>0.86975653904586914</v>
      </c>
      <c r="F79" s="296">
        <f>IF(F$26=0,0,F$26/MAE_fec!F$26)</f>
        <v>0.70773887327257112</v>
      </c>
      <c r="G79" s="296">
        <f>IF(G$26=0,0,G$26/MAE_fec!G$26)</f>
        <v>0.93908530698220782</v>
      </c>
      <c r="H79" s="296">
        <f>IF(H$26=0,0,H$26/MAE_fec!H$26)</f>
        <v>0.93356709194354948</v>
      </c>
      <c r="I79" s="296">
        <f>IF(I$26=0,0,I$26/MAE_fec!I$26)</f>
        <v>0.75776093436918812</v>
      </c>
      <c r="J79" s="296">
        <f>IF(J$26=0,0,J$26/MAE_fec!J$26)</f>
        <v>0.53046262010877121</v>
      </c>
      <c r="K79" s="296">
        <f>IF(K$26=0,0,K$26/MAE_fec!K$26)</f>
        <v>0.39546290004164675</v>
      </c>
      <c r="L79" s="296">
        <f>IF(L$26=0,0,L$26/MAE_fec!L$26)</f>
        <v>0.5641627636120834</v>
      </c>
      <c r="M79" s="296">
        <f>IF(M$26=0,0,M$26/MAE_fec!M$26)</f>
        <v>0.67917343344827785</v>
      </c>
      <c r="N79" s="296">
        <f>IF(N$26=0,0,N$26/MAE_fec!N$26)</f>
        <v>0.26613705423753464</v>
      </c>
      <c r="O79" s="296">
        <f>IF(O$26=0,0,O$26/MAE_fec!O$26)</f>
        <v>0.26035498669813489</v>
      </c>
      <c r="P79" s="296">
        <f>IF(P$26=0,0,P$26/MAE_fec!P$26)</f>
        <v>0.20951195073348733</v>
      </c>
      <c r="Q79" s="296">
        <f>IF(Q$26=0,0,Q$26/MAE_fec!Q$26)</f>
        <v>0.23296122027898111</v>
      </c>
    </row>
    <row r="80" spans="1:17" x14ac:dyDescent="0.25">
      <c r="A80" s="127" t="s">
        <v>292</v>
      </c>
      <c r="B80" s="296">
        <f>IF(B$34=0,0,B$34/MAE_fec!B$34)</f>
        <v>2.8376977458829176</v>
      </c>
      <c r="C80" s="296">
        <f>IF(C$34=0,0,C$34/MAE_fec!C$34)</f>
        <v>2.9250830004685224</v>
      </c>
      <c r="D80" s="296">
        <f>IF(D$34=0,0,D$34/MAE_fec!D$34)</f>
        <v>2.9174871930993547</v>
      </c>
      <c r="E80" s="296">
        <f>IF(E$34=0,0,E$34/MAE_fec!E$34)</f>
        <v>2.8671500807695045</v>
      </c>
      <c r="F80" s="296">
        <f>IF(F$34=0,0,F$34/MAE_fec!F$34)</f>
        <v>2.8549467293247357</v>
      </c>
      <c r="G80" s="296">
        <f>IF(G$34=0,0,G$34/MAE_fec!G$34)</f>
        <v>2.9058236067298986</v>
      </c>
      <c r="H80" s="296">
        <f>IF(H$34=0,0,H$34/MAE_fec!H$34)</f>
        <v>2.9070627117001187</v>
      </c>
      <c r="I80" s="296">
        <f>IF(I$34=0,0,I$34/MAE_fec!I$34)</f>
        <v>0.62583035510576401</v>
      </c>
      <c r="J80" s="296">
        <f>IF(J$34=0,0,J$34/MAE_fec!J$34)</f>
        <v>0.48377836786342249</v>
      </c>
      <c r="K80" s="296">
        <f>IF(K$34=0,0,K$34/MAE_fec!K$34)</f>
        <v>0.53724081830232495</v>
      </c>
      <c r="L80" s="296">
        <f>IF(L$34=0,0,L$34/MAE_fec!L$34)</f>
        <v>0.32352002990774043</v>
      </c>
      <c r="M80" s="296">
        <f>IF(M$34=0,0,M$34/MAE_fec!M$34)</f>
        <v>0.38655157144931945</v>
      </c>
      <c r="N80" s="296">
        <f>IF(N$34=0,0,N$34/MAE_fec!N$34)</f>
        <v>0.31433450328673612</v>
      </c>
      <c r="O80" s="296">
        <f>IF(O$34=0,0,O$34/MAE_fec!O$34)</f>
        <v>0.33854570549066859</v>
      </c>
      <c r="P80" s="296">
        <f>IF(P$34=0,0,P$34/MAE_fec!P$34)</f>
        <v>0.31045384251030872</v>
      </c>
      <c r="Q80" s="296">
        <f>IF(Q$34=0,0,Q$34/MAE_fec!Q$34)</f>
        <v>0.3360764504153973</v>
      </c>
    </row>
    <row r="81" spans="1:17" x14ac:dyDescent="0.25">
      <c r="A81" s="127" t="s">
        <v>291</v>
      </c>
      <c r="B81" s="296">
        <f>IF(B$45=0,0,B$45/MAE_fec!B$45)</f>
        <v>0</v>
      </c>
      <c r="C81" s="296">
        <f>IF(C$45=0,0,C$45/MAE_fec!C$45)</f>
        <v>0</v>
      </c>
      <c r="D81" s="296">
        <f>IF(D$45=0,0,D$45/MAE_fec!D$45)</f>
        <v>0</v>
      </c>
      <c r="E81" s="296">
        <f>IF(E$45=0,0,E$45/MAE_fec!E$45)</f>
        <v>0</v>
      </c>
      <c r="F81" s="296">
        <f>IF(F$45=0,0,F$45/MAE_fec!F$45)</f>
        <v>0</v>
      </c>
      <c r="G81" s="296">
        <f>IF(G$45=0,0,G$45/MAE_fec!G$45)</f>
        <v>0</v>
      </c>
      <c r="H81" s="296">
        <f>IF(H$45=0,0,H$45/MAE_fec!H$45)</f>
        <v>0</v>
      </c>
      <c r="I81" s="296">
        <f>IF(I$45=0,0,I$45/MAE_fec!I$45)</f>
        <v>0</v>
      </c>
      <c r="J81" s="296">
        <f>IF(J$45=0,0,J$45/MAE_fec!J$45)</f>
        <v>0</v>
      </c>
      <c r="K81" s="296">
        <f>IF(K$45=0,0,K$45/MAE_fec!K$45)</f>
        <v>0</v>
      </c>
      <c r="L81" s="296">
        <f>IF(L$45=0,0,L$45/MAE_fec!L$45)</f>
        <v>0</v>
      </c>
      <c r="M81" s="296">
        <f>IF(M$45=0,0,M$45/MAE_fec!M$45)</f>
        <v>0</v>
      </c>
      <c r="N81" s="296">
        <f>IF(N$45=0,0,N$45/MAE_fec!N$45)</f>
        <v>0</v>
      </c>
      <c r="O81" s="296">
        <f>IF(O$45=0,0,O$45/MAE_fec!O$45)</f>
        <v>0</v>
      </c>
      <c r="P81" s="296">
        <f>IF(P$45=0,0,P$45/MAE_fec!P$45)</f>
        <v>0</v>
      </c>
      <c r="Q81" s="296">
        <f>IF(Q$45=0,0,Q$45/MAE_fec!Q$45)</f>
        <v>0</v>
      </c>
    </row>
    <row r="82" spans="1:17" x14ac:dyDescent="0.25">
      <c r="A82" s="72" t="s">
        <v>290</v>
      </c>
      <c r="B82" s="295">
        <f>IF(B$46=0,0,B$46/MAE_fec!B$46)</f>
        <v>0</v>
      </c>
      <c r="C82" s="295">
        <f>IF(C$46=0,0,C$46/MAE_fec!C$46)</f>
        <v>0</v>
      </c>
      <c r="D82" s="295">
        <f>IF(D$46=0,0,D$46/MAE_fec!D$46)</f>
        <v>0</v>
      </c>
      <c r="E82" s="295">
        <f>IF(E$46=0,0,E$46/MAE_fec!E$46)</f>
        <v>0</v>
      </c>
      <c r="F82" s="295">
        <f>IF(F$46=0,0,F$46/MAE_fec!F$46)</f>
        <v>0</v>
      </c>
      <c r="G82" s="295">
        <f>IF(G$46=0,0,G$46/MAE_fec!G$46)</f>
        <v>0</v>
      </c>
      <c r="H82" s="295">
        <f>IF(H$46=0,0,H$46/MAE_fec!H$46)</f>
        <v>0</v>
      </c>
      <c r="I82" s="295">
        <f>IF(I$46=0,0,I$46/MAE_fec!I$46)</f>
        <v>0</v>
      </c>
      <c r="J82" s="295">
        <f>IF(J$46=0,0,J$46/MAE_fec!J$46)</f>
        <v>0</v>
      </c>
      <c r="K82" s="295">
        <f>IF(K$46=0,0,K$46/MAE_fec!K$46)</f>
        <v>0</v>
      </c>
      <c r="L82" s="295">
        <f>IF(L$46=0,0,L$46/MAE_fec!L$46)</f>
        <v>0</v>
      </c>
      <c r="M82" s="295">
        <f>IF(M$46=0,0,M$46/MAE_fec!M$46)</f>
        <v>0</v>
      </c>
      <c r="N82" s="295">
        <f>IF(N$46=0,0,N$46/MAE_fec!N$46)</f>
        <v>0</v>
      </c>
      <c r="O82" s="295">
        <f>IF(O$46=0,0,O$46/MAE_fec!O$46)</f>
        <v>0</v>
      </c>
      <c r="P82" s="295">
        <f>IF(P$46=0,0,P$46/MAE_fec!P$46)</f>
        <v>0</v>
      </c>
      <c r="Q82" s="295">
        <f>IF(Q$46=0,0,Q$46/MAE_fec!Q$46)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677.48450122111581</v>
      </c>
      <c r="C3" s="46">
        <v>657.18777924824963</v>
      </c>
      <c r="D3" s="46">
        <v>662.19229347107535</v>
      </c>
      <c r="E3" s="46">
        <v>615.28172546396922</v>
      </c>
      <c r="F3" s="46">
        <v>602.14389695178431</v>
      </c>
      <c r="G3" s="46">
        <v>601.25717409128185</v>
      </c>
      <c r="H3" s="46">
        <v>617.6518394105218</v>
      </c>
      <c r="I3" s="46">
        <v>560.24477737919392</v>
      </c>
      <c r="J3" s="46">
        <v>562.1882410663178</v>
      </c>
      <c r="K3" s="46">
        <v>472.31303022402284</v>
      </c>
      <c r="L3" s="46">
        <v>462</v>
      </c>
      <c r="M3" s="46">
        <v>449.21607391023508</v>
      </c>
      <c r="N3" s="46">
        <v>426.0002466816573</v>
      </c>
      <c r="O3" s="46">
        <v>373.35902685776227</v>
      </c>
      <c r="P3" s="46">
        <v>342.31297967061482</v>
      </c>
      <c r="Q3" s="46">
        <v>340.40581363227261</v>
      </c>
    </row>
    <row r="5" spans="1:17" x14ac:dyDescent="0.25">
      <c r="A5" s="31" t="s">
        <v>257</v>
      </c>
      <c r="B5" s="46">
        <v>647.0859946130488</v>
      </c>
      <c r="C5" s="46">
        <v>618.95761567499756</v>
      </c>
      <c r="D5" s="46">
        <v>582.80515894520317</v>
      </c>
      <c r="E5" s="46">
        <v>558.71251529121753</v>
      </c>
      <c r="F5" s="46">
        <v>517.93108685595507</v>
      </c>
      <c r="G5" s="46">
        <v>462.57101767266801</v>
      </c>
      <c r="H5" s="46">
        <v>443.71601909952881</v>
      </c>
      <c r="I5" s="46">
        <v>531.5987365520009</v>
      </c>
      <c r="J5" s="46">
        <v>565.49198845484409</v>
      </c>
      <c r="K5" s="46">
        <v>488.11217615222836</v>
      </c>
      <c r="L5" s="46">
        <v>389.34194238230521</v>
      </c>
      <c r="M5" s="46">
        <v>417.17479287795919</v>
      </c>
      <c r="N5" s="46">
        <v>533.71248196545503</v>
      </c>
      <c r="O5" s="46">
        <v>456.79993561085109</v>
      </c>
      <c r="P5" s="46">
        <v>537.18995748357634</v>
      </c>
      <c r="Q5" s="46">
        <v>374.981029873578</v>
      </c>
    </row>
    <row r="6" spans="1:17" x14ac:dyDescent="0.25">
      <c r="A6" s="294" t="s">
        <v>256</v>
      </c>
      <c r="B6" s="293">
        <v>808.85749326631094</v>
      </c>
      <c r="C6" s="293">
        <v>760.3913763098667</v>
      </c>
      <c r="D6" s="293">
        <v>764.01136280485389</v>
      </c>
      <c r="E6" s="293">
        <v>740.80432782942603</v>
      </c>
      <c r="F6" s="293">
        <v>673.16665397252484</v>
      </c>
      <c r="G6" s="293">
        <v>551.53176615617963</v>
      </c>
      <c r="H6" s="293">
        <v>484.66395192517899</v>
      </c>
      <c r="I6" s="293">
        <v>576.55539615214161</v>
      </c>
      <c r="J6" s="293">
        <v>624.72121819886183</v>
      </c>
      <c r="K6" s="293">
        <v>643.48236753358822</v>
      </c>
      <c r="L6" s="293">
        <v>516.08589299373841</v>
      </c>
      <c r="M6" s="293">
        <v>473.03274044006264</v>
      </c>
      <c r="N6" s="293">
        <v>570.49089348631185</v>
      </c>
      <c r="O6" s="293">
        <v>501.44438366183107</v>
      </c>
      <c r="P6" s="293">
        <v>572.39558843786324</v>
      </c>
      <c r="Q6" s="293">
        <v>471.62213222966705</v>
      </c>
    </row>
    <row r="7" spans="1:17" x14ac:dyDescent="0.25">
      <c r="A7" s="292" t="s">
        <v>255</v>
      </c>
      <c r="B7" s="291"/>
      <c r="C7" s="291">
        <v>0</v>
      </c>
      <c r="D7" s="291">
        <v>3.6199864949871881</v>
      </c>
      <c r="E7" s="291">
        <v>0</v>
      </c>
      <c r="F7" s="291">
        <v>0</v>
      </c>
      <c r="G7" s="291">
        <v>0</v>
      </c>
      <c r="H7" s="291">
        <v>0</v>
      </c>
      <c r="I7" s="291">
        <v>91.891444226962619</v>
      </c>
      <c r="J7" s="291">
        <v>89.609046777845052</v>
      </c>
      <c r="K7" s="291">
        <v>18.761149334726383</v>
      </c>
      <c r="L7" s="291">
        <v>0</v>
      </c>
      <c r="M7" s="291">
        <v>0</v>
      </c>
      <c r="N7" s="291">
        <v>97.458153046249208</v>
      </c>
      <c r="O7" s="291">
        <v>0</v>
      </c>
      <c r="P7" s="291">
        <v>70.951204776032171</v>
      </c>
      <c r="Q7" s="291">
        <v>0</v>
      </c>
    </row>
    <row r="8" spans="1:17" x14ac:dyDescent="0.25">
      <c r="A8" s="290" t="s">
        <v>254</v>
      </c>
      <c r="B8" s="289"/>
      <c r="C8" s="289">
        <f>B6+C7-C6</f>
        <v>48.466116956444239</v>
      </c>
      <c r="D8" s="289">
        <f t="shared" ref="D8:Q8" si="0">C6+D7-D6</f>
        <v>0</v>
      </c>
      <c r="E8" s="289">
        <f t="shared" si="0"/>
        <v>23.20703497542786</v>
      </c>
      <c r="F8" s="289">
        <f t="shared" si="0"/>
        <v>67.637673856901188</v>
      </c>
      <c r="G8" s="289">
        <f t="shared" si="0"/>
        <v>121.63488781634521</v>
      </c>
      <c r="H8" s="289">
        <f t="shared" si="0"/>
        <v>66.867814231000636</v>
      </c>
      <c r="I8" s="289">
        <f t="shared" si="0"/>
        <v>0</v>
      </c>
      <c r="J8" s="289">
        <f t="shared" si="0"/>
        <v>41.443224731124815</v>
      </c>
      <c r="K8" s="289">
        <f t="shared" si="0"/>
        <v>0</v>
      </c>
      <c r="L8" s="289">
        <f t="shared" si="0"/>
        <v>127.39647453984981</v>
      </c>
      <c r="M8" s="289">
        <f t="shared" si="0"/>
        <v>43.053152553675773</v>
      </c>
      <c r="N8" s="289">
        <f t="shared" si="0"/>
        <v>0</v>
      </c>
      <c r="O8" s="289">
        <f t="shared" si="0"/>
        <v>69.046509824480779</v>
      </c>
      <c r="P8" s="289">
        <f t="shared" si="0"/>
        <v>0</v>
      </c>
      <c r="Q8" s="289">
        <f t="shared" si="0"/>
        <v>100.77345620819619</v>
      </c>
    </row>
    <row r="9" spans="1:17" x14ac:dyDescent="0.25">
      <c r="A9" s="288" t="s">
        <v>253</v>
      </c>
      <c r="B9" s="287">
        <f>B6-B5</f>
        <v>161.77149865326214</v>
      </c>
      <c r="C9" s="287">
        <f t="shared" ref="C9:Q9" si="1">C6-C5</f>
        <v>141.43376063486915</v>
      </c>
      <c r="D9" s="287">
        <f t="shared" si="1"/>
        <v>181.20620385965071</v>
      </c>
      <c r="E9" s="287">
        <f t="shared" si="1"/>
        <v>182.0918125382085</v>
      </c>
      <c r="F9" s="287">
        <f t="shared" si="1"/>
        <v>155.23556711656977</v>
      </c>
      <c r="G9" s="287">
        <f t="shared" si="1"/>
        <v>88.960748483511622</v>
      </c>
      <c r="H9" s="287">
        <f t="shared" si="1"/>
        <v>40.947932825650184</v>
      </c>
      <c r="I9" s="287">
        <f t="shared" si="1"/>
        <v>44.956659600140711</v>
      </c>
      <c r="J9" s="287">
        <f t="shared" si="1"/>
        <v>59.229229744017744</v>
      </c>
      <c r="K9" s="287">
        <f t="shared" si="1"/>
        <v>155.37019138135986</v>
      </c>
      <c r="L9" s="287">
        <f t="shared" si="1"/>
        <v>126.74395061143321</v>
      </c>
      <c r="M9" s="287">
        <f t="shared" si="1"/>
        <v>55.857947562103448</v>
      </c>
      <c r="N9" s="287">
        <f t="shared" si="1"/>
        <v>36.778411520856821</v>
      </c>
      <c r="O9" s="287">
        <f t="shared" si="1"/>
        <v>44.644448050979975</v>
      </c>
      <c r="P9" s="287">
        <f t="shared" si="1"/>
        <v>35.205630954286903</v>
      </c>
      <c r="Q9" s="287">
        <f t="shared" si="1"/>
        <v>96.64110235608905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52.544706433362258</v>
      </c>
      <c r="C12" s="38">
        <v>50.098770000000002</v>
      </c>
      <c r="D12" s="38">
        <v>46.501799999999996</v>
      </c>
      <c r="E12" s="38">
        <v>44.901209999999999</v>
      </c>
      <c r="F12" s="38">
        <v>41.104460000000003</v>
      </c>
      <c r="G12" s="38">
        <v>36.32838280659206</v>
      </c>
      <c r="H12" s="38">
        <v>34.70279</v>
      </c>
      <c r="I12" s="38">
        <v>41.39781</v>
      </c>
      <c r="J12" s="38">
        <v>43.398949999999999</v>
      </c>
      <c r="K12" s="38">
        <v>35.704270000000001</v>
      </c>
      <c r="L12" s="38">
        <v>28.947846627344902</v>
      </c>
      <c r="M12" s="38">
        <v>31.050023841972965</v>
      </c>
      <c r="N12" s="38">
        <v>37.522933590447565</v>
      </c>
      <c r="O12" s="38">
        <v>32.674626065553987</v>
      </c>
      <c r="P12" s="38">
        <v>36.686891101279386</v>
      </c>
      <c r="Q12" s="38">
        <v>26.201333729146398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26.641559669211432</v>
      </c>
      <c r="C14" s="51">
        <v>25.697949999999999</v>
      </c>
      <c r="D14" s="51">
        <v>20.445729999999998</v>
      </c>
      <c r="E14" s="51">
        <v>20.455770000000001</v>
      </c>
      <c r="F14" s="51">
        <v>17.503249999999998</v>
      </c>
      <c r="G14" s="51">
        <v>14.067556053886399</v>
      </c>
      <c r="H14" s="51">
        <v>13.10216</v>
      </c>
      <c r="I14" s="51">
        <v>13.19805</v>
      </c>
      <c r="J14" s="51">
        <v>12.026250000000001</v>
      </c>
      <c r="K14" s="51">
        <v>5.0010300000000001</v>
      </c>
      <c r="L14" s="51">
        <v>7.1713019764574257</v>
      </c>
      <c r="M14" s="51">
        <v>6.1429499640510326</v>
      </c>
      <c r="N14" s="51">
        <v>6.1383841418654441</v>
      </c>
      <c r="O14" s="51">
        <v>6.1864555796890892</v>
      </c>
      <c r="P14" s="51">
        <v>6.186321407235444</v>
      </c>
      <c r="Q14" s="51">
        <v>4.0365818484765086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7.7171148204626032</v>
      </c>
      <c r="C16" s="51">
        <v>7.6996900000000004</v>
      </c>
      <c r="D16" s="51">
        <v>5.5101300000000002</v>
      </c>
      <c r="E16" s="51">
        <v>5.5165600000000001</v>
      </c>
      <c r="F16" s="51">
        <v>5.5022399999999996</v>
      </c>
      <c r="G16" s="51">
        <v>1.1005464053134209</v>
      </c>
      <c r="H16" s="51">
        <v>2.2010999999999998</v>
      </c>
      <c r="I16" s="51">
        <v>2.1994099999999999</v>
      </c>
      <c r="J16" s="51">
        <v>1.1027</v>
      </c>
      <c r="K16" s="51">
        <v>0</v>
      </c>
      <c r="L16" s="51">
        <v>1.099590606305068</v>
      </c>
      <c r="M16" s="51">
        <v>1.0994499804078375</v>
      </c>
      <c r="N16" s="51">
        <v>1.0985812975706462</v>
      </c>
      <c r="O16" s="51">
        <v>1.0988185835100266</v>
      </c>
      <c r="P16" s="51">
        <v>1.0986596038918828</v>
      </c>
      <c r="Q16" s="51">
        <v>0</v>
      </c>
    </row>
    <row r="17" spans="1:17" x14ac:dyDescent="0.25">
      <c r="A17" s="53" t="s">
        <v>76</v>
      </c>
      <c r="B17" s="51">
        <v>11.277879330977528</v>
      </c>
      <c r="C17" s="51">
        <v>11.29871</v>
      </c>
      <c r="D17" s="51">
        <v>8.2210699999999992</v>
      </c>
      <c r="E17" s="51">
        <v>9.2240000000000002</v>
      </c>
      <c r="F17" s="51">
        <v>7.20106</v>
      </c>
      <c r="G17" s="51">
        <v>8.1819262774238926</v>
      </c>
      <c r="H17" s="51">
        <v>6.1017900000000003</v>
      </c>
      <c r="I17" s="51">
        <v>7.1986800000000004</v>
      </c>
      <c r="J17" s="51">
        <v>6.1131399999999996</v>
      </c>
      <c r="K17" s="51">
        <v>4.0207600000000001</v>
      </c>
      <c r="L17" s="51">
        <v>5.1155151646904269</v>
      </c>
      <c r="M17" s="51">
        <v>4.0874325868698946</v>
      </c>
      <c r="N17" s="51">
        <v>4.0844497213119988</v>
      </c>
      <c r="O17" s="51">
        <v>4.1322408408628144</v>
      </c>
      <c r="P17" s="51">
        <v>4.1323004375133356</v>
      </c>
      <c r="Q17" s="51">
        <v>3.0812623728871666</v>
      </c>
    </row>
    <row r="18" spans="1:17" x14ac:dyDescent="0.25">
      <c r="A18" s="53" t="s">
        <v>29</v>
      </c>
      <c r="B18" s="51">
        <v>7.6465655177713012</v>
      </c>
      <c r="C18" s="51">
        <v>6.6995500000000003</v>
      </c>
      <c r="D18" s="51">
        <v>6.7145299999999999</v>
      </c>
      <c r="E18" s="51">
        <v>5.7152099999999999</v>
      </c>
      <c r="F18" s="51">
        <v>4.7999499999999999</v>
      </c>
      <c r="G18" s="51">
        <v>4.7850833711490859</v>
      </c>
      <c r="H18" s="51">
        <v>4.7992699999999999</v>
      </c>
      <c r="I18" s="51">
        <v>3.79996</v>
      </c>
      <c r="J18" s="51">
        <v>4.8104100000000001</v>
      </c>
      <c r="K18" s="51">
        <v>0.98026999999999997</v>
      </c>
      <c r="L18" s="51">
        <v>0.95619620546193163</v>
      </c>
      <c r="M18" s="51">
        <v>0.95606739677330044</v>
      </c>
      <c r="N18" s="51">
        <v>0.95535312298279995</v>
      </c>
      <c r="O18" s="51">
        <v>0.95539615531624855</v>
      </c>
      <c r="P18" s="51">
        <v>0.95536136583022579</v>
      </c>
      <c r="Q18" s="51">
        <v>0.95531947558934227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4.062346980033154</v>
      </c>
      <c r="C20" s="51">
        <v>3.2007599999999998</v>
      </c>
      <c r="D20" s="51">
        <v>4.1087699999999998</v>
      </c>
      <c r="E20" s="51">
        <v>4.2895399999999997</v>
      </c>
      <c r="F20" s="51">
        <v>3.99979</v>
      </c>
      <c r="G20" s="51">
        <v>4.0606253781966037</v>
      </c>
      <c r="H20" s="51">
        <v>4.10039</v>
      </c>
      <c r="I20" s="51">
        <v>5.6991199999999997</v>
      </c>
      <c r="J20" s="51">
        <v>7.8185200000000004</v>
      </c>
      <c r="K20" s="51">
        <v>8.5048300000000001</v>
      </c>
      <c r="L20" s="51">
        <v>4.3026855075025106</v>
      </c>
      <c r="M20" s="51">
        <v>5.4976005971041069</v>
      </c>
      <c r="N20" s="51">
        <v>4.5857738470618008</v>
      </c>
      <c r="O20" s="51">
        <v>4.8963564120061758</v>
      </c>
      <c r="P20" s="51">
        <v>6.5443386594960531</v>
      </c>
      <c r="Q20" s="51">
        <v>5.0395888972609812</v>
      </c>
    </row>
    <row r="21" spans="1:17" x14ac:dyDescent="0.25">
      <c r="A21" s="53" t="s">
        <v>66</v>
      </c>
      <c r="B21" s="51">
        <v>4.062346980033154</v>
      </c>
      <c r="C21" s="51">
        <v>3.2007599999999998</v>
      </c>
      <c r="D21" s="51">
        <v>4.1087699999999998</v>
      </c>
      <c r="E21" s="51">
        <v>4.2895399999999997</v>
      </c>
      <c r="F21" s="51">
        <v>3.99979</v>
      </c>
      <c r="G21" s="51">
        <v>4.0606253781966037</v>
      </c>
      <c r="H21" s="51">
        <v>4.10039</v>
      </c>
      <c r="I21" s="51">
        <v>5.6991199999999997</v>
      </c>
      <c r="J21" s="51">
        <v>7.8185200000000004</v>
      </c>
      <c r="K21" s="51">
        <v>8.5048300000000001</v>
      </c>
      <c r="L21" s="51">
        <v>4.3026855075025106</v>
      </c>
      <c r="M21" s="51">
        <v>5.4976005971041069</v>
      </c>
      <c r="N21" s="51">
        <v>4.5857738470618008</v>
      </c>
      <c r="O21" s="51">
        <v>4.8963564120061758</v>
      </c>
      <c r="P21" s="51">
        <v>6.5443386594960531</v>
      </c>
      <c r="Q21" s="51">
        <v>5.0395888972609812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</v>
      </c>
      <c r="C23" s="51">
        <v>0</v>
      </c>
      <c r="D23" s="51">
        <v>0.50105</v>
      </c>
      <c r="E23" s="51">
        <v>0.49892000000000003</v>
      </c>
      <c r="F23" s="51">
        <v>0.40173999999999999</v>
      </c>
      <c r="G23" s="51">
        <v>0.2388458966275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</row>
    <row r="24" spans="1:17" x14ac:dyDescent="0.25">
      <c r="A24" s="53" t="s">
        <v>23</v>
      </c>
      <c r="B24" s="51">
        <v>0</v>
      </c>
      <c r="C24" s="51">
        <v>0</v>
      </c>
      <c r="D24" s="51">
        <v>0.50105</v>
      </c>
      <c r="E24" s="51">
        <v>0.49892000000000003</v>
      </c>
      <c r="F24" s="51">
        <v>0.40173999999999999</v>
      </c>
      <c r="G24" s="51">
        <v>0.2388458966275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6.9003399999999999</v>
      </c>
      <c r="J29" s="51">
        <v>9.52182</v>
      </c>
      <c r="K29" s="51">
        <v>6.8987100000000003</v>
      </c>
      <c r="L29" s="51">
        <v>5.9521136496150184</v>
      </c>
      <c r="M29" s="51">
        <v>7.6250758033728934</v>
      </c>
      <c r="N29" s="51">
        <v>9.0045851853048937</v>
      </c>
      <c r="O29" s="51">
        <v>7.6670527960218422</v>
      </c>
      <c r="P29" s="51">
        <v>6.3294291240393692</v>
      </c>
      <c r="Q29" s="51">
        <v>6.7115434910809899</v>
      </c>
    </row>
    <row r="30" spans="1:17" x14ac:dyDescent="0.25">
      <c r="A30" s="63" t="s">
        <v>21</v>
      </c>
      <c r="B30" s="62">
        <v>21.840799784117671</v>
      </c>
      <c r="C30" s="62">
        <v>21.200060000000001</v>
      </c>
      <c r="D30" s="62">
        <v>21.446249999999999</v>
      </c>
      <c r="E30" s="62">
        <v>19.656980000000001</v>
      </c>
      <c r="F30" s="62">
        <v>19.199680000000001</v>
      </c>
      <c r="G30" s="62">
        <v>17.961355477881558</v>
      </c>
      <c r="H30" s="62">
        <v>17.500240000000002</v>
      </c>
      <c r="I30" s="62">
        <v>15.600300000000001</v>
      </c>
      <c r="J30" s="62">
        <v>14.032360000000001</v>
      </c>
      <c r="K30" s="62">
        <v>15.2997</v>
      </c>
      <c r="L30" s="62">
        <v>11.52174549376995</v>
      </c>
      <c r="M30" s="62">
        <v>11.784397477444932</v>
      </c>
      <c r="N30" s="62">
        <v>17.794190416215425</v>
      </c>
      <c r="O30" s="62">
        <v>13.924761277836881</v>
      </c>
      <c r="P30" s="62">
        <v>17.626801910508519</v>
      </c>
      <c r="Q30" s="62">
        <v>10.413619492327921</v>
      </c>
    </row>
    <row r="32" spans="1:17" x14ac:dyDescent="0.25">
      <c r="A32" s="31" t="s">
        <v>63</v>
      </c>
      <c r="B32" s="70">
        <v>89.697276382070058</v>
      </c>
      <c r="C32" s="70">
        <v>84.623294121408009</v>
      </c>
      <c r="D32" s="70">
        <v>72.626073442884007</v>
      </c>
      <c r="E32" s="70">
        <v>72.93590568637201</v>
      </c>
      <c r="F32" s="70">
        <v>62.600773892795999</v>
      </c>
      <c r="G32" s="70">
        <v>53.885499871737714</v>
      </c>
      <c r="H32" s="70">
        <v>49.928738271768005</v>
      </c>
      <c r="I32" s="70">
        <v>53.844027180660007</v>
      </c>
      <c r="J32" s="70">
        <v>55.831344345000005</v>
      </c>
      <c r="K32" s="70">
        <v>35.626828386636006</v>
      </c>
      <c r="L32" s="70">
        <v>31.980205438753281</v>
      </c>
      <c r="M32" s="70">
        <v>31.596484139544152</v>
      </c>
      <c r="N32" s="70">
        <v>29.440926500891457</v>
      </c>
      <c r="O32" s="70">
        <v>30.319455610822295</v>
      </c>
      <c r="P32" s="70">
        <v>34.189879896152917</v>
      </c>
      <c r="Q32" s="70">
        <v>24.492118752629718</v>
      </c>
    </row>
    <row r="34" spans="1:17" x14ac:dyDescent="0.25">
      <c r="A34" s="184" t="s">
        <v>252</v>
      </c>
      <c r="B34" s="190">
        <f t="shared" ref="B34:Q34" si="2">IF(B$12=0,"",B$12/B$3*1000)</f>
        <v>77.558536525417637</v>
      </c>
      <c r="C34" s="190">
        <f t="shared" si="2"/>
        <v>76.23204749380379</v>
      </c>
      <c r="D34" s="190">
        <f t="shared" si="2"/>
        <v>70.224012659898477</v>
      </c>
      <c r="E34" s="190">
        <f t="shared" si="2"/>
        <v>72.976667665760871</v>
      </c>
      <c r="F34" s="190">
        <f t="shared" si="2"/>
        <v>68.263516757509166</v>
      </c>
      <c r="G34" s="190">
        <f t="shared" si="2"/>
        <v>60.420705767872875</v>
      </c>
      <c r="H34" s="190">
        <f t="shared" si="2"/>
        <v>56.185034651754378</v>
      </c>
      <c r="I34" s="190">
        <f t="shared" si="2"/>
        <v>73.892362180790954</v>
      </c>
      <c r="J34" s="190">
        <f t="shared" si="2"/>
        <v>77.196474116363632</v>
      </c>
      <c r="K34" s="190">
        <f t="shared" si="2"/>
        <v>75.59450558259023</v>
      </c>
      <c r="L34" s="190">
        <f t="shared" si="2"/>
        <v>62.65767668256472</v>
      </c>
      <c r="M34" s="190">
        <f t="shared" si="2"/>
        <v>69.120464839327099</v>
      </c>
      <c r="N34" s="190">
        <f t="shared" si="2"/>
        <v>88.081952728275795</v>
      </c>
      <c r="O34" s="190">
        <f t="shared" si="2"/>
        <v>87.515296845901531</v>
      </c>
      <c r="P34" s="190">
        <f t="shared" si="2"/>
        <v>107.17353205999012</v>
      </c>
      <c r="Q34" s="190">
        <f t="shared" si="2"/>
        <v>76.970876171494226</v>
      </c>
    </row>
    <row r="35" spans="1:17" x14ac:dyDescent="0.25">
      <c r="A35" s="286" t="s">
        <v>251</v>
      </c>
      <c r="B35" s="285">
        <f t="shared" ref="B35:Q35" si="3">IF(B$12=0,"",B$12/B$5*1000)</f>
        <v>81.202045587130172</v>
      </c>
      <c r="C35" s="285">
        <f t="shared" si="3"/>
        <v>80.940550259431461</v>
      </c>
      <c r="D35" s="285">
        <f t="shared" si="3"/>
        <v>79.789616283016144</v>
      </c>
      <c r="E35" s="285">
        <f t="shared" si="3"/>
        <v>80.365498840841525</v>
      </c>
      <c r="F35" s="285">
        <f t="shared" si="3"/>
        <v>79.362797567375623</v>
      </c>
      <c r="G35" s="285">
        <f t="shared" si="3"/>
        <v>78.535795410120869</v>
      </c>
      <c r="H35" s="285">
        <f t="shared" si="3"/>
        <v>78.209459443058577</v>
      </c>
      <c r="I35" s="285">
        <f t="shared" si="3"/>
        <v>77.874169281345672</v>
      </c>
      <c r="J35" s="285">
        <f t="shared" si="3"/>
        <v>76.745472767145145</v>
      </c>
      <c r="K35" s="285">
        <f t="shared" si="3"/>
        <v>73.147673310376206</v>
      </c>
      <c r="L35" s="285">
        <f t="shared" si="3"/>
        <v>74.350701725631808</v>
      </c>
      <c r="M35" s="285">
        <f t="shared" si="3"/>
        <v>74.429290484615578</v>
      </c>
      <c r="N35" s="285">
        <f t="shared" si="3"/>
        <v>70.305520028808829</v>
      </c>
      <c r="O35" s="285">
        <f t="shared" si="3"/>
        <v>71.529401644639407</v>
      </c>
      <c r="P35" s="285">
        <f t="shared" si="3"/>
        <v>68.294074731285392</v>
      </c>
      <c r="Q35" s="285">
        <f t="shared" si="3"/>
        <v>69.873757981783712</v>
      </c>
    </row>
    <row r="36" spans="1:17" x14ac:dyDescent="0.25">
      <c r="A36" s="286" t="s">
        <v>250</v>
      </c>
      <c r="B36" s="285">
        <f>IF(TEL_ued!B$5=0,"",TEL_ued!B$5/B$5*1000)</f>
        <v>34.276863932924883</v>
      </c>
      <c r="C36" s="285">
        <f>IF(TEL_ued!C$5=0,"",TEL_ued!C$5/C$5*1000)</f>
        <v>34.276863932924883</v>
      </c>
      <c r="D36" s="285">
        <f>IF(TEL_ued!D$5=0,"",TEL_ued!D$5/D$5*1000)</f>
        <v>34.276863932924883</v>
      </c>
      <c r="E36" s="285">
        <f>IF(TEL_ued!E$5=0,"",TEL_ued!E$5/E$5*1000)</f>
        <v>34.27686393292489</v>
      </c>
      <c r="F36" s="285">
        <f>IF(TEL_ued!F$5=0,"",TEL_ued!F$5/F$5*1000)</f>
        <v>34.276863932924883</v>
      </c>
      <c r="G36" s="285">
        <f>IF(TEL_ued!G$5=0,"",TEL_ued!G$5/G$5*1000)</f>
        <v>34.27686393292489</v>
      </c>
      <c r="H36" s="285">
        <f>IF(TEL_ued!H$5=0,"",TEL_ued!H$5/H$5*1000)</f>
        <v>34.276863932924883</v>
      </c>
      <c r="I36" s="285">
        <f>IF(TEL_ued!I$5=0,"",TEL_ued!I$5/I$5*1000)</f>
        <v>34.276863932924883</v>
      </c>
      <c r="J36" s="285">
        <f>IF(TEL_ued!J$5=0,"",TEL_ued!J$5/J$5*1000)</f>
        <v>34.276863932924883</v>
      </c>
      <c r="K36" s="285">
        <f>IF(TEL_ued!K$5=0,"",TEL_ued!K$5/K$5*1000)</f>
        <v>34.276863932924883</v>
      </c>
      <c r="L36" s="285">
        <f>IF(TEL_ued!L$5=0,"",TEL_ued!L$5/L$5*1000)</f>
        <v>34.276863932924883</v>
      </c>
      <c r="M36" s="285">
        <f>IF(TEL_ued!M$5=0,"",TEL_ued!M$5/M$5*1000)</f>
        <v>34.276863932924883</v>
      </c>
      <c r="N36" s="285">
        <f>IF(TEL_ued!N$5=0,"",TEL_ued!N$5/N$5*1000)</f>
        <v>34.276863932924883</v>
      </c>
      <c r="O36" s="285">
        <f>IF(TEL_ued!O$5=0,"",TEL_ued!O$5/O$5*1000)</f>
        <v>34.276863932924883</v>
      </c>
      <c r="P36" s="285">
        <f>IF(TEL_ued!P$5=0,"",TEL_ued!P$5/P$5*1000)</f>
        <v>34.276863932924883</v>
      </c>
      <c r="Q36" s="285">
        <f>IF(TEL_ued!Q$5=0,"",TEL_ued!Q$5/Q$5*1000)</f>
        <v>34.27686393292489</v>
      </c>
    </row>
    <row r="37" spans="1:17" x14ac:dyDescent="0.25">
      <c r="A37" s="284" t="s">
        <v>60</v>
      </c>
      <c r="B37" s="283">
        <f t="shared" ref="B37:Q37" si="4">IF(B$12=0,"",B$32/B$12)</f>
        <v>1.7070658962730161</v>
      </c>
      <c r="C37" s="283">
        <f t="shared" si="4"/>
        <v>1.6891291766526007</v>
      </c>
      <c r="D37" s="283">
        <f t="shared" si="4"/>
        <v>1.5617905853726954</v>
      </c>
      <c r="E37" s="283">
        <f t="shared" si="4"/>
        <v>1.6243639244103223</v>
      </c>
      <c r="F37" s="283">
        <f t="shared" si="4"/>
        <v>1.5229679186345226</v>
      </c>
      <c r="G37" s="283">
        <f t="shared" si="4"/>
        <v>1.4832892550878918</v>
      </c>
      <c r="H37" s="283">
        <f t="shared" si="4"/>
        <v>1.4387528573860489</v>
      </c>
      <c r="I37" s="283">
        <f t="shared" si="4"/>
        <v>1.3006491691386575</v>
      </c>
      <c r="J37" s="283">
        <f t="shared" si="4"/>
        <v>1.286467629862013</v>
      </c>
      <c r="K37" s="283">
        <f t="shared" si="4"/>
        <v>0.99783102655889633</v>
      </c>
      <c r="L37" s="283">
        <f t="shared" si="4"/>
        <v>1.1047524829893196</v>
      </c>
      <c r="M37" s="283">
        <f t="shared" si="4"/>
        <v>1.0175993519474369</v>
      </c>
      <c r="N37" s="283">
        <f t="shared" si="4"/>
        <v>0.78461153443467457</v>
      </c>
      <c r="O37" s="283">
        <f t="shared" si="4"/>
        <v>0.92792050779688817</v>
      </c>
      <c r="P37" s="283">
        <f t="shared" si="4"/>
        <v>0.93193723615792046</v>
      </c>
      <c r="Q37" s="283">
        <f t="shared" si="4"/>
        <v>0.9347661079323093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52.544706433362258</v>
      </c>
      <c r="C5" s="96">
        <v>50.098770000000016</v>
      </c>
      <c r="D5" s="96">
        <v>46.501799999999996</v>
      </c>
      <c r="E5" s="96">
        <v>44.901209999999999</v>
      </c>
      <c r="F5" s="96">
        <v>41.104460000000003</v>
      </c>
      <c r="G5" s="96">
        <v>36.328382806592046</v>
      </c>
      <c r="H5" s="96">
        <v>34.702790000000007</v>
      </c>
      <c r="I5" s="96">
        <v>41.397809999999993</v>
      </c>
      <c r="J5" s="96">
        <v>43.398949999999999</v>
      </c>
      <c r="K5" s="96">
        <v>35.704270000000001</v>
      </c>
      <c r="L5" s="96">
        <v>28.947846627344909</v>
      </c>
      <c r="M5" s="96">
        <v>31.050023841972958</v>
      </c>
      <c r="N5" s="96">
        <v>37.522933590447558</v>
      </c>
      <c r="O5" s="96">
        <v>32.674626065553994</v>
      </c>
      <c r="P5" s="96">
        <v>36.686891101279386</v>
      </c>
      <c r="Q5" s="96">
        <v>26.201333729146398</v>
      </c>
    </row>
    <row r="6" spans="1:17" x14ac:dyDescent="0.25">
      <c r="A6" s="132" t="s">
        <v>83</v>
      </c>
      <c r="B6" s="160">
        <v>2.2957359657672103</v>
      </c>
      <c r="C6" s="160">
        <v>2.1888703151393702</v>
      </c>
      <c r="D6" s="160">
        <v>2.0317147431074245</v>
      </c>
      <c r="E6" s="160">
        <v>1.9617832071094568</v>
      </c>
      <c r="F6" s="160">
        <v>1.7958990273380693</v>
      </c>
      <c r="G6" s="160">
        <v>1.5872269662981515</v>
      </c>
      <c r="H6" s="160">
        <v>1.5162030302044418</v>
      </c>
      <c r="I6" s="160">
        <v>1.8087158112021466</v>
      </c>
      <c r="J6" s="160">
        <v>1.8961478168669164</v>
      </c>
      <c r="K6" s="160">
        <v>1.5599587919368312</v>
      </c>
      <c r="L6" s="160">
        <v>1.2647632301112899</v>
      </c>
      <c r="M6" s="160">
        <v>1.356609662713562</v>
      </c>
      <c r="N6" s="160">
        <v>1.6394182027438322</v>
      </c>
      <c r="O6" s="160">
        <v>1.4275903191469619</v>
      </c>
      <c r="P6" s="160">
        <v>1.6028905876599597</v>
      </c>
      <c r="Q6" s="160">
        <v>1.144765063429471</v>
      </c>
    </row>
    <row r="7" spans="1:17" x14ac:dyDescent="0.25">
      <c r="A7" s="76" t="s">
        <v>82</v>
      </c>
      <c r="B7" s="159">
        <v>1.8836807924243775</v>
      </c>
      <c r="C7" s="159">
        <v>1.7959961560117907</v>
      </c>
      <c r="D7" s="159">
        <v>1.6670479943445535</v>
      </c>
      <c r="E7" s="159">
        <v>1.6096682725000668</v>
      </c>
      <c r="F7" s="159">
        <v>1.4735581762773899</v>
      </c>
      <c r="G7" s="159">
        <v>1.3023400749113037</v>
      </c>
      <c r="H7" s="159">
        <v>1.2440640247831316</v>
      </c>
      <c r="I7" s="159">
        <v>1.4840745117556073</v>
      </c>
      <c r="J7" s="159">
        <v>1.5558135933267006</v>
      </c>
      <c r="K7" s="159">
        <v>1.2799661882558615</v>
      </c>
      <c r="L7" s="159">
        <v>1.0377544452195198</v>
      </c>
      <c r="M7" s="159">
        <v>1.1131156206880508</v>
      </c>
      <c r="N7" s="159">
        <v>1.3451636535334006</v>
      </c>
      <c r="O7" s="159">
        <v>1.1713561593000712</v>
      </c>
      <c r="P7" s="159">
        <v>1.3151922770543258</v>
      </c>
      <c r="Q7" s="159">
        <v>0.9392944110190532</v>
      </c>
    </row>
    <row r="8" spans="1:17" x14ac:dyDescent="0.25">
      <c r="A8" s="76" t="s">
        <v>81</v>
      </c>
      <c r="B8" s="159">
        <v>1.3538955695550212</v>
      </c>
      <c r="C8" s="159">
        <v>1.2908722371334747</v>
      </c>
      <c r="D8" s="159">
        <v>1.1981907459351477</v>
      </c>
      <c r="E8" s="159">
        <v>1.156949070859423</v>
      </c>
      <c r="F8" s="159">
        <v>1.059119939199374</v>
      </c>
      <c r="G8" s="159">
        <v>0.93605692884249947</v>
      </c>
      <c r="H8" s="159">
        <v>0.89417101781287589</v>
      </c>
      <c r="I8" s="159">
        <v>1.0666785553243427</v>
      </c>
      <c r="J8" s="159">
        <v>1.118241020203566</v>
      </c>
      <c r="K8" s="159">
        <v>0.91997569780890043</v>
      </c>
      <c r="L8" s="159">
        <v>0.74588600750152989</v>
      </c>
      <c r="M8" s="159">
        <v>0.80005185236953658</v>
      </c>
      <c r="N8" s="159">
        <v>0.96683637597713179</v>
      </c>
      <c r="O8" s="159">
        <v>0.84191223949692606</v>
      </c>
      <c r="P8" s="159">
        <v>0.9452944491327967</v>
      </c>
      <c r="Q8" s="159">
        <v>0.6751178579199445</v>
      </c>
    </row>
    <row r="9" spans="1:17" x14ac:dyDescent="0.25">
      <c r="A9" s="76" t="s">
        <v>80</v>
      </c>
      <c r="B9" s="159">
        <v>2.6489261143467808</v>
      </c>
      <c r="C9" s="159">
        <v>2.5256195943915811</v>
      </c>
      <c r="D9" s="159">
        <v>2.3442862420470285</v>
      </c>
      <c r="E9" s="159">
        <v>2.2635960082032192</v>
      </c>
      <c r="F9" s="159">
        <v>2.0721911853900798</v>
      </c>
      <c r="G9" s="159">
        <v>1.8314157303440208</v>
      </c>
      <c r="H9" s="159">
        <v>1.749465034851279</v>
      </c>
      <c r="I9" s="159">
        <v>2.0869797821563232</v>
      </c>
      <c r="J9" s="159">
        <v>2.1878628656156729</v>
      </c>
      <c r="K9" s="159">
        <v>1.7999524522348052</v>
      </c>
      <c r="L9" s="159">
        <v>1.4593421885899498</v>
      </c>
      <c r="M9" s="159">
        <v>1.5653188415925716</v>
      </c>
      <c r="N9" s="159">
        <v>1.8916363877813447</v>
      </c>
      <c r="O9" s="159">
        <v>1.647219599015725</v>
      </c>
      <c r="P9" s="159">
        <v>1.8494891396076458</v>
      </c>
      <c r="Q9" s="159">
        <v>1.3208827654955435</v>
      </c>
    </row>
    <row r="10" spans="1:17" x14ac:dyDescent="0.25">
      <c r="A10" s="129" t="s">
        <v>79</v>
      </c>
      <c r="B10" s="158">
        <v>4.4737418820078965</v>
      </c>
      <c r="C10" s="158">
        <v>4.2654908705280032</v>
      </c>
      <c r="D10" s="158">
        <v>3.9592389865683142</v>
      </c>
      <c r="E10" s="158">
        <v>3.8229621471876589</v>
      </c>
      <c r="F10" s="158">
        <v>3.499700668658801</v>
      </c>
      <c r="G10" s="158">
        <v>3.0930576779143459</v>
      </c>
      <c r="H10" s="158">
        <v>2.9546520588599376</v>
      </c>
      <c r="I10" s="158">
        <v>3.5246769654195678</v>
      </c>
      <c r="J10" s="158">
        <v>3.6950572841509137</v>
      </c>
      <c r="K10" s="158">
        <v>3.039919697107671</v>
      </c>
      <c r="L10" s="158">
        <v>2.4646668073963593</v>
      </c>
      <c r="M10" s="158">
        <v>2.64364959913412</v>
      </c>
      <c r="N10" s="158">
        <v>3.1947636771418262</v>
      </c>
      <c r="O10" s="158">
        <v>2.7819708783376687</v>
      </c>
      <c r="P10" s="158">
        <v>3.1235816580040239</v>
      </c>
      <c r="Q10" s="158">
        <v>2.2308242261702507</v>
      </c>
    </row>
    <row r="11" spans="1:17" x14ac:dyDescent="0.25">
      <c r="A11" s="92" t="s">
        <v>125</v>
      </c>
      <c r="B11" s="91">
        <v>0.89474837640157934</v>
      </c>
      <c r="C11" s="91">
        <v>0.85309817410560074</v>
      </c>
      <c r="D11" s="91">
        <v>0.79184779731366284</v>
      </c>
      <c r="E11" s="91">
        <v>0.76459242943753181</v>
      </c>
      <c r="F11" s="91">
        <v>0.69994013373176023</v>
      </c>
      <c r="G11" s="91">
        <v>0.61861153558286919</v>
      </c>
      <c r="H11" s="91">
        <v>0.59093041177198757</v>
      </c>
      <c r="I11" s="91">
        <v>0.70493539308391351</v>
      </c>
      <c r="J11" s="91">
        <v>0.73901145683018277</v>
      </c>
      <c r="K11" s="91">
        <v>0.60798393942153428</v>
      </c>
      <c r="L11" s="91">
        <v>0.49293336147927191</v>
      </c>
      <c r="M11" s="91">
        <v>0.52872991982682416</v>
      </c>
      <c r="N11" s="91">
        <v>0.63895273542836539</v>
      </c>
      <c r="O11" s="91">
        <v>0.5563941756675338</v>
      </c>
      <c r="P11" s="91">
        <v>0.62471633160080486</v>
      </c>
      <c r="Q11" s="91">
        <v>0.44616484523405026</v>
      </c>
    </row>
    <row r="12" spans="1:17" x14ac:dyDescent="0.25">
      <c r="A12" s="92" t="s">
        <v>26</v>
      </c>
      <c r="B12" s="91">
        <v>1.3421225646023689</v>
      </c>
      <c r="C12" s="91">
        <v>1.2727866198004343</v>
      </c>
      <c r="D12" s="91">
        <v>1.1877716959704943</v>
      </c>
      <c r="E12" s="91">
        <v>1.1468886441562975</v>
      </c>
      <c r="F12" s="91">
        <v>1.0499102005976402</v>
      </c>
      <c r="G12" s="91">
        <v>0.92791730337430378</v>
      </c>
      <c r="H12" s="91">
        <v>0.88639561765798125</v>
      </c>
      <c r="I12" s="91">
        <v>1.0574030896258702</v>
      </c>
      <c r="J12" s="91">
        <v>1.108517185245274</v>
      </c>
      <c r="K12" s="91">
        <v>0.9119759091323012</v>
      </c>
      <c r="L12" s="91">
        <v>0.73940004221890776</v>
      </c>
      <c r="M12" s="91">
        <v>0.79309487974023607</v>
      </c>
      <c r="N12" s="91">
        <v>0.95842910314254792</v>
      </c>
      <c r="O12" s="91">
        <v>0.83459126350130053</v>
      </c>
      <c r="P12" s="91">
        <v>0.93707449740120707</v>
      </c>
      <c r="Q12" s="91">
        <v>0.66924726785107536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2.2368709410039482</v>
      </c>
      <c r="C14" s="157">
        <v>2.139606076621968</v>
      </c>
      <c r="D14" s="157">
        <v>1.9796194932841571</v>
      </c>
      <c r="E14" s="157">
        <v>1.9114810735938297</v>
      </c>
      <c r="F14" s="157">
        <v>1.7498503343294007</v>
      </c>
      <c r="G14" s="157">
        <v>1.546528838957173</v>
      </c>
      <c r="H14" s="157">
        <v>1.477326029429969</v>
      </c>
      <c r="I14" s="157">
        <v>1.7623384827097839</v>
      </c>
      <c r="J14" s="157">
        <v>1.8475286420754571</v>
      </c>
      <c r="K14" s="157">
        <v>1.5199598485538355</v>
      </c>
      <c r="L14" s="157">
        <v>1.2323334036981797</v>
      </c>
      <c r="M14" s="157">
        <v>1.32182479956706</v>
      </c>
      <c r="N14" s="157">
        <v>1.5973818385709131</v>
      </c>
      <c r="O14" s="157">
        <v>1.3909854391688343</v>
      </c>
      <c r="P14" s="157">
        <v>1.5617908290020119</v>
      </c>
      <c r="Q14" s="157">
        <v>1.1154121130851253</v>
      </c>
    </row>
    <row r="15" spans="1:17" x14ac:dyDescent="0.25">
      <c r="A15" s="156" t="s">
        <v>306</v>
      </c>
      <c r="B15" s="206">
        <v>1.5849824944077207</v>
      </c>
      <c r="C15" s="206">
        <v>1.5112021520581103</v>
      </c>
      <c r="D15" s="206">
        <v>1.4027015081323519</v>
      </c>
      <c r="E15" s="206">
        <v>1.354420581224113</v>
      </c>
      <c r="F15" s="206">
        <v>1.239893682243826</v>
      </c>
      <c r="G15" s="206">
        <v>1.0958259110575528</v>
      </c>
      <c r="H15" s="206">
        <v>1.0467907880856291</v>
      </c>
      <c r="I15" s="206">
        <v>1.2487424254625965</v>
      </c>
      <c r="J15" s="206">
        <v>1.3091057252915057</v>
      </c>
      <c r="K15" s="206">
        <v>1.0769998876552025</v>
      </c>
      <c r="L15" s="206">
        <v>0.873196050934818</v>
      </c>
      <c r="M15" s="206">
        <v>0.93660708339636256</v>
      </c>
      <c r="N15" s="206">
        <v>1.1318588858252991</v>
      </c>
      <c r="O15" s="206">
        <v>0.98561232597046222</v>
      </c>
      <c r="P15" s="206">
        <v>1.1066401188008199</v>
      </c>
      <c r="Q15" s="206">
        <v>0.79034898298458811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1.7587691479210399E-16</v>
      </c>
      <c r="F18" s="87">
        <v>1.7587691479210401E-16</v>
      </c>
      <c r="G18" s="87">
        <v>0</v>
      </c>
      <c r="H18" s="87">
        <v>0</v>
      </c>
      <c r="I18" s="87">
        <v>8.7938457396051995E-17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0.60455095837419381</v>
      </c>
      <c r="C19" s="87">
        <v>0.65699191639478716</v>
      </c>
      <c r="D19" s="87">
        <v>0.45503603273653426</v>
      </c>
      <c r="E19" s="87">
        <v>0.50045872445696227</v>
      </c>
      <c r="F19" s="87">
        <v>0.46179586744350237</v>
      </c>
      <c r="G19" s="87">
        <v>0.39655415276917172</v>
      </c>
      <c r="H19" s="87">
        <v>0.33838850415073302</v>
      </c>
      <c r="I19" s="87">
        <v>0.10447455719046962</v>
      </c>
      <c r="J19" s="87">
        <v>0</v>
      </c>
      <c r="K19" s="87">
        <v>9.3675984367535353E-2</v>
      </c>
      <c r="L19" s="87">
        <v>0.1015771936590366</v>
      </c>
      <c r="M19" s="87">
        <v>3.6557839418141766E-2</v>
      </c>
      <c r="N19" s="87">
        <v>6.7731578270041295E-2</v>
      </c>
      <c r="O19" s="87">
        <v>5.9542557819653792E-2</v>
      </c>
      <c r="P19" s="87">
        <v>0.14684756969794713</v>
      </c>
      <c r="Q19" s="87">
        <v>1.1672706618019526E-2</v>
      </c>
    </row>
    <row r="20" spans="1:17" x14ac:dyDescent="0.25">
      <c r="A20" s="88" t="s">
        <v>29</v>
      </c>
      <c r="B20" s="87">
        <v>0.7570856948288418</v>
      </c>
      <c r="C20" s="87">
        <v>0.6633217821782178</v>
      </c>
      <c r="D20" s="87">
        <v>0.66480495049504951</v>
      </c>
      <c r="E20" s="87">
        <v>0.5658623762376237</v>
      </c>
      <c r="F20" s="87">
        <v>0.47524257425742572</v>
      </c>
      <c r="G20" s="87">
        <v>0.47377063080684018</v>
      </c>
      <c r="H20" s="87">
        <v>0.47517524752475249</v>
      </c>
      <c r="I20" s="87">
        <v>0.37623366336633657</v>
      </c>
      <c r="J20" s="87">
        <v>0.36635126984596122</v>
      </c>
      <c r="K20" s="87">
        <v>9.7056435643564351E-2</v>
      </c>
      <c r="L20" s="87">
        <v>9.4672891629894229E-2</v>
      </c>
      <c r="M20" s="87">
        <v>9.4660138294386187E-2</v>
      </c>
      <c r="N20" s="87">
        <v>9.45894181171089E-2</v>
      </c>
      <c r="O20" s="87">
        <v>9.4593678744183035E-2</v>
      </c>
      <c r="P20" s="87">
        <v>9.4590234240616397E-2</v>
      </c>
      <c r="Q20" s="87">
        <v>9.4586086692014099E-2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0.22334584120468517</v>
      </c>
      <c r="C22" s="87">
        <v>0.1908884534851055</v>
      </c>
      <c r="D22" s="87">
        <v>0.23325161400967925</v>
      </c>
      <c r="E22" s="87">
        <v>0.23870146072754658</v>
      </c>
      <c r="F22" s="87">
        <v>0.26307900291913527</v>
      </c>
      <c r="G22" s="87">
        <v>0.20185301890456056</v>
      </c>
      <c r="H22" s="87">
        <v>0.23322703641014361</v>
      </c>
      <c r="I22" s="87">
        <v>8.4832224707770382E-2</v>
      </c>
      <c r="J22" s="87">
        <v>0</v>
      </c>
      <c r="K22" s="87">
        <v>0.20322687358469688</v>
      </c>
      <c r="L22" s="87">
        <v>8.7627782515687203E-2</v>
      </c>
      <c r="M22" s="87">
        <v>5.0431105349884583E-2</v>
      </c>
      <c r="N22" s="87">
        <v>7.7994801784198986E-2</v>
      </c>
      <c r="O22" s="87">
        <v>7.2361951186640988E-2</v>
      </c>
      <c r="P22" s="87">
        <v>0.23852616396726931</v>
      </c>
      <c r="Q22" s="87">
        <v>1.9580933131882163E-2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4.9608910891089104E-2</v>
      </c>
      <c r="E24" s="87">
        <v>4.9398019801980192E-2</v>
      </c>
      <c r="F24" s="87">
        <v>3.9776237623762374E-2</v>
      </c>
      <c r="G24" s="87">
        <v>2.3648108576980197E-2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0.68320198019801981</v>
      </c>
      <c r="J25" s="87">
        <v>0.94275445544554459</v>
      </c>
      <c r="K25" s="87">
        <v>0.68304059405940587</v>
      </c>
      <c r="L25" s="87">
        <v>0.5893181831301999</v>
      </c>
      <c r="M25" s="87">
        <v>0.75495800033395</v>
      </c>
      <c r="N25" s="87">
        <v>0.89154308765394996</v>
      </c>
      <c r="O25" s="87">
        <v>0.75911413821998441</v>
      </c>
      <c r="P25" s="87">
        <v>0.62667615089498696</v>
      </c>
      <c r="Q25" s="87">
        <v>0.66450925654267234</v>
      </c>
    </row>
    <row r="26" spans="1:17" x14ac:dyDescent="0.25">
      <c r="A26" s="156" t="s">
        <v>305</v>
      </c>
      <c r="B26" s="204">
        <v>11.887368708057904</v>
      </c>
      <c r="C26" s="204">
        <v>11.334016140435828</v>
      </c>
      <c r="D26" s="204">
        <v>10.520261310992641</v>
      </c>
      <c r="E26" s="204">
        <v>10.158154359180848</v>
      </c>
      <c r="F26" s="204">
        <v>9.2992026168286941</v>
      </c>
      <c r="G26" s="204">
        <v>8.2186943329316442</v>
      </c>
      <c r="H26" s="204">
        <v>7.8509309106422185</v>
      </c>
      <c r="I26" s="204">
        <v>9.3655681909694728</v>
      </c>
      <c r="J26" s="204">
        <v>9.8182929396862928</v>
      </c>
      <c r="K26" s="204">
        <v>8.0774991574140191</v>
      </c>
      <c r="L26" s="204">
        <v>6.5489703820111345</v>
      </c>
      <c r="M26" s="204">
        <v>7.0245531254727194</v>
      </c>
      <c r="N26" s="204">
        <v>8.4889416436897438</v>
      </c>
      <c r="O26" s="204">
        <v>7.3920924447784664</v>
      </c>
      <c r="P26" s="204">
        <v>8.2998008910061465</v>
      </c>
      <c r="Q26" s="204">
        <v>5.9276173723844101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1.31907686094078E-15</v>
      </c>
      <c r="F29" s="87">
        <v>1.31907686094078E-15</v>
      </c>
      <c r="G29" s="87">
        <v>0</v>
      </c>
      <c r="H29" s="87">
        <v>0</v>
      </c>
      <c r="I29" s="87">
        <v>6.5953843047038982E-16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4.5341321878064536</v>
      </c>
      <c r="C30" s="87">
        <v>4.9274393729609036</v>
      </c>
      <c r="D30" s="87">
        <v>3.412770245524007</v>
      </c>
      <c r="E30" s="87">
        <v>3.7534404334272171</v>
      </c>
      <c r="F30" s="87">
        <v>3.4634690058262674</v>
      </c>
      <c r="G30" s="87">
        <v>2.974156145768788</v>
      </c>
      <c r="H30" s="87">
        <v>2.5379137811304977</v>
      </c>
      <c r="I30" s="87">
        <v>0.783559178928522</v>
      </c>
      <c r="J30" s="87">
        <v>0</v>
      </c>
      <c r="K30" s="87">
        <v>0.70256988275651522</v>
      </c>
      <c r="L30" s="87">
        <v>0.76182895244277449</v>
      </c>
      <c r="M30" s="87">
        <v>0.27418379563606327</v>
      </c>
      <c r="N30" s="87">
        <v>0.50798683702530967</v>
      </c>
      <c r="O30" s="87">
        <v>0.44656918364740344</v>
      </c>
      <c r="P30" s="87">
        <v>1.1013567727346032</v>
      </c>
      <c r="Q30" s="87">
        <v>8.7545299635146429E-2</v>
      </c>
    </row>
    <row r="31" spans="1:17" x14ac:dyDescent="0.25">
      <c r="A31" s="88" t="s">
        <v>29</v>
      </c>
      <c r="B31" s="87">
        <v>5.6781427112163128</v>
      </c>
      <c r="C31" s="87">
        <v>4.9749133663366338</v>
      </c>
      <c r="D31" s="87">
        <v>4.9860371287128711</v>
      </c>
      <c r="E31" s="87">
        <v>4.2439678217821779</v>
      </c>
      <c r="F31" s="87">
        <v>3.5643193069306922</v>
      </c>
      <c r="G31" s="87">
        <v>3.5532797310513011</v>
      </c>
      <c r="H31" s="87">
        <v>3.5638143564356439</v>
      </c>
      <c r="I31" s="87">
        <v>2.821752475247524</v>
      </c>
      <c r="J31" s="87">
        <v>2.7476345238447091</v>
      </c>
      <c r="K31" s="87">
        <v>0.72792326732673263</v>
      </c>
      <c r="L31" s="87">
        <v>0.71004668722420672</v>
      </c>
      <c r="M31" s="87">
        <v>0.70995103720789643</v>
      </c>
      <c r="N31" s="87">
        <v>0.70942063587831683</v>
      </c>
      <c r="O31" s="87">
        <v>0.70945259058137267</v>
      </c>
      <c r="P31" s="87">
        <v>0.70942675680462297</v>
      </c>
      <c r="Q31" s="87">
        <v>0.70939565019010564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1.6750938090351386</v>
      </c>
      <c r="C33" s="87">
        <v>1.4316634011382912</v>
      </c>
      <c r="D33" s="87">
        <v>1.7493871050725944</v>
      </c>
      <c r="E33" s="87">
        <v>1.7902609554565996</v>
      </c>
      <c r="F33" s="87">
        <v>1.9730925218935143</v>
      </c>
      <c r="G33" s="87">
        <v>1.5138976417842043</v>
      </c>
      <c r="H33" s="87">
        <v>1.7492027730760773</v>
      </c>
      <c r="I33" s="87">
        <v>0.63624168530827774</v>
      </c>
      <c r="J33" s="87">
        <v>0</v>
      </c>
      <c r="K33" s="87">
        <v>1.5242015518852265</v>
      </c>
      <c r="L33" s="87">
        <v>0.6572083688676541</v>
      </c>
      <c r="M33" s="87">
        <v>0.37823329012413442</v>
      </c>
      <c r="N33" s="87">
        <v>0.58496101338149242</v>
      </c>
      <c r="O33" s="87">
        <v>0.54271463389980745</v>
      </c>
      <c r="P33" s="87">
        <v>1.7889462297545196</v>
      </c>
      <c r="Q33" s="87">
        <v>0.14685699848911621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0.37206683168316829</v>
      </c>
      <c r="E35" s="87">
        <v>0.37048514851485148</v>
      </c>
      <c r="F35" s="87">
        <v>0.29832178217821781</v>
      </c>
      <c r="G35" s="87">
        <v>0.17736081432735148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22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5.124014851485148</v>
      </c>
      <c r="J36" s="87">
        <v>7.0706584158415842</v>
      </c>
      <c r="K36" s="87">
        <v>5.1228044554455447</v>
      </c>
      <c r="L36" s="87">
        <v>4.4198863734764995</v>
      </c>
      <c r="M36" s="87">
        <v>5.662185002504625</v>
      </c>
      <c r="N36" s="87">
        <v>6.6865731574046245</v>
      </c>
      <c r="O36" s="87">
        <v>5.6933560366498828</v>
      </c>
      <c r="P36" s="87">
        <v>4.7000711317124013</v>
      </c>
      <c r="Q36" s="87">
        <v>4.9838194240700417</v>
      </c>
    </row>
    <row r="37" spans="1:17" x14ac:dyDescent="0.25">
      <c r="A37" s="156" t="s">
        <v>304</v>
      </c>
      <c r="B37" s="204">
        <v>7.4013283344353313</v>
      </c>
      <c r="C37" s="204">
        <v>7.2959658782357453</v>
      </c>
      <c r="D37" s="204">
        <v>7.9221313143772001</v>
      </c>
      <c r="E37" s="204">
        <v>6.9683382209009181</v>
      </c>
      <c r="F37" s="204">
        <v>7.1598623211318424</v>
      </c>
      <c r="G37" s="204">
        <v>6.9711146501428347</v>
      </c>
      <c r="H37" s="204">
        <v>6.8811868667332048</v>
      </c>
      <c r="I37" s="204">
        <v>4.789747543574908</v>
      </c>
      <c r="J37" s="204">
        <v>3.5165790708869977</v>
      </c>
      <c r="K37" s="204">
        <v>5.3265392932119955</v>
      </c>
      <c r="L37" s="204">
        <v>3.7465566393320602</v>
      </c>
      <c r="M37" s="204">
        <v>3.6466408467147069</v>
      </c>
      <c r="N37" s="204">
        <v>6.7092986977983795</v>
      </c>
      <c r="O37" s="204">
        <v>4.8248595524995199</v>
      </c>
      <c r="P37" s="204">
        <v>6.7082558419660439</v>
      </c>
      <c r="Q37" s="204">
        <v>3.381392768576124</v>
      </c>
    </row>
    <row r="38" spans="1:17" x14ac:dyDescent="0.25">
      <c r="A38" s="156" t="s">
        <v>303</v>
      </c>
      <c r="B38" s="204">
        <v>16.662589482549169</v>
      </c>
      <c r="C38" s="204">
        <v>15.57176823827287</v>
      </c>
      <c r="D38" s="204">
        <v>12.938236716182896</v>
      </c>
      <c r="E38" s="204">
        <v>13.390503725922544</v>
      </c>
      <c r="F38" s="204">
        <v>11.229323467134829</v>
      </c>
      <c r="G38" s="204">
        <v>9.0769336598808259</v>
      </c>
      <c r="H38" s="204">
        <v>8.3781922699792446</v>
      </c>
      <c r="I38" s="204">
        <v>14.500240628987704</v>
      </c>
      <c r="J38" s="204">
        <v>17.184131215963529</v>
      </c>
      <c r="K38" s="204">
        <v>10.930457989354293</v>
      </c>
      <c r="L38" s="204">
        <v>9.6158957508648104</v>
      </c>
      <c r="M38" s="204">
        <v>10.804419575069854</v>
      </c>
      <c r="N38" s="204">
        <v>10.022515442269762</v>
      </c>
      <c r="O38" s="204">
        <v>10.068466871320364</v>
      </c>
      <c r="P38" s="204">
        <v>9.6035769783204294</v>
      </c>
      <c r="Q38" s="204">
        <v>8.7163397725505245</v>
      </c>
    </row>
    <row r="39" spans="1:17" x14ac:dyDescent="0.25">
      <c r="A39" s="152" t="s">
        <v>310</v>
      </c>
      <c r="B39" s="264">
        <v>12.458712514722658</v>
      </c>
      <c r="C39" s="264">
        <v>11.509683470307049</v>
      </c>
      <c r="D39" s="264">
        <v>8.9086452745790865</v>
      </c>
      <c r="E39" s="264">
        <v>9.6531010560426296</v>
      </c>
      <c r="F39" s="264">
        <v>7.6320034750079557</v>
      </c>
      <c r="G39" s="264">
        <v>5.7526567880720476</v>
      </c>
      <c r="H39" s="264">
        <v>5.1526370109051776</v>
      </c>
      <c r="I39" s="264">
        <v>11.422873020117992</v>
      </c>
      <c r="J39" s="264">
        <v>14.297093532480334</v>
      </c>
      <c r="K39" s="264">
        <v>8.0069112861286182</v>
      </c>
      <c r="L39" s="264">
        <v>7.3744876154351156</v>
      </c>
      <c r="M39" s="264">
        <v>8.4840700226577113</v>
      </c>
      <c r="N39" s="264">
        <v>6.6995865888257056</v>
      </c>
      <c r="O39" s="264">
        <v>7.4041948562466056</v>
      </c>
      <c r="P39" s="264">
        <v>6.3212331618805733</v>
      </c>
      <c r="Q39" s="264">
        <v>6.6897773955890152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7.7171148204626032</v>
      </c>
      <c r="C41" s="208">
        <v>7.6996900000000004</v>
      </c>
      <c r="D41" s="208">
        <v>5.5101300000000002</v>
      </c>
      <c r="E41" s="208">
        <v>5.5165599999999984</v>
      </c>
      <c r="F41" s="208">
        <v>5.5022399999999978</v>
      </c>
      <c r="G41" s="208">
        <v>1.1005464053134209</v>
      </c>
      <c r="H41" s="208">
        <v>2.2010999999999998</v>
      </c>
      <c r="I41" s="208">
        <v>2.199409999999999</v>
      </c>
      <c r="J41" s="208">
        <v>1.1027</v>
      </c>
      <c r="K41" s="208">
        <v>0</v>
      </c>
      <c r="L41" s="208">
        <v>1.099590606305068</v>
      </c>
      <c r="M41" s="208">
        <v>1.0994499804078375</v>
      </c>
      <c r="N41" s="208">
        <v>1.0985812975706462</v>
      </c>
      <c r="O41" s="208">
        <v>1.0988185835100266</v>
      </c>
      <c r="P41" s="208">
        <v>1.0986596038918828</v>
      </c>
      <c r="Q41" s="208">
        <v>0</v>
      </c>
    </row>
    <row r="42" spans="1:17" x14ac:dyDescent="0.25">
      <c r="A42" s="154" t="s">
        <v>125</v>
      </c>
      <c r="B42" s="208">
        <v>4.2771662749965911</v>
      </c>
      <c r="C42" s="208">
        <v>3.8099934703070488</v>
      </c>
      <c r="D42" s="208">
        <v>2.8333582720473407</v>
      </c>
      <c r="E42" s="208">
        <v>3.4047744535471498</v>
      </c>
      <c r="F42" s="208">
        <v>1.836981605088865</v>
      </c>
      <c r="G42" s="208">
        <v>3.5581177988723889</v>
      </c>
      <c r="H42" s="208">
        <v>2.0931356963056094</v>
      </c>
      <c r="I42" s="208">
        <v>5.4385515792923433</v>
      </c>
      <c r="J42" s="208">
        <v>5.3741285431698165</v>
      </c>
      <c r="K42" s="208">
        <v>2.4666486184663587</v>
      </c>
      <c r="L42" s="208">
        <v>3.5966521472548854</v>
      </c>
      <c r="M42" s="208">
        <v>3.1894684889198386</v>
      </c>
      <c r="N42" s="208">
        <v>2.7614080453562164</v>
      </c>
      <c r="O42" s="208">
        <v>2.9744668312167772</v>
      </c>
      <c r="P42" s="208">
        <v>2.0244236519632648</v>
      </c>
      <c r="Q42" s="208">
        <v>2.5172031908111192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1.1102621745557917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0.46443141926346465</v>
      </c>
      <c r="C44" s="208">
        <v>0</v>
      </c>
      <c r="D44" s="208">
        <v>0.56515700253174517</v>
      </c>
      <c r="E44" s="208">
        <v>0.73176660249548098</v>
      </c>
      <c r="F44" s="208">
        <v>0.29278186991909338</v>
      </c>
      <c r="G44" s="208">
        <v>1.0939925838862381</v>
      </c>
      <c r="H44" s="208">
        <v>0.85840131459956837</v>
      </c>
      <c r="I44" s="208">
        <v>3.7849114408256486</v>
      </c>
      <c r="J44" s="208">
        <v>6.7100028147547262</v>
      </c>
      <c r="K44" s="208">
        <v>5.5402626676622599</v>
      </c>
      <c r="L44" s="208">
        <v>2.6782448618751618</v>
      </c>
      <c r="M44" s="208">
        <v>4.1951515533300361</v>
      </c>
      <c r="N44" s="208">
        <v>2.839597245898843</v>
      </c>
      <c r="O44" s="208">
        <v>3.3309094415198013</v>
      </c>
      <c r="P44" s="208">
        <v>3.1981499060254257</v>
      </c>
      <c r="Q44" s="208">
        <v>4.172574204777896</v>
      </c>
    </row>
    <row r="45" spans="1:17" x14ac:dyDescent="0.25">
      <c r="A45" s="152" t="s">
        <v>309</v>
      </c>
      <c r="B45" s="264">
        <v>2.535971991052353</v>
      </c>
      <c r="C45" s="264">
        <v>2.4179234432929766</v>
      </c>
      <c r="D45" s="264">
        <v>2.2443224130117638</v>
      </c>
      <c r="E45" s="264">
        <v>2.1670729299585809</v>
      </c>
      <c r="F45" s="264">
        <v>1.9838298915901214</v>
      </c>
      <c r="G45" s="264">
        <v>1.7533214576920841</v>
      </c>
      <c r="H45" s="264">
        <v>1.6748652609370069</v>
      </c>
      <c r="I45" s="264">
        <v>1.9979878807401543</v>
      </c>
      <c r="J45" s="264">
        <v>2.0945691604664094</v>
      </c>
      <c r="K45" s="264">
        <v>1.7231998202483241</v>
      </c>
      <c r="L45" s="264">
        <v>1.3971136814957088</v>
      </c>
      <c r="M45" s="264">
        <v>1.4985713334341799</v>
      </c>
      <c r="N45" s="264">
        <v>1.8109742173204784</v>
      </c>
      <c r="O45" s="264">
        <v>1.5769797215527399</v>
      </c>
      <c r="P45" s="264">
        <v>1.7706241900813118</v>
      </c>
      <c r="Q45" s="264">
        <v>1.2645583727753409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2.8140306366736641E-16</v>
      </c>
      <c r="F48" s="87">
        <v>2.8140306366736641E-16</v>
      </c>
      <c r="G48" s="87">
        <v>0</v>
      </c>
      <c r="H48" s="87">
        <v>0</v>
      </c>
      <c r="I48" s="87">
        <v>1.4070153183368318E-16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0.96728153339871015</v>
      </c>
      <c r="C49" s="87">
        <v>1.0511870662316594</v>
      </c>
      <c r="D49" s="87">
        <v>0.72805765237845488</v>
      </c>
      <c r="E49" s="87">
        <v>0.80073395913113954</v>
      </c>
      <c r="F49" s="87">
        <v>0.73887338790960377</v>
      </c>
      <c r="G49" s="87">
        <v>0.63448664443067471</v>
      </c>
      <c r="H49" s="87">
        <v>0.54142160664117289</v>
      </c>
      <c r="I49" s="87">
        <v>0.16715929150475139</v>
      </c>
      <c r="J49" s="87">
        <v>0</v>
      </c>
      <c r="K49" s="87">
        <v>0.14988157498805657</v>
      </c>
      <c r="L49" s="87">
        <v>0.16252350985445857</v>
      </c>
      <c r="M49" s="87">
        <v>5.8492543069026827E-2</v>
      </c>
      <c r="N49" s="87">
        <v>0.10837052523206607</v>
      </c>
      <c r="O49" s="87">
        <v>9.5268092511446079E-2</v>
      </c>
      <c r="P49" s="87">
        <v>0.23495611151671539</v>
      </c>
      <c r="Q49" s="87">
        <v>1.8676330588831242E-2</v>
      </c>
    </row>
    <row r="50" spans="1:17" x14ac:dyDescent="0.25">
      <c r="A50" s="150" t="s">
        <v>29</v>
      </c>
      <c r="B50" s="87">
        <v>1.2113371117261469</v>
      </c>
      <c r="C50" s="87">
        <v>1.0613148514851485</v>
      </c>
      <c r="D50" s="87">
        <v>1.0636879207920793</v>
      </c>
      <c r="E50" s="87">
        <v>0.90537980198019785</v>
      </c>
      <c r="F50" s="87">
        <v>0.76038811881188106</v>
      </c>
      <c r="G50" s="87">
        <v>0.75803300929094419</v>
      </c>
      <c r="H50" s="87">
        <v>0.76028039603960407</v>
      </c>
      <c r="I50" s="87">
        <v>0.60197386138613851</v>
      </c>
      <c r="J50" s="87">
        <v>0.58616203175353798</v>
      </c>
      <c r="K50" s="87">
        <v>0.15529029702970296</v>
      </c>
      <c r="L50" s="87">
        <v>0.15147662660783079</v>
      </c>
      <c r="M50" s="87">
        <v>0.1514562212710179</v>
      </c>
      <c r="N50" s="87">
        <v>0.15134306898737424</v>
      </c>
      <c r="O50" s="87">
        <v>0.15134988599069285</v>
      </c>
      <c r="P50" s="87">
        <v>0.15134437478498625</v>
      </c>
      <c r="Q50" s="87">
        <v>0.15133773870722253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0.35735334592749629</v>
      </c>
      <c r="C52" s="87">
        <v>0.30542152557616875</v>
      </c>
      <c r="D52" s="87">
        <v>0.37320258241548687</v>
      </c>
      <c r="E52" s="87">
        <v>0.38192233716407453</v>
      </c>
      <c r="F52" s="87">
        <v>0.42092640467061643</v>
      </c>
      <c r="G52" s="87">
        <v>0.32296483024729689</v>
      </c>
      <c r="H52" s="87">
        <v>0.37316325825622981</v>
      </c>
      <c r="I52" s="87">
        <v>0.1357315595324326</v>
      </c>
      <c r="J52" s="87">
        <v>0</v>
      </c>
      <c r="K52" s="87">
        <v>0.32516299773551499</v>
      </c>
      <c r="L52" s="87">
        <v>0.14020445202509954</v>
      </c>
      <c r="M52" s="87">
        <v>8.0689768559815342E-2</v>
      </c>
      <c r="N52" s="87">
        <v>0.12479168285471838</v>
      </c>
      <c r="O52" s="87">
        <v>0.1157791218986256</v>
      </c>
      <c r="P52" s="87">
        <v>0.38164186234763087</v>
      </c>
      <c r="Q52" s="87">
        <v>3.1329493011011462E-2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7.9374257425742584E-2</v>
      </c>
      <c r="E54" s="87">
        <v>7.9036831683168315E-2</v>
      </c>
      <c r="F54" s="87">
        <v>6.3641980198019796E-2</v>
      </c>
      <c r="G54" s="87">
        <v>3.7836973723168313E-2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1.0931231683168317</v>
      </c>
      <c r="J55" s="87">
        <v>1.5084071287128715</v>
      </c>
      <c r="K55" s="87">
        <v>1.0928649504950496</v>
      </c>
      <c r="L55" s="87">
        <v>0.94290909300831993</v>
      </c>
      <c r="M55" s="87">
        <v>1.20793280053432</v>
      </c>
      <c r="N55" s="87">
        <v>1.4264689402463198</v>
      </c>
      <c r="O55" s="87">
        <v>1.2145826211519752</v>
      </c>
      <c r="P55" s="87">
        <v>1.0026818414319791</v>
      </c>
      <c r="Q55" s="87">
        <v>1.0632148104682757</v>
      </c>
    </row>
    <row r="56" spans="1:17" x14ac:dyDescent="0.25">
      <c r="A56" s="152" t="s">
        <v>308</v>
      </c>
      <c r="B56" s="264">
        <v>1.6679049767741594</v>
      </c>
      <c r="C56" s="264">
        <v>1.6441613246728441</v>
      </c>
      <c r="D56" s="264">
        <v>1.7852690285920452</v>
      </c>
      <c r="E56" s="264">
        <v>1.5703297399213338</v>
      </c>
      <c r="F56" s="264">
        <v>1.6134901005367535</v>
      </c>
      <c r="G56" s="264">
        <v>1.5709554141166953</v>
      </c>
      <c r="H56" s="264">
        <v>1.5506899981370603</v>
      </c>
      <c r="I56" s="264">
        <v>1.079379728129557</v>
      </c>
      <c r="J56" s="264">
        <v>0.79246852301678827</v>
      </c>
      <c r="K56" s="264">
        <v>1.2003468829773511</v>
      </c>
      <c r="L56" s="264">
        <v>0.8442944539339855</v>
      </c>
      <c r="M56" s="264">
        <v>0.82177821897796222</v>
      </c>
      <c r="N56" s="264">
        <v>1.5119546361235787</v>
      </c>
      <c r="O56" s="264">
        <v>1.0872922935210187</v>
      </c>
      <c r="P56" s="264">
        <v>1.5117196263585451</v>
      </c>
      <c r="Q56" s="264">
        <v>0.76200400418616887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2.3524570898108426</v>
      </c>
      <c r="C58" s="242">
        <v>2.3189684177932257</v>
      </c>
      <c r="D58" s="242">
        <v>2.5179904383124443</v>
      </c>
      <c r="E58" s="242">
        <v>2.2148344069117543</v>
      </c>
      <c r="F58" s="242">
        <v>2.2757089157970913</v>
      </c>
      <c r="G58" s="242">
        <v>2.2157168742688795</v>
      </c>
      <c r="H58" s="242">
        <v>2.18713399804804</v>
      </c>
      <c r="I58" s="242">
        <v>1.522385585147332</v>
      </c>
      <c r="J58" s="242">
        <v>1.1177184680079031</v>
      </c>
      <c r="K58" s="242">
        <v>1.6930008450204199</v>
      </c>
      <c r="L58" s="242">
        <v>1.1908151253834363</v>
      </c>
      <c r="M58" s="242">
        <v>1.1590576348214809</v>
      </c>
      <c r="N58" s="242">
        <v>2.1325006236868438</v>
      </c>
      <c r="O58" s="242">
        <v>1.5335456756878239</v>
      </c>
      <c r="P58" s="242">
        <v>2.1321691597271899</v>
      </c>
      <c r="Q58" s="242">
        <v>1.0747505086164908</v>
      </c>
    </row>
    <row r="60" spans="1:17" ht="12.75" x14ac:dyDescent="0.25">
      <c r="A60" s="98" t="str">
        <f>FBT_fec!$A$81</f>
        <v>Market shares of energy uses (%)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0.99999999999999967</v>
      </c>
      <c r="D62" s="77">
        <f t="shared" si="0"/>
        <v>1</v>
      </c>
      <c r="E62" s="77">
        <f t="shared" si="0"/>
        <v>1.0000000000000002</v>
      </c>
      <c r="F62" s="77">
        <f t="shared" si="0"/>
        <v>1</v>
      </c>
      <c r="G62" s="77">
        <f t="shared" si="0"/>
        <v>1.0000000000000004</v>
      </c>
      <c r="H62" s="77">
        <f t="shared" si="0"/>
        <v>0.99999999999999989</v>
      </c>
      <c r="I62" s="77">
        <f t="shared" si="0"/>
        <v>1.0000000000000002</v>
      </c>
      <c r="J62" s="77">
        <f t="shared" si="0"/>
        <v>1.0000000000000002</v>
      </c>
      <c r="K62" s="77">
        <f t="shared" si="0"/>
        <v>1</v>
      </c>
      <c r="L62" s="77">
        <f t="shared" si="0"/>
        <v>0.99999999999999978</v>
      </c>
      <c r="M62" s="77">
        <f t="shared" si="0"/>
        <v>1</v>
      </c>
      <c r="N62" s="77">
        <f t="shared" si="0"/>
        <v>1.0000000000000002</v>
      </c>
      <c r="O62" s="77">
        <f t="shared" si="0"/>
        <v>0.99999999999999978</v>
      </c>
      <c r="P62" s="77">
        <f t="shared" si="0"/>
        <v>1</v>
      </c>
      <c r="Q62" s="77">
        <f t="shared" si="0"/>
        <v>1.0000000000000002</v>
      </c>
    </row>
    <row r="63" spans="1:17" x14ac:dyDescent="0.25">
      <c r="A63" s="132" t="s">
        <v>83</v>
      </c>
      <c r="B63" s="203">
        <f t="shared" ref="B63:Q63" si="1">IF(B$6=0,0,B$6/B$5)</f>
        <v>4.3691098906008474E-2</v>
      </c>
      <c r="C63" s="203">
        <f t="shared" si="1"/>
        <v>4.369109890600846E-2</v>
      </c>
      <c r="D63" s="203">
        <f t="shared" si="1"/>
        <v>4.3691098906008467E-2</v>
      </c>
      <c r="E63" s="203">
        <f t="shared" si="1"/>
        <v>4.3691098906008474E-2</v>
      </c>
      <c r="F63" s="203">
        <f t="shared" si="1"/>
        <v>4.3691098906008474E-2</v>
      </c>
      <c r="G63" s="203">
        <f t="shared" si="1"/>
        <v>4.3691098906008495E-2</v>
      </c>
      <c r="H63" s="203">
        <f t="shared" si="1"/>
        <v>4.3691098906008467E-2</v>
      </c>
      <c r="I63" s="203">
        <f t="shared" si="1"/>
        <v>4.3691098906008481E-2</v>
      </c>
      <c r="J63" s="203">
        <f t="shared" si="1"/>
        <v>4.3691098906008474E-2</v>
      </c>
      <c r="K63" s="203">
        <f t="shared" si="1"/>
        <v>4.3691098906008474E-2</v>
      </c>
      <c r="L63" s="203">
        <f t="shared" si="1"/>
        <v>4.369109890600846E-2</v>
      </c>
      <c r="M63" s="203">
        <f t="shared" si="1"/>
        <v>4.3691098906008481E-2</v>
      </c>
      <c r="N63" s="203">
        <f t="shared" si="1"/>
        <v>4.3691098906008481E-2</v>
      </c>
      <c r="O63" s="203">
        <f t="shared" si="1"/>
        <v>4.3691098906008467E-2</v>
      </c>
      <c r="P63" s="203">
        <f t="shared" si="1"/>
        <v>4.3691098906008474E-2</v>
      </c>
      <c r="Q63" s="203">
        <f t="shared" si="1"/>
        <v>4.3691098906008467E-2</v>
      </c>
    </row>
    <row r="64" spans="1:17" x14ac:dyDescent="0.25">
      <c r="A64" s="76" t="s">
        <v>82</v>
      </c>
      <c r="B64" s="202">
        <f t="shared" ref="B64:Q64" si="2">IF(B$7=0,0,B$7/B$5)</f>
        <v>3.5849106794673617E-2</v>
      </c>
      <c r="C64" s="202">
        <f t="shared" si="2"/>
        <v>3.5849106794673603E-2</v>
      </c>
      <c r="D64" s="202">
        <f t="shared" si="2"/>
        <v>3.5849106794673617E-2</v>
      </c>
      <c r="E64" s="202">
        <f t="shared" si="2"/>
        <v>3.5849106794673617E-2</v>
      </c>
      <c r="F64" s="202">
        <f t="shared" si="2"/>
        <v>3.5849106794673617E-2</v>
      </c>
      <c r="G64" s="202">
        <f t="shared" si="2"/>
        <v>3.5849106794673631E-2</v>
      </c>
      <c r="H64" s="202">
        <f t="shared" si="2"/>
        <v>3.584910679467361E-2</v>
      </c>
      <c r="I64" s="202">
        <f t="shared" si="2"/>
        <v>3.5849106794673624E-2</v>
      </c>
      <c r="J64" s="202">
        <f t="shared" si="2"/>
        <v>3.5849106794673617E-2</v>
      </c>
      <c r="K64" s="202">
        <f t="shared" si="2"/>
        <v>3.5849106794673617E-2</v>
      </c>
      <c r="L64" s="202">
        <f t="shared" si="2"/>
        <v>3.5849106794673603E-2</v>
      </c>
      <c r="M64" s="202">
        <f t="shared" si="2"/>
        <v>3.5849106794673624E-2</v>
      </c>
      <c r="N64" s="202">
        <f t="shared" si="2"/>
        <v>3.5849106794673624E-2</v>
      </c>
      <c r="O64" s="202">
        <f t="shared" si="2"/>
        <v>3.584910679467361E-2</v>
      </c>
      <c r="P64" s="202">
        <f t="shared" si="2"/>
        <v>3.5849106794673617E-2</v>
      </c>
      <c r="Q64" s="202">
        <f t="shared" si="2"/>
        <v>3.5849106794673617E-2</v>
      </c>
    </row>
    <row r="65" spans="1:17" x14ac:dyDescent="0.25">
      <c r="A65" s="76" t="s">
        <v>81</v>
      </c>
      <c r="B65" s="202">
        <f t="shared" ref="B65:Q65" si="3">IF(B$8=0,0,B$8/B$5)</f>
        <v>2.5766545508671662E-2</v>
      </c>
      <c r="C65" s="202">
        <f t="shared" si="3"/>
        <v>2.5766545508671655E-2</v>
      </c>
      <c r="D65" s="202">
        <f t="shared" si="3"/>
        <v>2.5766545508671662E-2</v>
      </c>
      <c r="E65" s="202">
        <f t="shared" si="3"/>
        <v>2.5766545508671659E-2</v>
      </c>
      <c r="F65" s="202">
        <f t="shared" si="3"/>
        <v>2.5766545508671659E-2</v>
      </c>
      <c r="G65" s="202">
        <f t="shared" si="3"/>
        <v>2.5766545508671673E-2</v>
      </c>
      <c r="H65" s="202">
        <f t="shared" si="3"/>
        <v>2.5766545508671659E-2</v>
      </c>
      <c r="I65" s="202">
        <f t="shared" si="3"/>
        <v>2.5766545508671666E-2</v>
      </c>
      <c r="J65" s="202">
        <f t="shared" si="3"/>
        <v>2.5766545508671662E-2</v>
      </c>
      <c r="K65" s="202">
        <f t="shared" si="3"/>
        <v>2.5766545508671662E-2</v>
      </c>
      <c r="L65" s="202">
        <f t="shared" si="3"/>
        <v>2.5766545508671655E-2</v>
      </c>
      <c r="M65" s="202">
        <f t="shared" si="3"/>
        <v>2.5766545508671669E-2</v>
      </c>
      <c r="N65" s="202">
        <f t="shared" si="3"/>
        <v>2.5766545508671669E-2</v>
      </c>
      <c r="O65" s="202">
        <f t="shared" si="3"/>
        <v>2.5766545508671655E-2</v>
      </c>
      <c r="P65" s="202">
        <f t="shared" si="3"/>
        <v>2.5766545508671662E-2</v>
      </c>
      <c r="Q65" s="202">
        <f t="shared" si="3"/>
        <v>2.5766545508671662E-2</v>
      </c>
    </row>
    <row r="66" spans="1:17" x14ac:dyDescent="0.25">
      <c r="A66" s="76" t="s">
        <v>80</v>
      </c>
      <c r="B66" s="202">
        <f t="shared" ref="B66:Q66" si="4">IF(B$9=0,0,B$9/B$5)</f>
        <v>5.0412806430009775E-2</v>
      </c>
      <c r="C66" s="202">
        <f t="shared" si="4"/>
        <v>5.0412806430009768E-2</v>
      </c>
      <c r="D66" s="202">
        <f t="shared" si="4"/>
        <v>5.0412806430009775E-2</v>
      </c>
      <c r="E66" s="202">
        <f t="shared" si="4"/>
        <v>5.0412806430009775E-2</v>
      </c>
      <c r="F66" s="202">
        <f t="shared" si="4"/>
        <v>5.0412806430009775E-2</v>
      </c>
      <c r="G66" s="202">
        <f t="shared" si="4"/>
        <v>5.0412806430009796E-2</v>
      </c>
      <c r="H66" s="202">
        <f t="shared" si="4"/>
        <v>5.0412806430009768E-2</v>
      </c>
      <c r="I66" s="202">
        <f t="shared" si="4"/>
        <v>5.0412806430009789E-2</v>
      </c>
      <c r="J66" s="202">
        <f t="shared" si="4"/>
        <v>5.0412806430009782E-2</v>
      </c>
      <c r="K66" s="202">
        <f t="shared" si="4"/>
        <v>5.0412806430009775E-2</v>
      </c>
      <c r="L66" s="202">
        <f t="shared" si="4"/>
        <v>5.0412806430009761E-2</v>
      </c>
      <c r="M66" s="202">
        <f t="shared" si="4"/>
        <v>5.0412806430009789E-2</v>
      </c>
      <c r="N66" s="202">
        <f t="shared" si="4"/>
        <v>5.0412806430009782E-2</v>
      </c>
      <c r="O66" s="202">
        <f t="shared" si="4"/>
        <v>5.0412806430009761E-2</v>
      </c>
      <c r="P66" s="202">
        <f t="shared" si="4"/>
        <v>5.0412806430009775E-2</v>
      </c>
      <c r="Q66" s="202">
        <f t="shared" si="4"/>
        <v>5.0412806430009775E-2</v>
      </c>
    </row>
    <row r="67" spans="1:17" x14ac:dyDescent="0.25">
      <c r="A67" s="129" t="s">
        <v>79</v>
      </c>
      <c r="B67" s="201">
        <f t="shared" ref="B67:Q67" si="5">IF(B$10=0,0,B$10/B$5)</f>
        <v>8.5141628637349837E-2</v>
      </c>
      <c r="C67" s="201">
        <f t="shared" si="5"/>
        <v>8.5141628637349823E-2</v>
      </c>
      <c r="D67" s="201">
        <f t="shared" si="5"/>
        <v>8.5141628637349837E-2</v>
      </c>
      <c r="E67" s="201">
        <f t="shared" si="5"/>
        <v>8.5141628637349837E-2</v>
      </c>
      <c r="F67" s="201">
        <f t="shared" si="5"/>
        <v>8.5141628637349837E-2</v>
      </c>
      <c r="G67" s="201">
        <f t="shared" si="5"/>
        <v>8.5141628637349864E-2</v>
      </c>
      <c r="H67" s="201">
        <f t="shared" si="5"/>
        <v>8.5141628637349823E-2</v>
      </c>
      <c r="I67" s="201">
        <f t="shared" si="5"/>
        <v>8.5141628637349864E-2</v>
      </c>
      <c r="J67" s="201">
        <f t="shared" si="5"/>
        <v>8.5141628637349837E-2</v>
      </c>
      <c r="K67" s="201">
        <f t="shared" si="5"/>
        <v>8.5141628637349837E-2</v>
      </c>
      <c r="L67" s="201">
        <f t="shared" si="5"/>
        <v>8.5141628637349809E-2</v>
      </c>
      <c r="M67" s="201">
        <f t="shared" si="5"/>
        <v>8.5141628637349837E-2</v>
      </c>
      <c r="N67" s="201">
        <f t="shared" si="5"/>
        <v>8.514162863734985E-2</v>
      </c>
      <c r="O67" s="201">
        <f t="shared" si="5"/>
        <v>8.5141628637349809E-2</v>
      </c>
      <c r="P67" s="201">
        <f t="shared" si="5"/>
        <v>8.5141628637349837E-2</v>
      </c>
      <c r="Q67" s="201">
        <f t="shared" si="5"/>
        <v>8.5141628637349823E-2</v>
      </c>
    </row>
    <row r="68" spans="1:17" x14ac:dyDescent="0.25">
      <c r="A68" s="127" t="s">
        <v>306</v>
      </c>
      <c r="B68" s="200">
        <f t="shared" ref="B68:Q68" si="6">IF(B$15=0,0,B$15/B$5)</f>
        <v>3.0164456174435229E-2</v>
      </c>
      <c r="C68" s="200">
        <f t="shared" si="6"/>
        <v>3.0164456174435215E-2</v>
      </c>
      <c r="D68" s="200">
        <f t="shared" si="6"/>
        <v>3.0164456174435229E-2</v>
      </c>
      <c r="E68" s="200">
        <f t="shared" si="6"/>
        <v>3.0164456174435233E-2</v>
      </c>
      <c r="F68" s="200">
        <f t="shared" si="6"/>
        <v>3.0164456174435229E-2</v>
      </c>
      <c r="G68" s="200">
        <f t="shared" si="6"/>
        <v>3.016445617443525E-2</v>
      </c>
      <c r="H68" s="200">
        <f t="shared" si="6"/>
        <v>3.0164456174435222E-2</v>
      </c>
      <c r="I68" s="200">
        <f t="shared" si="6"/>
        <v>3.0164456174435236E-2</v>
      </c>
      <c r="J68" s="200">
        <f t="shared" si="6"/>
        <v>3.0164456174435229E-2</v>
      </c>
      <c r="K68" s="200">
        <f t="shared" si="6"/>
        <v>3.0164456174435226E-2</v>
      </c>
      <c r="L68" s="200">
        <f t="shared" si="6"/>
        <v>3.0164456174435222E-2</v>
      </c>
      <c r="M68" s="200">
        <f t="shared" si="6"/>
        <v>3.016445617443524E-2</v>
      </c>
      <c r="N68" s="200">
        <f t="shared" si="6"/>
        <v>3.0164456174435236E-2</v>
      </c>
      <c r="O68" s="200">
        <f t="shared" si="6"/>
        <v>3.0164456174435222E-2</v>
      </c>
      <c r="P68" s="200">
        <f t="shared" si="6"/>
        <v>3.0164456174435233E-2</v>
      </c>
      <c r="Q68" s="200">
        <f t="shared" si="6"/>
        <v>3.0164456174435229E-2</v>
      </c>
    </row>
    <row r="69" spans="1:17" x14ac:dyDescent="0.25">
      <c r="A69" s="127" t="s">
        <v>305</v>
      </c>
      <c r="B69" s="200">
        <f t="shared" ref="B69:Q69" si="7">IF(B$26=0,0,B$26/B$5)</f>
        <v>0.22623342130826421</v>
      </c>
      <c r="C69" s="200">
        <f t="shared" si="7"/>
        <v>0.22623342130826415</v>
      </c>
      <c r="D69" s="200">
        <f t="shared" si="7"/>
        <v>0.22623342130826424</v>
      </c>
      <c r="E69" s="200">
        <f t="shared" si="7"/>
        <v>0.22623342130826427</v>
      </c>
      <c r="F69" s="200">
        <f t="shared" si="7"/>
        <v>0.22623342130826421</v>
      </c>
      <c r="G69" s="200">
        <f t="shared" si="7"/>
        <v>0.22623342130826432</v>
      </c>
      <c r="H69" s="200">
        <f t="shared" si="7"/>
        <v>0.22623342130826418</v>
      </c>
      <c r="I69" s="200">
        <f t="shared" si="7"/>
        <v>0.22623342130826424</v>
      </c>
      <c r="J69" s="200">
        <f t="shared" si="7"/>
        <v>0.22623342130826421</v>
      </c>
      <c r="K69" s="200">
        <f t="shared" si="7"/>
        <v>0.22623342130826421</v>
      </c>
      <c r="L69" s="200">
        <f t="shared" si="7"/>
        <v>0.22623342130826415</v>
      </c>
      <c r="M69" s="200">
        <f t="shared" si="7"/>
        <v>0.22623342130826429</v>
      </c>
      <c r="N69" s="200">
        <f t="shared" si="7"/>
        <v>0.22623342130826427</v>
      </c>
      <c r="O69" s="200">
        <f t="shared" si="7"/>
        <v>0.22623342130826415</v>
      </c>
      <c r="P69" s="200">
        <f t="shared" si="7"/>
        <v>0.22623342130826415</v>
      </c>
      <c r="Q69" s="200">
        <f t="shared" si="7"/>
        <v>0.22623342130826418</v>
      </c>
    </row>
    <row r="70" spans="1:17" x14ac:dyDescent="0.25">
      <c r="A70" s="127" t="s">
        <v>304</v>
      </c>
      <c r="B70" s="200">
        <f t="shared" ref="B70:Q70" si="8">IF(B$37=0,0,B$37/B$5)</f>
        <v>0.14085773499984766</v>
      </c>
      <c r="C70" s="200">
        <f t="shared" si="8"/>
        <v>0.1456316368293222</v>
      </c>
      <c r="D70" s="200">
        <f t="shared" si="8"/>
        <v>0.17036182071182623</v>
      </c>
      <c r="E70" s="200">
        <f t="shared" si="8"/>
        <v>0.15519266008423643</v>
      </c>
      <c r="F70" s="200">
        <f t="shared" si="8"/>
        <v>0.17418699384767108</v>
      </c>
      <c r="G70" s="200">
        <f t="shared" si="8"/>
        <v>0.19189168665327641</v>
      </c>
      <c r="H70" s="200">
        <f t="shared" si="8"/>
        <v>0.19828915389031265</v>
      </c>
      <c r="I70" s="200">
        <f t="shared" si="8"/>
        <v>0.11570050549956408</v>
      </c>
      <c r="J70" s="200">
        <f t="shared" si="8"/>
        <v>8.1029127914085425E-2</v>
      </c>
      <c r="K70" s="200">
        <f t="shared" si="8"/>
        <v>0.14918493763384591</v>
      </c>
      <c r="L70" s="200">
        <f t="shared" si="8"/>
        <v>0.12942436401445359</v>
      </c>
      <c r="M70" s="200">
        <f t="shared" si="8"/>
        <v>0.11744405947235481</v>
      </c>
      <c r="N70" s="200">
        <f t="shared" si="8"/>
        <v>0.1788052813521597</v>
      </c>
      <c r="O70" s="200">
        <f t="shared" si="8"/>
        <v>0.14766380318536984</v>
      </c>
      <c r="P70" s="200">
        <f t="shared" si="8"/>
        <v>0.18285157560630985</v>
      </c>
      <c r="Q70" s="200">
        <f t="shared" si="8"/>
        <v>0.129054223099134</v>
      </c>
    </row>
    <row r="71" spans="1:17" x14ac:dyDescent="0.25">
      <c r="A71" s="127" t="s">
        <v>303</v>
      </c>
      <c r="B71" s="200">
        <f t="shared" ref="B71:Q71" si="9">IF(B$38=0,0,B$38/B$5)</f>
        <v>0.31711261920705253</v>
      </c>
      <c r="C71" s="200">
        <f t="shared" si="9"/>
        <v>0.31082136823464657</v>
      </c>
      <c r="D71" s="200">
        <f t="shared" si="9"/>
        <v>0.27823087958278814</v>
      </c>
      <c r="E71" s="200">
        <f t="shared" si="9"/>
        <v>0.29822144494374525</v>
      </c>
      <c r="F71" s="200">
        <f t="shared" si="9"/>
        <v>0.27318990365363827</v>
      </c>
      <c r="G71" s="200">
        <f t="shared" si="9"/>
        <v>0.24985790609522401</v>
      </c>
      <c r="H71" s="200">
        <f t="shared" si="9"/>
        <v>0.24142705154194355</v>
      </c>
      <c r="I71" s="200">
        <f t="shared" si="9"/>
        <v>0.35026588674588599</v>
      </c>
      <c r="J71" s="200">
        <f t="shared" si="9"/>
        <v>0.3959573034823084</v>
      </c>
      <c r="K71" s="200">
        <f t="shared" si="9"/>
        <v>0.30613867723256333</v>
      </c>
      <c r="L71" s="200">
        <f t="shared" si="9"/>
        <v>0.33218000201028353</v>
      </c>
      <c r="M71" s="200">
        <f t="shared" si="9"/>
        <v>0.34796815712793755</v>
      </c>
      <c r="N71" s="200">
        <f t="shared" si="9"/>
        <v>0.26710372786047987</v>
      </c>
      <c r="O71" s="200">
        <f t="shared" si="9"/>
        <v>0.30814329293685994</v>
      </c>
      <c r="P71" s="200">
        <f t="shared" si="9"/>
        <v>0.26177134911236788</v>
      </c>
      <c r="Q71" s="200">
        <f t="shared" si="9"/>
        <v>0.33266778945891812</v>
      </c>
    </row>
    <row r="72" spans="1:17" x14ac:dyDescent="0.25">
      <c r="A72" s="142" t="s">
        <v>310</v>
      </c>
      <c r="B72" s="199">
        <f t="shared" ref="B72:Q72" si="10">IF(B$39=0,0,B$39/B$5)</f>
        <v>0.23710690115897642</v>
      </c>
      <c r="C72" s="199">
        <f t="shared" si="10"/>
        <v>0.22973984132359029</v>
      </c>
      <c r="D72" s="199">
        <f t="shared" si="10"/>
        <v>0.19157635348694216</v>
      </c>
      <c r="E72" s="199">
        <f t="shared" si="10"/>
        <v>0.21498532124284914</v>
      </c>
      <c r="F72" s="199">
        <f t="shared" si="10"/>
        <v>0.18567336671027804</v>
      </c>
      <c r="G72" s="199">
        <f t="shared" si="10"/>
        <v>0.15835157922384002</v>
      </c>
      <c r="H72" s="199">
        <f t="shared" si="10"/>
        <v>0.14847904191291755</v>
      </c>
      <c r="I72" s="199">
        <f t="shared" si="10"/>
        <v>0.27592940351477513</v>
      </c>
      <c r="J72" s="199">
        <f t="shared" si="10"/>
        <v>0.32943408843947453</v>
      </c>
      <c r="K72" s="199">
        <f t="shared" si="10"/>
        <v>0.22425640647823405</v>
      </c>
      <c r="L72" s="199">
        <f t="shared" si="10"/>
        <v>0.25475081826877505</v>
      </c>
      <c r="M72" s="199">
        <f t="shared" si="10"/>
        <v>0.2732387603254936</v>
      </c>
      <c r="N72" s="199">
        <f t="shared" si="10"/>
        <v>0.17854645007103762</v>
      </c>
      <c r="O72" s="199">
        <f t="shared" si="10"/>
        <v>0.22660381304415911</v>
      </c>
      <c r="P72" s="199">
        <f t="shared" si="10"/>
        <v>0.17230223036424397</v>
      </c>
      <c r="Q72" s="199">
        <f t="shared" si="10"/>
        <v>0.25532201775466484</v>
      </c>
    </row>
    <row r="73" spans="1:17" x14ac:dyDescent="0.25">
      <c r="A73" s="142" t="s">
        <v>309</v>
      </c>
      <c r="B73" s="199">
        <f t="shared" ref="B73:Q73" si="11">IF(B$45=0,0,B$45/B$5)</f>
        <v>4.8263129879096367E-2</v>
      </c>
      <c r="C73" s="199">
        <f t="shared" si="11"/>
        <v>4.8263129879096346E-2</v>
      </c>
      <c r="D73" s="199">
        <f t="shared" si="11"/>
        <v>4.8263129879096381E-2</v>
      </c>
      <c r="E73" s="199">
        <f t="shared" si="11"/>
        <v>4.8263129879096374E-2</v>
      </c>
      <c r="F73" s="199">
        <f t="shared" si="11"/>
        <v>4.826312987909636E-2</v>
      </c>
      <c r="G73" s="199">
        <f t="shared" si="11"/>
        <v>4.8263129879096388E-2</v>
      </c>
      <c r="H73" s="199">
        <f t="shared" si="11"/>
        <v>4.8263129879096367E-2</v>
      </c>
      <c r="I73" s="199">
        <f t="shared" si="11"/>
        <v>4.8263129879096374E-2</v>
      </c>
      <c r="J73" s="199">
        <f t="shared" si="11"/>
        <v>4.8263129879096374E-2</v>
      </c>
      <c r="K73" s="199">
        <f t="shared" si="11"/>
        <v>4.8263129879096367E-2</v>
      </c>
      <c r="L73" s="199">
        <f t="shared" si="11"/>
        <v>4.826312987909636E-2</v>
      </c>
      <c r="M73" s="199">
        <f t="shared" si="11"/>
        <v>4.8263129879096374E-2</v>
      </c>
      <c r="N73" s="199">
        <f t="shared" si="11"/>
        <v>4.8263129879096367E-2</v>
      </c>
      <c r="O73" s="199">
        <f t="shared" si="11"/>
        <v>4.8263129879096367E-2</v>
      </c>
      <c r="P73" s="199">
        <f t="shared" si="11"/>
        <v>4.8263129879096367E-2</v>
      </c>
      <c r="Q73" s="199">
        <f t="shared" si="11"/>
        <v>4.8263129879096367E-2</v>
      </c>
    </row>
    <row r="74" spans="1:17" x14ac:dyDescent="0.25">
      <c r="A74" s="142" t="s">
        <v>308</v>
      </c>
      <c r="B74" s="199">
        <f t="shared" ref="B74:Q74" si="12">IF(B$56=0,0,B$56/B$5)</f>
        <v>3.1742588168979756E-2</v>
      </c>
      <c r="C74" s="199">
        <f t="shared" si="12"/>
        <v>3.2818397031959941E-2</v>
      </c>
      <c r="D74" s="199">
        <f t="shared" si="12"/>
        <v>3.8391396216749571E-2</v>
      </c>
      <c r="E74" s="199">
        <f t="shared" si="12"/>
        <v>3.4972993821799768E-2</v>
      </c>
      <c r="F74" s="199">
        <f t="shared" si="12"/>
        <v>3.9253407064263911E-2</v>
      </c>
      <c r="G74" s="199">
        <f t="shared" si="12"/>
        <v>4.3243196992287646E-2</v>
      </c>
      <c r="H74" s="199">
        <f t="shared" si="12"/>
        <v>4.4684879749929615E-2</v>
      </c>
      <c r="I74" s="199">
        <f t="shared" si="12"/>
        <v>2.6073353352014446E-2</v>
      </c>
      <c r="J74" s="199">
        <f t="shared" si="12"/>
        <v>1.8260085163737564E-2</v>
      </c>
      <c r="K74" s="199">
        <f t="shared" si="12"/>
        <v>3.3619140875232885E-2</v>
      </c>
      <c r="L74" s="199">
        <f t="shared" si="12"/>
        <v>2.916605386241208E-2</v>
      </c>
      <c r="M74" s="199">
        <f t="shared" si="12"/>
        <v>2.6466266923347567E-2</v>
      </c>
      <c r="N74" s="199">
        <f t="shared" si="12"/>
        <v>4.0294147910345857E-2</v>
      </c>
      <c r="O74" s="199">
        <f t="shared" si="12"/>
        <v>3.3276350013604475E-2</v>
      </c>
      <c r="P74" s="199">
        <f t="shared" si="12"/>
        <v>4.1205988869027571E-2</v>
      </c>
      <c r="Q74" s="199">
        <f t="shared" si="12"/>
        <v>2.9082641825156963E-2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4.4770582033686931E-2</v>
      </c>
      <c r="C76" s="276">
        <f t="shared" si="14"/>
        <v>4.6287931176618211E-2</v>
      </c>
      <c r="D76" s="276">
        <f t="shared" si="14"/>
        <v>5.4148235945972942E-2</v>
      </c>
      <c r="E76" s="276">
        <f t="shared" si="14"/>
        <v>4.9326831212605504E-2</v>
      </c>
      <c r="F76" s="276">
        <f t="shared" si="14"/>
        <v>5.5364038739277713E-2</v>
      </c>
      <c r="G76" s="276">
        <f t="shared" si="14"/>
        <v>6.0991343492086902E-2</v>
      </c>
      <c r="H76" s="276">
        <f t="shared" si="14"/>
        <v>6.3024730808330959E-2</v>
      </c>
      <c r="I76" s="276">
        <f t="shared" si="14"/>
        <v>3.6774543995137236E-2</v>
      </c>
      <c r="J76" s="276">
        <f t="shared" si="14"/>
        <v>2.5754504844193307E-2</v>
      </c>
      <c r="K76" s="276">
        <f t="shared" si="14"/>
        <v>4.741732137417793E-2</v>
      </c>
      <c r="L76" s="276">
        <f t="shared" si="14"/>
        <v>4.1136570215850203E-2</v>
      </c>
      <c r="M76" s="276">
        <f t="shared" si="14"/>
        <v>3.7328719640294904E-2</v>
      </c>
      <c r="N76" s="276">
        <f t="shared" si="14"/>
        <v>5.6831927027947718E-2</v>
      </c>
      <c r="O76" s="276">
        <f t="shared" si="14"/>
        <v>4.6933840118357384E-2</v>
      </c>
      <c r="P76" s="276">
        <f t="shared" si="14"/>
        <v>5.8118011521909374E-2</v>
      </c>
      <c r="Q76" s="276">
        <f t="shared" si="14"/>
        <v>4.1018923682535173E-2</v>
      </c>
    </row>
    <row r="78" spans="1:17" ht="12.75" x14ac:dyDescent="0.25">
      <c r="A78" s="98" t="str">
        <f>FBT_fec!$A$110</f>
        <v>Energy intensity (toe/physical output index)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 t="shared" ref="B80:Q80" si="15">SUM(B$81:B$90)</f>
        <v>81.202045587130158</v>
      </c>
      <c r="C80" s="230">
        <f t="shared" si="15"/>
        <v>80.940550259431461</v>
      </c>
      <c r="D80" s="230">
        <f t="shared" si="15"/>
        <v>79.789616283016159</v>
      </c>
      <c r="E80" s="230">
        <f t="shared" si="15"/>
        <v>80.365498840841553</v>
      </c>
      <c r="F80" s="230">
        <f t="shared" si="15"/>
        <v>79.362797567375608</v>
      </c>
      <c r="G80" s="230">
        <f t="shared" si="15"/>
        <v>78.535795410120869</v>
      </c>
      <c r="H80" s="230">
        <f t="shared" si="15"/>
        <v>78.209459443058577</v>
      </c>
      <c r="I80" s="230">
        <f t="shared" si="15"/>
        <v>77.874169281345672</v>
      </c>
      <c r="J80" s="230">
        <f t="shared" si="15"/>
        <v>76.745472767145145</v>
      </c>
      <c r="K80" s="230">
        <f t="shared" si="15"/>
        <v>73.147673310376206</v>
      </c>
      <c r="L80" s="230">
        <f t="shared" si="15"/>
        <v>74.350701725631822</v>
      </c>
      <c r="M80" s="230">
        <f t="shared" si="15"/>
        <v>74.429290484615592</v>
      </c>
      <c r="N80" s="230">
        <f t="shared" si="15"/>
        <v>70.305520028808829</v>
      </c>
      <c r="O80" s="230">
        <f t="shared" si="15"/>
        <v>71.529401644639407</v>
      </c>
      <c r="P80" s="230">
        <f t="shared" si="15"/>
        <v>68.294074731285377</v>
      </c>
      <c r="Q80" s="230">
        <f t="shared" si="15"/>
        <v>69.873757981783712</v>
      </c>
    </row>
    <row r="81" spans="1:17" x14ac:dyDescent="0.25">
      <c r="A81" s="132" t="s">
        <v>83</v>
      </c>
      <c r="B81" s="275">
        <f>IF(B$6=0,0,B$6/TEL!B$5*1000)</f>
        <v>3.5478066051175134</v>
      </c>
      <c r="C81" s="275">
        <f>IF(C$6=0,0,C$6/TEL!C$5*1000)</f>
        <v>3.53638158689157</v>
      </c>
      <c r="D81" s="275">
        <f>IF(D$6=0,0,D$6/TEL!D$5*1000)</f>
        <v>3.4860960166937227</v>
      </c>
      <c r="E81" s="275">
        <f>IF(E$6=0,0,E$6/TEL!E$5*1000)</f>
        <v>3.5112569584859168</v>
      </c>
      <c r="F81" s="275">
        <f>IF(F$6=0,0,F$6/TEL!F$5*1000)</f>
        <v>3.467447837973737</v>
      </c>
      <c r="G81" s="275">
        <f>IF(G$6=0,0,G$6/TEL!G$5*1000)</f>
        <v>3.4313152049256375</v>
      </c>
      <c r="H81" s="275">
        <f>IF(H$6=0,0,H$6/TEL!H$5*1000)</f>
        <v>3.4170572279121303</v>
      </c>
      <c r="I81" s="275">
        <f>IF(I$6=0,0,I$6/TEL!I$5*1000)</f>
        <v>3.4024080322945207</v>
      </c>
      <c r="J81" s="275">
        <f>IF(J$6=0,0,J$6/TEL!J$5*1000)</f>
        <v>3.3530940412577186</v>
      </c>
      <c r="K81" s="275">
        <f>IF(K$6=0,0,K$6/TEL!K$5*1000)</f>
        <v>3.1959022293480426</v>
      </c>
      <c r="L81" s="275">
        <f>IF(L$6=0,0,L$6/TEL!L$5*1000)</f>
        <v>3.2484638628257145</v>
      </c>
      <c r="M81" s="275">
        <f>IF(M$6=0,0,M$6/TEL!M$5*1000)</f>
        <v>3.2518974920673749</v>
      </c>
      <c r="N81" s="275">
        <f>IF(N$6=0,0,N$6/TEL!N$5*1000)</f>
        <v>3.0717254292170462</v>
      </c>
      <c r="O81" s="275">
        <f>IF(O$6=0,0,O$6/TEL!O$5*1000)</f>
        <v>3.1251981619435458</v>
      </c>
      <c r="P81" s="275">
        <f>IF(P$6=0,0,P$6/TEL!P$5*1000)</f>
        <v>2.9838431737789244</v>
      </c>
      <c r="Q81" s="275">
        <f>IF(Q$6=0,0,Q$6/TEL!Q$5*1000)</f>
        <v>3.0528612709166114</v>
      </c>
    </row>
    <row r="82" spans="1:17" x14ac:dyDescent="0.25">
      <c r="A82" s="76" t="s">
        <v>82</v>
      </c>
      <c r="B82" s="274">
        <f>IF(B$7=0,0,B$7/TEL!B$5*1000)</f>
        <v>2.9110208041989849</v>
      </c>
      <c r="C82" s="274">
        <f>IF(C$7=0,0,C$7/TEL!C$5*1000)</f>
        <v>2.9016464302700058</v>
      </c>
      <c r="D82" s="274">
        <f>IF(D$7=0,0,D$7/TEL!D$5*1000)</f>
        <v>2.8603864752358747</v>
      </c>
      <c r="E82" s="274">
        <f>IF(E$7=0,0,E$7/TEL!E$5*1000)</f>
        <v>2.8810313505525467</v>
      </c>
      <c r="F82" s="274">
        <f>IF(F$7=0,0,F$7/TEL!F$5*1000)</f>
        <v>2.8450854055169121</v>
      </c>
      <c r="G82" s="274">
        <f>IF(G$7=0,0,G$7/TEL!G$5*1000)</f>
        <v>2.8154381168620612</v>
      </c>
      <c r="H82" s="274">
        <f>IF(H$7=0,0,H$7/TEL!H$5*1000)</f>
        <v>2.8037392639279015</v>
      </c>
      <c r="I82" s="274">
        <f>IF(I$7=0,0,I$7/TEL!I$5*1000)</f>
        <v>2.7917194111134527</v>
      </c>
      <c r="J82" s="274">
        <f>IF(J$7=0,0,J$7/TEL!J$5*1000)</f>
        <v>2.7512566492371024</v>
      </c>
      <c r="K82" s="274">
        <f>IF(K$7=0,0,K$7/TEL!K$5*1000)</f>
        <v>2.6222787522855735</v>
      </c>
      <c r="L82" s="274">
        <f>IF(L$7=0,0,L$7/TEL!L$5*1000)</f>
        <v>2.6654062464210986</v>
      </c>
      <c r="M82" s="274">
        <f>IF(M$7=0,0,M$7/TEL!M$5*1000)</f>
        <v>2.6682235832347692</v>
      </c>
      <c r="N82" s="274">
        <f>IF(N$7=0,0,N$7/TEL!N$5*1000)</f>
        <v>2.5203900957678322</v>
      </c>
      <c r="O82" s="274">
        <f>IF(O$7=0,0,O$7/TEL!O$5*1000)</f>
        <v>2.5642651585177809</v>
      </c>
      <c r="P82" s="274">
        <f>IF(P$7=0,0,P$7/TEL!P$5*1000)</f>
        <v>2.4482815784852709</v>
      </c>
      <c r="Q82" s="274">
        <f>IF(Q$7=0,0,Q$7/TEL!Q$5*1000)</f>
        <v>2.5049118120341425</v>
      </c>
    </row>
    <row r="83" spans="1:17" x14ac:dyDescent="0.25">
      <c r="A83" s="76" t="s">
        <v>81</v>
      </c>
      <c r="B83" s="274">
        <f>IF(B$8=0,0,B$8/TEL!B$5*1000)</f>
        <v>2.0922962030180203</v>
      </c>
      <c r="C83" s="274">
        <f>IF(C$8=0,0,C$8/TEL!C$5*1000)</f>
        <v>2.0855583717565667</v>
      </c>
      <c r="D83" s="274">
        <f>IF(D$8=0,0,D$8/TEL!D$5*1000)</f>
        <v>2.0559027790757849</v>
      </c>
      <c r="E83" s="274">
        <f>IF(E$8=0,0,E$8/TEL!E$5*1000)</f>
        <v>2.0707412832096428</v>
      </c>
      <c r="F83" s="274">
        <f>IF(F$8=0,0,F$8/TEL!F$5*1000)</f>
        <v>2.0449051352152803</v>
      </c>
      <c r="G83" s="274">
        <f>IF(G$8=0,0,G$8/TEL!G$5*1000)</f>
        <v>2.0235961464946062</v>
      </c>
      <c r="H83" s="274">
        <f>IF(H$8=0,0,H$8/TEL!H$5*1000)</f>
        <v>2.0151875959481793</v>
      </c>
      <c r="I83" s="274">
        <f>IF(I$8=0,0,I$8/TEL!I$5*1000)</f>
        <v>2.0065483267377937</v>
      </c>
      <c r="J83" s="274">
        <f>IF(J$8=0,0,J$8/TEL!J$5*1000)</f>
        <v>1.9774657166391671</v>
      </c>
      <c r="K83" s="274">
        <f>IF(K$8=0,0,K$8/TEL!K$5*1000)</f>
        <v>1.8847628532052558</v>
      </c>
      <c r="L83" s="274">
        <f>IF(L$8=0,0,L$8/TEL!L$5*1000)</f>
        <v>1.9157607396151648</v>
      </c>
      <c r="M83" s="274">
        <f>IF(M$8=0,0,M$8/TEL!M$5*1000)</f>
        <v>1.9177857004499903</v>
      </c>
      <c r="N83" s="274">
        <f>IF(N$8=0,0,N$8/TEL!N$5*1000)</f>
        <v>1.8115303813331296</v>
      </c>
      <c r="O83" s="274">
        <f>IF(O$8=0,0,O$8/TEL!O$5*1000)</f>
        <v>1.8430655826846547</v>
      </c>
      <c r="P83" s="274">
        <f>IF(P$8=0,0,P$8/TEL!P$5*1000)</f>
        <v>1.7597023845362885</v>
      </c>
      <c r="Q83" s="274">
        <f>IF(Q$8=0,0,Q$8/TEL!Q$5*1000)</f>
        <v>1.80040536489954</v>
      </c>
    </row>
    <row r="84" spans="1:17" x14ac:dyDescent="0.25">
      <c r="A84" s="76" t="s">
        <v>80</v>
      </c>
      <c r="B84" s="274">
        <f>IF(B$9=0,0,B$9/TEL!B$5*1000)</f>
        <v>4.0936230059048224</v>
      </c>
      <c r="C84" s="274">
        <f>IF(C$9=0,0,C$9/TEL!C$5*1000)</f>
        <v>4.0804402925671965</v>
      </c>
      <c r="D84" s="274">
        <f>IF(D$9=0,0,D$9/TEL!D$5*1000)</f>
        <v>4.0224184808004493</v>
      </c>
      <c r="E84" s="274">
        <f>IF(E$9=0,0,E$9/TEL!E$5*1000)</f>
        <v>4.0514503367145194</v>
      </c>
      <c r="F84" s="274">
        <f>IF(F$9=0,0,F$9/TEL!F$5*1000)</f>
        <v>4.0009013515081575</v>
      </c>
      <c r="G84" s="274">
        <f>IF(G$9=0,0,G$9/TEL!G$5*1000)</f>
        <v>3.9592098518372736</v>
      </c>
      <c r="H84" s="274">
        <f>IF(H$9=0,0,H$9/TEL!H$5*1000)</f>
        <v>3.9427583398986119</v>
      </c>
      <c r="I84" s="274">
        <f>IF(I$9=0,0,I$9/TEL!I$5*1000)</f>
        <v>3.9258554218782935</v>
      </c>
      <c r="J84" s="274">
        <f>IF(J$9=0,0,J$9/TEL!J$5*1000)</f>
        <v>3.8689546629896756</v>
      </c>
      <c r="K84" s="274">
        <f>IF(K$9=0,0,K$9/TEL!K$5*1000)</f>
        <v>3.6875794954015877</v>
      </c>
      <c r="L84" s="274">
        <f>IF(L$9=0,0,L$9/TEL!L$5*1000)</f>
        <v>3.7482275340296702</v>
      </c>
      <c r="M84" s="274">
        <f>IF(M$9=0,0,M$9/TEL!M$5*1000)</f>
        <v>3.7521894139238943</v>
      </c>
      <c r="N84" s="274">
        <f>IF(N$9=0,0,N$9/TEL!N$5*1000)</f>
        <v>3.5442985721735143</v>
      </c>
      <c r="O84" s="274">
        <f>IF(O$9=0,0,O$9/TEL!O$5*1000)</f>
        <v>3.6059978791656291</v>
      </c>
      <c r="P84" s="274">
        <f>IF(P$9=0,0,P$9/TEL!P$5*1000)</f>
        <v>3.4428959697449124</v>
      </c>
      <c r="Q84" s="274">
        <f>IF(Q$9=0,0,Q$9/TEL!Q$5*1000)</f>
        <v>3.5225322356730131</v>
      </c>
    </row>
    <row r="85" spans="1:17" x14ac:dyDescent="0.25">
      <c r="A85" s="129" t="s">
        <v>79</v>
      </c>
      <c r="B85" s="273">
        <f>IF(B$10=0,0,B$10/TEL!B$5*1000)</f>
        <v>6.9136744099725895</v>
      </c>
      <c r="C85" s="273">
        <f>IF(C$10=0,0,C$10/TEL!C$5*1000)</f>
        <v>6.8914102718912638</v>
      </c>
      <c r="D85" s="273">
        <f>IF(D$10=0,0,D$10/TEL!D$5*1000)</f>
        <v>6.7934178786852026</v>
      </c>
      <c r="E85" s="273">
        <f>IF(E$10=0,0,E$10/TEL!E$5*1000)</f>
        <v>6.8424494575622985</v>
      </c>
      <c r="F85" s="273">
        <f>IF(F$10=0,0,F$10/TEL!F$5*1000)</f>
        <v>6.7570778381026653</v>
      </c>
      <c r="G85" s="273">
        <f>IF(G$10=0,0,G$10/TEL!G$5*1000)</f>
        <v>6.6866655275473947</v>
      </c>
      <c r="H85" s="273">
        <f>IF(H$10=0,0,H$10/TEL!H$5*1000)</f>
        <v>6.6588807518287663</v>
      </c>
      <c r="I85" s="273">
        <f>IF(I$10=0,0,I$10/TEL!I$5*1000)</f>
        <v>6.63033360139445</v>
      </c>
      <c r="J85" s="273">
        <f>IF(J$10=0,0,J$10/TEL!J$5*1000)</f>
        <v>6.534234541938118</v>
      </c>
      <c r="K85" s="273">
        <f>IF(K$10=0,0,K$10/TEL!K$5*1000)</f>
        <v>6.2279120366782372</v>
      </c>
      <c r="L85" s="273">
        <f>IF(L$10=0,0,L$10/TEL!L$5*1000)</f>
        <v>6.3303398352501086</v>
      </c>
      <c r="M85" s="273">
        <f>IF(M$10=0,0,M$10/TEL!M$5*1000)</f>
        <v>6.3370310101825744</v>
      </c>
      <c r="N85" s="273">
        <f>IF(N$10=0,0,N$10/TEL!N$5*1000)</f>
        <v>5.9859264774486016</v>
      </c>
      <c r="O85" s="273">
        <f>IF(O$10=0,0,O$10/TEL!O$5*1000)</f>
        <v>6.0901297514797292</v>
      </c>
      <c r="P85" s="273">
        <f>IF(P$10=0,0,P$10/TEL!P$5*1000)</f>
        <v>5.8146687489025179</v>
      </c>
      <c r="Q85" s="273">
        <f>IF(Q$10=0,0,Q$10/TEL!Q$5*1000)</f>
        <v>5.9491655535810866</v>
      </c>
    </row>
    <row r="86" spans="1:17" x14ac:dyDescent="0.25">
      <c r="A86" s="127" t="s">
        <v>306</v>
      </c>
      <c r="B86" s="296">
        <f>IF(B$15=0,0,B$15/TEL!B$5*1000)</f>
        <v>2.4494155453874793</v>
      </c>
      <c r="C86" s="296">
        <f>IF(C$15=0,0,C$15/TEL!C$5*1000)</f>
        <v>2.4415276810352919</v>
      </c>
      <c r="D86" s="296">
        <f>IF(D$15=0,0,D$15/TEL!D$5*1000)</f>
        <v>2.4068103835440438</v>
      </c>
      <c r="E86" s="296">
        <f>IF(E$15=0,0,E$15/TEL!E$5*1000)</f>
        <v>2.42418156772119</v>
      </c>
      <c r="F86" s="296">
        <f>IF(F$15=0,0,F$15/TEL!F$5*1000)</f>
        <v>2.3939356291016769</v>
      </c>
      <c r="G86" s="296">
        <f>IF(G$15=0,0,G$15/TEL!G$5*1000)</f>
        <v>2.368989558773003</v>
      </c>
      <c r="H86" s="296">
        <f>IF(H$15=0,0,H$15/TEL!H$5*1000)</f>
        <v>2.3591458117964095</v>
      </c>
      <c r="I86" s="296">
        <f>IF(I$15=0,0,I$15/TEL!I$5*1000)</f>
        <v>2.349031966407702</v>
      </c>
      <c r="J86" s="296">
        <f>IF(J$15=0,0,J$15/TEL!J$5*1000)</f>
        <v>2.3149854498708624</v>
      </c>
      <c r="K86" s="296">
        <f>IF(K$15=0,0,K$15/TEL!K$5*1000)</f>
        <v>2.2064597858327484</v>
      </c>
      <c r="L86" s="296">
        <f>IF(L$15=0,0,L$15/TEL!L$5*1000)</f>
        <v>2.2427484837413267</v>
      </c>
      <c r="M86" s="296">
        <f>IF(M$15=0,0,M$15/TEL!M$5*1000)</f>
        <v>2.2451190709174962</v>
      </c>
      <c r="N86" s="296">
        <f>IF(N$15=0,0,N$15/TEL!N$5*1000)</f>
        <v>2.1207277777298819</v>
      </c>
      <c r="O86" s="296">
        <f>IF(O$15=0,0,O$15/TEL!O$5*1000)</f>
        <v>2.1576455010933007</v>
      </c>
      <c r="P86" s="296">
        <f>IF(P$15=0,0,P$15/TEL!P$5*1000)</f>
        <v>2.0600536242054628</v>
      </c>
      <c r="Q86" s="296">
        <f>IF(Q$15=0,0,Q$15/TEL!Q$5*1000)</f>
        <v>2.1077039103846085</v>
      </c>
    </row>
    <row r="87" spans="1:17" x14ac:dyDescent="0.25">
      <c r="A87" s="127" t="s">
        <v>305</v>
      </c>
      <c r="B87" s="296">
        <f>IF(B$26=0,0,B$26/TEL!B$5*1000)</f>
        <v>18.370616590406094</v>
      </c>
      <c r="C87" s="296">
        <f>IF(C$26=0,0,C$26/TEL!C$5*1000)</f>
        <v>18.311457607764691</v>
      </c>
      <c r="D87" s="296">
        <f>IF(D$26=0,0,D$26/TEL!D$5*1000)</f>
        <v>18.051077876580333</v>
      </c>
      <c r="E87" s="296">
        <f>IF(E$26=0,0,E$26/TEL!E$5*1000)</f>
        <v>18.181361757908928</v>
      </c>
      <c r="F87" s="296">
        <f>IF(F$26=0,0,F$26/TEL!F$5*1000)</f>
        <v>17.954517218262573</v>
      </c>
      <c r="G87" s="296">
        <f>IF(G$26=0,0,G$26/TEL!G$5*1000)</f>
        <v>17.767421690797519</v>
      </c>
      <c r="H87" s="296">
        <f>IF(H$26=0,0,H$26/TEL!H$5*1000)</f>
        <v>17.693593588473075</v>
      </c>
      <c r="I87" s="296">
        <f>IF(I$26=0,0,I$26/TEL!I$5*1000)</f>
        <v>17.617739748057762</v>
      </c>
      <c r="J87" s="296">
        <f>IF(J$26=0,0,J$26/TEL!J$5*1000)</f>
        <v>17.362390874031465</v>
      </c>
      <c r="K87" s="296">
        <f>IF(K$26=0,0,K$26/TEL!K$5*1000)</f>
        <v>16.548448393745613</v>
      </c>
      <c r="L87" s="296">
        <f>IF(L$26=0,0,L$26/TEL!L$5*1000)</f>
        <v>16.820613628059949</v>
      </c>
      <c r="M87" s="296">
        <f>IF(M$26=0,0,M$26/TEL!M$5*1000)</f>
        <v>16.838393031881221</v>
      </c>
      <c r="N87" s="296">
        <f>IF(N$26=0,0,N$26/TEL!N$5*1000)</f>
        <v>15.905458332974113</v>
      </c>
      <c r="O87" s="296">
        <f>IF(O$26=0,0,O$26/TEL!O$5*1000)</f>
        <v>16.182341258199752</v>
      </c>
      <c r="P87" s="296">
        <f>IF(P$26=0,0,P$26/TEL!P$5*1000)</f>
        <v>15.450402181540966</v>
      </c>
      <c r="Q87" s="296">
        <f>IF(Q$26=0,0,Q$26/TEL!Q$5*1000)</f>
        <v>15.807779327884564</v>
      </c>
    </row>
    <row r="88" spans="1:17" x14ac:dyDescent="0.25">
      <c r="A88" s="127" t="s">
        <v>304</v>
      </c>
      <c r="B88" s="296">
        <f>IF(B$37=0,0,B$37/TEL!B$5*1000)</f>
        <v>11.43793621875753</v>
      </c>
      <c r="C88" s="296">
        <f>IF(C$37=0,0,C$37/TEL!C$5*1000)</f>
        <v>11.787504820147028</v>
      </c>
      <c r="D88" s="296">
        <f>IF(D$37=0,0,D$37/TEL!D$5*1000)</f>
        <v>13.593104303872607</v>
      </c>
      <c r="E88" s="296">
        <f>IF(E$37=0,0,E$37/TEL!E$5*1000)</f>
        <v>12.472135544106818</v>
      </c>
      <c r="F88" s="296">
        <f>IF(F$37=0,0,F$37/TEL!F$5*1000)</f>
        <v>13.823967131602423</v>
      </c>
      <c r="G88" s="296">
        <f>IF(G$37=0,0,G$37/TEL!G$5*1000)</f>
        <v>15.070366243904731</v>
      </c>
      <c r="H88" s="296">
        <f>IF(H$37=0,0,H$37/TEL!H$5*1000)</f>
        <v>15.508087539182812</v>
      </c>
      <c r="I88" s="296">
        <f>IF(I$37=0,0,I$37/TEL!I$5*1000)</f>
        <v>9.0100807512103174</v>
      </c>
      <c r="J88" s="296">
        <f>IF(J$37=0,0,J$37/TEL!J$5*1000)</f>
        <v>6.2186187296759643</v>
      </c>
      <c r="K88" s="296">
        <f>IF(K$37=0,0,K$37/TEL!K$5*1000)</f>
        <v>10.912531080869408</v>
      </c>
      <c r="L88" s="296">
        <f>IF(L$37=0,0,L$37/TEL!L$5*1000)</f>
        <v>9.6227922848682361</v>
      </c>
      <c r="M88" s="296">
        <f>IF(M$37=0,0,M$37/TEL!M$5*1000)</f>
        <v>8.7412780181603615</v>
      </c>
      <c r="N88" s="296">
        <f>IF(N$37=0,0,N$37/TEL!N$5*1000)</f>
        <v>12.570998289361057</v>
      </c>
      <c r="O88" s="296">
        <f>IF(O$37=0,0,O$37/TEL!O$5*1000)</f>
        <v>10.562303486421305</v>
      </c>
      <c r="P88" s="296">
        <f>IF(P$37=0,0,P$37/TEL!P$5*1000)</f>
        <v>12.487679169190608</v>
      </c>
      <c r="Q88" s="296">
        <f>IF(Q$37=0,0,Q$37/TEL!Q$5*1000)</f>
        <v>9.0175035513560111</v>
      </c>
    </row>
    <row r="89" spans="1:17" x14ac:dyDescent="0.25">
      <c r="A89" s="127" t="s">
        <v>303</v>
      </c>
      <c r="B89" s="296">
        <f>IF(B$38=0,0,B$38/TEL!B$5*1000)</f>
        <v>25.750193361105332</v>
      </c>
      <c r="C89" s="296">
        <f>IF(C$38=0,0,C$38/TEL!C$5*1000)</f>
        <v>25.158052577301671</v>
      </c>
      <c r="D89" s="296">
        <f>IF(D$38=0,0,D$38/TEL!D$5*1000)</f>
        <v>22.199935119996734</v>
      </c>
      <c r="E89" s="296">
        <f>IF(E$38=0,0,E$38/TEL!E$5*1000)</f>
        <v>23.96671518794065</v>
      </c>
      <c r="F89" s="296">
        <f>IF(F$38=0,0,F$38/TEL!F$5*1000)</f>
        <v>21.681115021114547</v>
      </c>
      <c r="G89" s="296">
        <f>IF(G$38=0,0,G$38/TEL!G$5*1000)</f>
        <v>19.622789394695697</v>
      </c>
      <c r="H89" s="296">
        <f>IF(H$38=0,0,H$38/TEL!H$5*1000)</f>
        <v>18.881879196026848</v>
      </c>
      <c r="I89" s="296">
        <f>IF(I$38=0,0,I$38/TEL!I$5*1000)</f>
        <v>27.276664957929771</v>
      </c>
      <c r="J89" s="296">
        <f>IF(J$38=0,0,J$38/TEL!J$5*1000)</f>
        <v>30.387930451353729</v>
      </c>
      <c r="K89" s="296">
        <f>IF(K$38=0,0,K$38/TEL!K$5*1000)</f>
        <v>22.393331949878245</v>
      </c>
      <c r="L89" s="296">
        <f>IF(L$38=0,0,L$38/TEL!L$5*1000)</f>
        <v>24.697816248686372</v>
      </c>
      <c r="M89" s="296">
        <f>IF(M$38=0,0,M$38/TEL!M$5*1000)</f>
        <v>25.899023046271619</v>
      </c>
      <c r="N89" s="296">
        <f>IF(N$38=0,0,N$38/TEL!N$5*1000)</f>
        <v>18.778866488864466</v>
      </c>
      <c r="O89" s="296">
        <f>IF(O$38=0,0,O$38/TEL!O$5*1000)</f>
        <v>22.041305364582438</v>
      </c>
      <c r="P89" s="296">
        <f>IF(P$38=0,0,P$38/TEL!P$5*1000)</f>
        <v>17.877432078789454</v>
      </c>
      <c r="Q89" s="296">
        <f>IF(Q$38=0,0,Q$38/TEL!Q$5*1000)</f>
        <v>23.244748608987425</v>
      </c>
    </row>
    <row r="90" spans="1:17" x14ac:dyDescent="0.25">
      <c r="A90" s="72" t="s">
        <v>302</v>
      </c>
      <c r="B90" s="272">
        <f>IF(B$58=0,0,B$58/TEL!B$5*1000)</f>
        <v>3.6354628432617977</v>
      </c>
      <c r="C90" s="272">
        <f>IF(C$58=0,0,C$58/TEL!C$5*1000)</f>
        <v>3.7465706198061715</v>
      </c>
      <c r="D90" s="272">
        <f>IF(D$58=0,0,D$58/TEL!D$5*1000)</f>
        <v>4.3204669685314032</v>
      </c>
      <c r="E90" s="272">
        <f>IF(E$58=0,0,E$58/TEL!E$5*1000)</f>
        <v>3.9641753966390336</v>
      </c>
      <c r="F90" s="272">
        <f>IF(F$58=0,0,F$58/TEL!F$5*1000)</f>
        <v>4.3938449989776389</v>
      </c>
      <c r="G90" s="272">
        <f>IF(G$58=0,0,G$58/TEL!G$5*1000)</f>
        <v>4.7900036742829419</v>
      </c>
      <c r="H90" s="272">
        <f>IF(H$58=0,0,H$58/TEL!H$5*1000)</f>
        <v>4.9291301280638455</v>
      </c>
      <c r="I90" s="272">
        <f>IF(I$58=0,0,I$58/TEL!I$5*1000)</f>
        <v>2.8637870643216106</v>
      </c>
      <c r="J90" s="272">
        <f>IF(J$58=0,0,J$58/TEL!J$5*1000)</f>
        <v>1.9765416501513455</v>
      </c>
      <c r="K90" s="272">
        <f>IF(K$58=0,0,K$58/TEL!K$5*1000)</f>
        <v>3.468466733131486</v>
      </c>
      <c r="L90" s="272">
        <f>IF(L$58=0,0,L$58/TEL!L$5*1000)</f>
        <v>3.0585328621341885</v>
      </c>
      <c r="M90" s="272">
        <f>IF(M$58=0,0,M$58/TEL!M$5*1000)</f>
        <v>2.7783501175262835</v>
      </c>
      <c r="N90" s="272">
        <f>IF(N$58=0,0,N$58/TEL!N$5*1000)</f>
        <v>3.9955981839391783</v>
      </c>
      <c r="O90" s="272">
        <f>IF(O$58=0,0,O$58/TEL!O$5*1000)</f>
        <v>3.3571495005512761</v>
      </c>
      <c r="P90" s="272">
        <f>IF(P$58=0,0,P$58/TEL!P$5*1000)</f>
        <v>3.969115822110985</v>
      </c>
      <c r="Q90" s="272">
        <f>IF(Q$58=0,0,Q$58/TEL!Q$5*1000)</f>
        <v>2.8661463460667189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22.180078590252837</v>
      </c>
      <c r="C5" s="96">
        <v>21.215925972739505</v>
      </c>
      <c r="D5" s="96">
        <v>19.976733132571386</v>
      </c>
      <c r="E5" s="96">
        <v>19.150912864259279</v>
      </c>
      <c r="F5" s="96">
        <v>17.753053390793472</v>
      </c>
      <c r="G5" s="96">
        <v>15.855483832080633</v>
      </c>
      <c r="H5" s="96">
        <v>15.209193611533648</v>
      </c>
      <c r="I5" s="96">
        <v>18.221537559707716</v>
      </c>
      <c r="J5" s="96">
        <v>19.383291943425817</v>
      </c>
      <c r="K5" s="96">
        <v>16.730954645973792</v>
      </c>
      <c r="L5" s="96">
        <v>13.345420782418955</v>
      </c>
      <c r="M5" s="96">
        <v>14.299443611723927</v>
      </c>
      <c r="N5" s="96">
        <v>18.293990123633527</v>
      </c>
      <c r="O5" s="96">
        <v>15.65766923750199</v>
      </c>
      <c r="P5" s="96">
        <v>18.413187078798249</v>
      </c>
      <c r="Q5" s="96">
        <v>12.853173738404674</v>
      </c>
    </row>
    <row r="6" spans="1:17" x14ac:dyDescent="0.25">
      <c r="A6" s="132" t="s">
        <v>83</v>
      </c>
      <c r="B6" s="160">
        <v>1.014425022211068</v>
      </c>
      <c r="C6" s="160">
        <v>0.96720391681033502</v>
      </c>
      <c r="D6" s="160">
        <v>0.89776102484613551</v>
      </c>
      <c r="E6" s="160">
        <v>0.86686012813335311</v>
      </c>
      <c r="F6" s="160">
        <v>0.79356029520033622</v>
      </c>
      <c r="G6" s="160">
        <v>0.70135362887993213</v>
      </c>
      <c r="H6" s="160">
        <v>0.6699700294487575</v>
      </c>
      <c r="I6" s="160">
        <v>0.824529269301295</v>
      </c>
      <c r="J6" s="160">
        <v>0.88911526040165456</v>
      </c>
      <c r="K6" s="160">
        <v>0.73147417894905253</v>
      </c>
      <c r="L6" s="160">
        <v>0.59305518202949425</v>
      </c>
      <c r="M6" s="160">
        <v>0.6361225336957087</v>
      </c>
      <c r="N6" s="160">
        <v>0.78785952658029301</v>
      </c>
      <c r="O6" s="160">
        <v>0.68606084226178476</v>
      </c>
      <c r="P6" s="160">
        <v>0.79387901636807745</v>
      </c>
      <c r="Q6" s="160">
        <v>0.56697878790010325</v>
      </c>
    </row>
    <row r="7" spans="1:17" x14ac:dyDescent="0.25">
      <c r="A7" s="76" t="s">
        <v>82</v>
      </c>
      <c r="B7" s="159">
        <v>0.21167430700792153</v>
      </c>
      <c r="C7" s="159">
        <v>0.20182094718043844</v>
      </c>
      <c r="D7" s="159">
        <v>0.187330693380203</v>
      </c>
      <c r="E7" s="159">
        <v>0.18088277879372633</v>
      </c>
      <c r="F7" s="159">
        <v>0.16558771903063577</v>
      </c>
      <c r="G7" s="159">
        <v>0.14634747774366447</v>
      </c>
      <c r="H7" s="159">
        <v>0.1397988403229031</v>
      </c>
      <c r="I7" s="159">
        <v>0.17204983893899384</v>
      </c>
      <c r="J7" s="159">
        <v>0.18552663082528856</v>
      </c>
      <c r="K7" s="159">
        <v>0.15263256182871765</v>
      </c>
      <c r="L7" s="159">
        <v>0.12374945602182752</v>
      </c>
      <c r="M7" s="159">
        <v>0.13273607565266268</v>
      </c>
      <c r="N7" s="159">
        <v>0.16439817202554519</v>
      </c>
      <c r="O7" s="159">
        <v>0.14315641882975802</v>
      </c>
      <c r="P7" s="159">
        <v>0.16565422476623298</v>
      </c>
      <c r="Q7" s="159">
        <v>0.11830824298414694</v>
      </c>
    </row>
    <row r="8" spans="1:17" x14ac:dyDescent="0.25">
      <c r="A8" s="76" t="s">
        <v>81</v>
      </c>
      <c r="B8" s="159">
        <v>0.82042835945523795</v>
      </c>
      <c r="C8" s="159">
        <v>0.78223772615328724</v>
      </c>
      <c r="D8" s="159">
        <v>0.72607495740983119</v>
      </c>
      <c r="E8" s="159">
        <v>0.70108348791659425</v>
      </c>
      <c r="F8" s="159">
        <v>0.64180137207278232</v>
      </c>
      <c r="G8" s="159">
        <v>0.56722812878349593</v>
      </c>
      <c r="H8" s="159">
        <v>0.54184626769828936</v>
      </c>
      <c r="I8" s="159">
        <v>0.66684789996725569</v>
      </c>
      <c r="J8" s="159">
        <v>0.71908259209537795</v>
      </c>
      <c r="K8" s="159">
        <v>0.59158848360324945</v>
      </c>
      <c r="L8" s="159">
        <v>0.47964046568800894</v>
      </c>
      <c r="M8" s="159">
        <v>0.5144717010183244</v>
      </c>
      <c r="N8" s="159">
        <v>0.63719080732509725</v>
      </c>
      <c r="O8" s="159">
        <v>0.55485990485179648</v>
      </c>
      <c r="P8" s="159">
        <v>0.64205914162602495</v>
      </c>
      <c r="Q8" s="159">
        <v>0.45855087031362241</v>
      </c>
    </row>
    <row r="9" spans="1:17" x14ac:dyDescent="0.25">
      <c r="A9" s="76" t="s">
        <v>80</v>
      </c>
      <c r="B9" s="159">
        <v>1.1285600494366637</v>
      </c>
      <c r="C9" s="159">
        <v>1.0760260012037559</v>
      </c>
      <c r="D9" s="159">
        <v>0.99876994790045348</v>
      </c>
      <c r="E9" s="159">
        <v>0.96439232830486832</v>
      </c>
      <c r="F9" s="159">
        <v>0.88284538174170191</v>
      </c>
      <c r="G9" s="159">
        <v>0.78026435542382633</v>
      </c>
      <c r="H9" s="159">
        <v>0.74534972324297943</v>
      </c>
      <c r="I9" s="159">
        <v>0.91729873825118768</v>
      </c>
      <c r="J9" s="159">
        <v>0.98915143087332602</v>
      </c>
      <c r="K9" s="159">
        <v>0.81377382998407954</v>
      </c>
      <c r="L9" s="159">
        <v>0.65978102954425855</v>
      </c>
      <c r="M9" s="159">
        <v>0.70769397674225876</v>
      </c>
      <c r="N9" s="159">
        <v>0.87650320802280046</v>
      </c>
      <c r="O9" s="159">
        <v>0.76325094620785172</v>
      </c>
      <c r="P9" s="159">
        <v>0.88319996287776104</v>
      </c>
      <c r="Q9" s="159">
        <v>0.63077072715280935</v>
      </c>
    </row>
    <row r="10" spans="1:17" x14ac:dyDescent="0.25">
      <c r="A10" s="129" t="s">
        <v>79</v>
      </c>
      <c r="B10" s="158">
        <v>2.9887961121645006</v>
      </c>
      <c r="C10" s="158">
        <v>2.8506907933462591</v>
      </c>
      <c r="D10" s="158">
        <v>2.6450694747892936</v>
      </c>
      <c r="E10" s="158">
        <v>2.5540262947263073</v>
      </c>
      <c r="F10" s="158">
        <v>2.3380633098868766</v>
      </c>
      <c r="G10" s="158">
        <v>2.0663952025551029</v>
      </c>
      <c r="H10" s="158">
        <v>1.9739298375336691</v>
      </c>
      <c r="I10" s="158">
        <v>2.4293070660680112</v>
      </c>
      <c r="J10" s="158">
        <v>2.6195964959169542</v>
      </c>
      <c r="K10" s="158">
        <v>2.1551392506333182</v>
      </c>
      <c r="L10" s="158">
        <v>1.7473159509466043</v>
      </c>
      <c r="M10" s="158">
        <v>1.8742051052979456</v>
      </c>
      <c r="N10" s="158">
        <v>2.3212671596393228</v>
      </c>
      <c r="O10" s="158">
        <v>2.0213381306299087</v>
      </c>
      <c r="P10" s="158">
        <v>2.3390023567027098</v>
      </c>
      <c r="Q10" s="158">
        <v>1.6704871822483327</v>
      </c>
    </row>
    <row r="11" spans="1:17" x14ac:dyDescent="0.25">
      <c r="A11" s="92" t="s">
        <v>125</v>
      </c>
      <c r="B11" s="91">
        <v>0.48836562886361529</v>
      </c>
      <c r="C11" s="91">
        <v>0.46563239148309477</v>
      </c>
      <c r="D11" s="91">
        <v>0.43220111675932504</v>
      </c>
      <c r="E11" s="91">
        <v>0.41732477250009631</v>
      </c>
      <c r="F11" s="91">
        <v>0.3820366849409918</v>
      </c>
      <c r="G11" s="91">
        <v>0.3376464485045601</v>
      </c>
      <c r="H11" s="91">
        <v>0.32253772096272271</v>
      </c>
      <c r="I11" s="91">
        <v>0.39694580309258337</v>
      </c>
      <c r="J11" s="91">
        <v>0.42803886316986545</v>
      </c>
      <c r="K11" s="91">
        <v>0.35214711740975152</v>
      </c>
      <c r="L11" s="91">
        <v>0.28550928908612616</v>
      </c>
      <c r="M11" s="91">
        <v>0.30624282169765232</v>
      </c>
      <c r="N11" s="91">
        <v>0.37929221453541639</v>
      </c>
      <c r="O11" s="91">
        <v>0.33028417806532134</v>
      </c>
      <c r="P11" s="91">
        <v>0.38219012404206676</v>
      </c>
      <c r="Q11" s="91">
        <v>0.27295556225697287</v>
      </c>
    </row>
    <row r="12" spans="1:17" x14ac:dyDescent="0.25">
      <c r="A12" s="92" t="s">
        <v>26</v>
      </c>
      <c r="B12" s="91">
        <v>0.81270232660632125</v>
      </c>
      <c r="C12" s="91">
        <v>0.77071697806650685</v>
      </c>
      <c r="D12" s="91">
        <v>0.71923745733188515</v>
      </c>
      <c r="E12" s="91">
        <v>0.69448133430372616</v>
      </c>
      <c r="F12" s="91">
        <v>0.63575748240713659</v>
      </c>
      <c r="G12" s="91">
        <v>0.56188650071164237</v>
      </c>
      <c r="H12" s="91">
        <v>0.53674366243720406</v>
      </c>
      <c r="I12" s="91">
        <v>0.6605681453476091</v>
      </c>
      <c r="J12" s="91">
        <v>0.71231093962434178</v>
      </c>
      <c r="K12" s="91">
        <v>0.58601745231857461</v>
      </c>
      <c r="L12" s="91">
        <v>0.47512365693698538</v>
      </c>
      <c r="M12" s="91">
        <v>0.50962688401986644</v>
      </c>
      <c r="N12" s="91">
        <v>0.63119033567917515</v>
      </c>
      <c r="O12" s="91">
        <v>0.54963474923396971</v>
      </c>
      <c r="P12" s="91">
        <v>0.63601282452596297</v>
      </c>
      <c r="Q12" s="91">
        <v>0.45423266379855903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1.6877281566945639</v>
      </c>
      <c r="C14" s="157">
        <v>1.6143414237966571</v>
      </c>
      <c r="D14" s="157">
        <v>1.4936309006980835</v>
      </c>
      <c r="E14" s="157">
        <v>1.4422201879224847</v>
      </c>
      <c r="F14" s="157">
        <v>1.3202691425387483</v>
      </c>
      <c r="G14" s="157">
        <v>1.1668622533389004</v>
      </c>
      <c r="H14" s="157">
        <v>1.1146484541337423</v>
      </c>
      <c r="I14" s="157">
        <v>1.3717931176278186</v>
      </c>
      <c r="J14" s="157">
        <v>1.4792466931227473</v>
      </c>
      <c r="K14" s="157">
        <v>1.2169746809049922</v>
      </c>
      <c r="L14" s="157">
        <v>0.9866830049234927</v>
      </c>
      <c r="M14" s="157">
        <v>1.0583353995804268</v>
      </c>
      <c r="N14" s="157">
        <v>1.3107846094247315</v>
      </c>
      <c r="O14" s="157">
        <v>1.1414192033306179</v>
      </c>
      <c r="P14" s="157">
        <v>1.3207994081346803</v>
      </c>
      <c r="Q14" s="157">
        <v>0.9432989561928008</v>
      </c>
    </row>
    <row r="15" spans="1:17" x14ac:dyDescent="0.25">
      <c r="A15" s="156" t="s">
        <v>306</v>
      </c>
      <c r="B15" s="206">
        <v>0.70831326319757038</v>
      </c>
      <c r="C15" s="206">
        <v>0.6773417410659941</v>
      </c>
      <c r="D15" s="206">
        <v>0.62560374888286896</v>
      </c>
      <c r="E15" s="206">
        <v>0.60777146443189356</v>
      </c>
      <c r="F15" s="206">
        <v>0.55980641254606722</v>
      </c>
      <c r="G15" s="206">
        <v>0.49207699488508372</v>
      </c>
      <c r="H15" s="206">
        <v>0.47130241334865397</v>
      </c>
      <c r="I15" s="206">
        <v>0.61828571313580016</v>
      </c>
      <c r="J15" s="206">
        <v>0.67736277614908158</v>
      </c>
      <c r="K15" s="206">
        <v>0.56809262390567439</v>
      </c>
      <c r="L15" s="206">
        <v>0.45942279270576758</v>
      </c>
      <c r="M15" s="206">
        <v>0.49830214132953538</v>
      </c>
      <c r="N15" s="206">
        <v>0.61752002559240438</v>
      </c>
      <c r="O15" s="206">
        <v>0.53633974118331051</v>
      </c>
      <c r="P15" s="206">
        <v>0.61355775615140273</v>
      </c>
      <c r="Q15" s="206">
        <v>0.4442124380668464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8.3832625910016573E-17</v>
      </c>
      <c r="F18" s="87">
        <v>8.383262591001661E-17</v>
      </c>
      <c r="G18" s="87">
        <v>0</v>
      </c>
      <c r="H18" s="87">
        <v>0</v>
      </c>
      <c r="I18" s="87">
        <v>4.3243496396318901E-17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0.28069807068716923</v>
      </c>
      <c r="C19" s="87">
        <v>0.30504684648094821</v>
      </c>
      <c r="D19" s="87">
        <v>0.21127703911971998</v>
      </c>
      <c r="E19" s="87">
        <v>0.23236717512021643</v>
      </c>
      <c r="F19" s="87">
        <v>0.21441568696094243</v>
      </c>
      <c r="G19" s="87">
        <v>0.18412341269731916</v>
      </c>
      <c r="H19" s="87">
        <v>0.15711661513740563</v>
      </c>
      <c r="I19" s="87">
        <v>5.0044318510307759E-2</v>
      </c>
      <c r="J19" s="87">
        <v>0</v>
      </c>
      <c r="K19" s="87">
        <v>4.6155412641223581E-2</v>
      </c>
      <c r="L19" s="87">
        <v>5.0048444325663452E-2</v>
      </c>
      <c r="M19" s="87">
        <v>1.8012537311544841E-2</v>
      </c>
      <c r="N19" s="87">
        <v>3.4202569344381678E-2</v>
      </c>
      <c r="O19" s="87">
        <v>3.0067341036246652E-2</v>
      </c>
      <c r="P19" s="87">
        <v>7.6423285816137151E-2</v>
      </c>
      <c r="Q19" s="87">
        <v>6.0747794189016996E-3</v>
      </c>
    </row>
    <row r="20" spans="1:17" x14ac:dyDescent="0.25">
      <c r="A20" s="88" t="s">
        <v>29</v>
      </c>
      <c r="B20" s="87">
        <v>0.31768225713032139</v>
      </c>
      <c r="C20" s="87">
        <v>0.27833779241294926</v>
      </c>
      <c r="D20" s="87">
        <v>0.27896014766521937</v>
      </c>
      <c r="E20" s="87">
        <v>0.23744265429415581</v>
      </c>
      <c r="F20" s="87">
        <v>0.19941749620385488</v>
      </c>
      <c r="G20" s="87">
        <v>0.19879985104037581</v>
      </c>
      <c r="H20" s="87">
        <v>0.19938924509761027</v>
      </c>
      <c r="I20" s="87">
        <v>0.16287082549526313</v>
      </c>
      <c r="J20" s="87">
        <v>0.16312986607268806</v>
      </c>
      <c r="K20" s="87">
        <v>4.3217547341065039E-2</v>
      </c>
      <c r="L20" s="87">
        <v>4.2156196534523939E-2</v>
      </c>
      <c r="M20" s="87">
        <v>4.2150517695429754E-2</v>
      </c>
      <c r="N20" s="87">
        <v>4.3166963110919179E-2</v>
      </c>
      <c r="O20" s="87">
        <v>4.3168907496828293E-2</v>
      </c>
      <c r="P20" s="87">
        <v>4.4488385936451824E-2</v>
      </c>
      <c r="Q20" s="87">
        <v>4.4486435230394368E-2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0.10993293538007971</v>
      </c>
      <c r="C22" s="87">
        <v>9.3957102172096574E-2</v>
      </c>
      <c r="D22" s="87">
        <v>0.11480865044057724</v>
      </c>
      <c r="E22" s="87">
        <v>0.1174911165381554</v>
      </c>
      <c r="F22" s="87">
        <v>0.129489973360464</v>
      </c>
      <c r="G22" s="87">
        <v>9.9353964971180209E-2</v>
      </c>
      <c r="H22" s="87">
        <v>0.11479655311363809</v>
      </c>
      <c r="I22" s="87">
        <v>4.3077306228616517E-2</v>
      </c>
      <c r="J22" s="87">
        <v>0</v>
      </c>
      <c r="K22" s="87">
        <v>0.10614974356434559</v>
      </c>
      <c r="L22" s="87">
        <v>4.5769865368104859E-2</v>
      </c>
      <c r="M22" s="87">
        <v>2.6341245161780848E-2</v>
      </c>
      <c r="N22" s="87">
        <v>4.1751937705996854E-2</v>
      </c>
      <c r="O22" s="87">
        <v>3.8736577427152294E-2</v>
      </c>
      <c r="P22" s="87">
        <v>0.13159470271441626</v>
      </c>
      <c r="Q22" s="87">
        <v>1.0802785872641121E-2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2.0557911657352445E-2</v>
      </c>
      <c r="E24" s="87">
        <v>2.0470518479365894E-2</v>
      </c>
      <c r="F24" s="87">
        <v>1.6483256020805852E-2</v>
      </c>
      <c r="G24" s="87">
        <v>9.7997661762085214E-3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0.36229326290161273</v>
      </c>
      <c r="J25" s="87">
        <v>0.51423291007639349</v>
      </c>
      <c r="K25" s="87">
        <v>0.37256992035904019</v>
      </c>
      <c r="L25" s="87">
        <v>0.32144828647747531</v>
      </c>
      <c r="M25" s="87">
        <v>0.41179784116077994</v>
      </c>
      <c r="N25" s="87">
        <v>0.49839855543110667</v>
      </c>
      <c r="O25" s="87">
        <v>0.42436691522308323</v>
      </c>
      <c r="P25" s="87">
        <v>0.36105138168439743</v>
      </c>
      <c r="Q25" s="87">
        <v>0.38284843754490921</v>
      </c>
    </row>
    <row r="26" spans="1:17" x14ac:dyDescent="0.25">
      <c r="A26" s="156" t="s">
        <v>305</v>
      </c>
      <c r="B26" s="204">
        <v>4.6993860731377257</v>
      </c>
      <c r="C26" s="204">
        <v>4.493901935918613</v>
      </c>
      <c r="D26" s="204">
        <v>4.1506402570113421</v>
      </c>
      <c r="E26" s="204">
        <v>4.0323299082500634</v>
      </c>
      <c r="F26" s="204">
        <v>3.7141002370844838</v>
      </c>
      <c r="G26" s="204">
        <v>3.2647416006798822</v>
      </c>
      <c r="H26" s="204">
        <v>3.1269102424093389</v>
      </c>
      <c r="I26" s="204">
        <v>4.1020879044586742</v>
      </c>
      <c r="J26" s="204">
        <v>4.4940414956044821</v>
      </c>
      <c r="K26" s="204">
        <v>3.7690760624511088</v>
      </c>
      <c r="L26" s="204">
        <v>3.0480935285286508</v>
      </c>
      <c r="M26" s="204">
        <v>3.3060430530517246</v>
      </c>
      <c r="N26" s="204">
        <v>4.0970078621034522</v>
      </c>
      <c r="O26" s="204">
        <v>3.558407898235425</v>
      </c>
      <c r="P26" s="204">
        <v>4.0707197283121896</v>
      </c>
      <c r="Q26" s="204">
        <v>2.9471786756358074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5.5619722959530238E-16</v>
      </c>
      <c r="F29" s="87">
        <v>5.5619722959530238E-16</v>
      </c>
      <c r="G29" s="87">
        <v>0</v>
      </c>
      <c r="H29" s="87">
        <v>0</v>
      </c>
      <c r="I29" s="87">
        <v>2.869039664755773E-16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1.8623237382129501</v>
      </c>
      <c r="C30" s="87">
        <v>2.0238685006909054</v>
      </c>
      <c r="D30" s="87">
        <v>1.4017418941596806</v>
      </c>
      <c r="E30" s="87">
        <v>1.5416668349322051</v>
      </c>
      <c r="F30" s="87">
        <v>1.4225656154139448</v>
      </c>
      <c r="G30" s="87">
        <v>1.2215880265495214</v>
      </c>
      <c r="H30" s="87">
        <v>1.0424083119693255</v>
      </c>
      <c r="I30" s="87">
        <v>0.33202480550108021</v>
      </c>
      <c r="J30" s="87">
        <v>0</v>
      </c>
      <c r="K30" s="87">
        <v>0.3062234107927333</v>
      </c>
      <c r="L30" s="87">
        <v>0.33205217869911324</v>
      </c>
      <c r="M30" s="87">
        <v>0.11950625716313404</v>
      </c>
      <c r="N30" s="87">
        <v>0.2269208927656092</v>
      </c>
      <c r="O30" s="87">
        <v>0.1994852434135595</v>
      </c>
      <c r="P30" s="87">
        <v>0.50703910781860206</v>
      </c>
      <c r="Q30" s="87">
        <v>4.0303824990790098E-2</v>
      </c>
    </row>
    <row r="31" spans="1:17" x14ac:dyDescent="0.25">
      <c r="A31" s="88" t="s">
        <v>29</v>
      </c>
      <c r="B31" s="87">
        <v>2.10769959057617</v>
      </c>
      <c r="C31" s="87">
        <v>1.8466641996628363</v>
      </c>
      <c r="D31" s="87">
        <v>1.8507932873942434</v>
      </c>
      <c r="E31" s="87">
        <v>1.5753406871439182</v>
      </c>
      <c r="F31" s="87">
        <v>1.3230583882755751</v>
      </c>
      <c r="G31" s="87">
        <v>1.3189605501717236</v>
      </c>
      <c r="H31" s="87">
        <v>1.3228709530514529</v>
      </c>
      <c r="I31" s="87">
        <v>1.0805852845358803</v>
      </c>
      <c r="J31" s="87">
        <v>1.0823039191361035</v>
      </c>
      <c r="K31" s="87">
        <v>0.28673180447437374</v>
      </c>
      <c r="L31" s="87">
        <v>0.27969015008482234</v>
      </c>
      <c r="M31" s="87">
        <v>0.27965247317160125</v>
      </c>
      <c r="N31" s="87">
        <v>0.28639619756282919</v>
      </c>
      <c r="O31" s="87">
        <v>0.28640909781549534</v>
      </c>
      <c r="P31" s="87">
        <v>0.29516332977068993</v>
      </c>
      <c r="Q31" s="87">
        <v>0.29515038758627027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0.72936274434860571</v>
      </c>
      <c r="C33" s="87">
        <v>0.62336923556487134</v>
      </c>
      <c r="D33" s="87">
        <v>0.76171123849998346</v>
      </c>
      <c r="E33" s="87">
        <v>0.77950836933968493</v>
      </c>
      <c r="F33" s="87">
        <v>0.85911616941077051</v>
      </c>
      <c r="G33" s="87">
        <v>0.65917534452033022</v>
      </c>
      <c r="H33" s="87">
        <v>0.76163097738856045</v>
      </c>
      <c r="I33" s="87">
        <v>0.28580135863216721</v>
      </c>
      <c r="J33" s="87">
        <v>0</v>
      </c>
      <c r="K33" s="87">
        <v>0.70426272172498505</v>
      </c>
      <c r="L33" s="87">
        <v>0.3036654529230034</v>
      </c>
      <c r="M33" s="87">
        <v>0.1747640304002768</v>
      </c>
      <c r="N33" s="87">
        <v>0.27700804824170983</v>
      </c>
      <c r="O33" s="87">
        <v>0.25700229254552959</v>
      </c>
      <c r="P33" s="87">
        <v>0.87308023916295385</v>
      </c>
      <c r="Q33" s="87">
        <v>7.1672329347330505E-2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0.13639383695743448</v>
      </c>
      <c r="E35" s="87">
        <v>0.13581401683425451</v>
      </c>
      <c r="F35" s="87">
        <v>0.10936006398419267</v>
      </c>
      <c r="G35" s="87">
        <v>6.5017679438306553E-2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22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2.4036764557895456</v>
      </c>
      <c r="J36" s="87">
        <v>3.4117375764683788</v>
      </c>
      <c r="K36" s="87">
        <v>2.4718581254590166</v>
      </c>
      <c r="L36" s="87">
        <v>2.1326857468217115</v>
      </c>
      <c r="M36" s="87">
        <v>2.7321202923167127</v>
      </c>
      <c r="N36" s="87">
        <v>3.3066827235333038</v>
      </c>
      <c r="O36" s="87">
        <v>2.8155112644608407</v>
      </c>
      <c r="P36" s="87">
        <v>2.3954370515599437</v>
      </c>
      <c r="Q36" s="87">
        <v>2.5400521337114164</v>
      </c>
    </row>
    <row r="37" spans="1:17" x14ac:dyDescent="0.25">
      <c r="A37" s="156" t="s">
        <v>304</v>
      </c>
      <c r="B37" s="204">
        <v>3.9334766552407783</v>
      </c>
      <c r="C37" s="204">
        <v>3.8774811983345243</v>
      </c>
      <c r="D37" s="204">
        <v>4.2102602636709072</v>
      </c>
      <c r="E37" s="204">
        <v>3.7033616776882239</v>
      </c>
      <c r="F37" s="204">
        <v>3.8051482142575157</v>
      </c>
      <c r="G37" s="204">
        <v>3.7048372262809264</v>
      </c>
      <c r="H37" s="204">
        <v>3.6570446111291877</v>
      </c>
      <c r="I37" s="204">
        <v>2.6261362622777988</v>
      </c>
      <c r="J37" s="204">
        <v>1.9832394485426859</v>
      </c>
      <c r="K37" s="204">
        <v>3.0039998070756209</v>
      </c>
      <c r="L37" s="204">
        <v>2.1129395283151369</v>
      </c>
      <c r="M37" s="204">
        <v>2.0565901792868031</v>
      </c>
      <c r="N37" s="204">
        <v>3.8779754584980655</v>
      </c>
      <c r="O37" s="204">
        <v>2.7887694046820282</v>
      </c>
      <c r="P37" s="204">
        <v>3.9960319607229615</v>
      </c>
      <c r="Q37" s="204">
        <v>2.0142573410002167</v>
      </c>
    </row>
    <row r="38" spans="1:17" x14ac:dyDescent="0.25">
      <c r="A38" s="156" t="s">
        <v>303</v>
      </c>
      <c r="B38" s="204">
        <v>5.6870688106692855</v>
      </c>
      <c r="C38" s="204">
        <v>5.3153358493519685</v>
      </c>
      <c r="D38" s="204">
        <v>4.477754593415729</v>
      </c>
      <c r="E38" s="204">
        <v>4.6100515856229354</v>
      </c>
      <c r="F38" s="204">
        <v>3.8964220677978889</v>
      </c>
      <c r="G38" s="204">
        <v>3.2017154009427347</v>
      </c>
      <c r="H38" s="204">
        <v>2.9645216417025519</v>
      </c>
      <c r="I38" s="204">
        <v>5.2054025055905893</v>
      </c>
      <c r="J38" s="204">
        <v>6.3280563473567248</v>
      </c>
      <c r="K38" s="204">
        <v>4.1906795544379598</v>
      </c>
      <c r="L38" s="204">
        <v>3.5907273193675766</v>
      </c>
      <c r="M38" s="204">
        <v>4.0567362758946111</v>
      </c>
      <c r="N38" s="204">
        <v>3.9402578998351716</v>
      </c>
      <c r="O38" s="204">
        <v>3.9050459070688555</v>
      </c>
      <c r="P38" s="204">
        <v>3.905421317692551</v>
      </c>
      <c r="Q38" s="204">
        <v>3.4965194120970371</v>
      </c>
    </row>
    <row r="39" spans="1:17" x14ac:dyDescent="0.25">
      <c r="A39" s="152" t="s">
        <v>310</v>
      </c>
      <c r="B39" s="264">
        <v>4.1112055307225237</v>
      </c>
      <c r="C39" s="264">
        <v>3.7863445339902384</v>
      </c>
      <c r="D39" s="264">
        <v>2.9460840741609808</v>
      </c>
      <c r="E39" s="264">
        <v>3.1955290753991106</v>
      </c>
      <c r="F39" s="264">
        <v>2.5186829002837636</v>
      </c>
      <c r="G39" s="264">
        <v>1.922271446128059</v>
      </c>
      <c r="H39" s="264">
        <v>1.7184614362641035</v>
      </c>
      <c r="I39" s="264">
        <v>3.9831963939345796</v>
      </c>
      <c r="J39" s="264">
        <v>5.1588494722064979</v>
      </c>
      <c r="K39" s="264">
        <v>2.9554230065459355</v>
      </c>
      <c r="L39" s="264">
        <v>2.6518668824184779</v>
      </c>
      <c r="M39" s="264">
        <v>3.0830917371350584</v>
      </c>
      <c r="N39" s="264">
        <v>2.4811621967643722</v>
      </c>
      <c r="O39" s="264">
        <v>2.7478219861943969</v>
      </c>
      <c r="P39" s="264">
        <v>2.4285366459476503</v>
      </c>
      <c r="Q39" s="264">
        <v>2.5941991727115781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2.5387019194763423</v>
      </c>
      <c r="C41" s="208">
        <v>2.5329696702894258</v>
      </c>
      <c r="D41" s="208">
        <v>1.8126693632278537</v>
      </c>
      <c r="E41" s="208">
        <v>1.8147846425416907</v>
      </c>
      <c r="F41" s="208">
        <v>1.8100737872113404</v>
      </c>
      <c r="G41" s="208">
        <v>0.36204712987210502</v>
      </c>
      <c r="H41" s="208">
        <v>0.72409662483477311</v>
      </c>
      <c r="I41" s="208">
        <v>0.74644991249744119</v>
      </c>
      <c r="J41" s="208">
        <v>0.38494792489417096</v>
      </c>
      <c r="K41" s="208">
        <v>0</v>
      </c>
      <c r="L41" s="208">
        <v>0.38386244865354063</v>
      </c>
      <c r="M41" s="208">
        <v>0.38381335674520173</v>
      </c>
      <c r="N41" s="208">
        <v>0.39305196649836982</v>
      </c>
      <c r="O41" s="208">
        <v>0.39313686299651884</v>
      </c>
      <c r="P41" s="208">
        <v>0.4051094134821151</v>
      </c>
      <c r="Q41" s="208">
        <v>0</v>
      </c>
    </row>
    <row r="42" spans="1:17" x14ac:dyDescent="0.25">
      <c r="A42" s="154" t="s">
        <v>125</v>
      </c>
      <c r="B42" s="208">
        <v>1.4070608621062881</v>
      </c>
      <c r="C42" s="208">
        <v>1.2533748637008126</v>
      </c>
      <c r="D42" s="208">
        <v>0.93209084627557337</v>
      </c>
      <c r="E42" s="208">
        <v>1.1200698242411298</v>
      </c>
      <c r="F42" s="208">
        <v>0.60431247109554831</v>
      </c>
      <c r="G42" s="208">
        <v>1.1705152373486118</v>
      </c>
      <c r="H42" s="208">
        <v>0.68857957067651376</v>
      </c>
      <c r="I42" s="208">
        <v>1.8457706159722798</v>
      </c>
      <c r="J42" s="208">
        <v>1.8760856359914346</v>
      </c>
      <c r="K42" s="208">
        <v>0.86109664198938818</v>
      </c>
      <c r="L42" s="208">
        <v>1.2555761137679626</v>
      </c>
      <c r="M42" s="208">
        <v>1.1134300138977409</v>
      </c>
      <c r="N42" s="208">
        <v>0.98798046619930113</v>
      </c>
      <c r="O42" s="208">
        <v>1.0642089391829888</v>
      </c>
      <c r="P42" s="208">
        <v>0.74646694515844392</v>
      </c>
      <c r="Q42" s="208">
        <v>0.92816983953216547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0.36130516369614724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0.16544274913989312</v>
      </c>
      <c r="C44" s="208">
        <v>0</v>
      </c>
      <c r="D44" s="208">
        <v>0.20132386465755397</v>
      </c>
      <c r="E44" s="208">
        <v>0.26067460861629005</v>
      </c>
      <c r="F44" s="208">
        <v>0.10429664197687477</v>
      </c>
      <c r="G44" s="208">
        <v>0.38970907890734208</v>
      </c>
      <c r="H44" s="208">
        <v>0.30578524075281666</v>
      </c>
      <c r="I44" s="208">
        <v>1.3909758654648587</v>
      </c>
      <c r="J44" s="208">
        <v>2.5365107476247455</v>
      </c>
      <c r="K44" s="208">
        <v>2.0943263645565473</v>
      </c>
      <c r="L44" s="208">
        <v>1.0124283199969746</v>
      </c>
      <c r="M44" s="208">
        <v>1.5858483664921157</v>
      </c>
      <c r="N44" s="208">
        <v>1.1001297640667016</v>
      </c>
      <c r="O44" s="208">
        <v>1.2904761840148893</v>
      </c>
      <c r="P44" s="208">
        <v>1.2769602873070913</v>
      </c>
      <c r="Q44" s="208">
        <v>1.6660293331794125</v>
      </c>
    </row>
    <row r="45" spans="1:17" x14ac:dyDescent="0.25">
      <c r="A45" s="152" t="s">
        <v>309</v>
      </c>
      <c r="B45" s="264">
        <v>0.82870389494042085</v>
      </c>
      <c r="C45" s="264">
        <v>0.79246820325394218</v>
      </c>
      <c r="D45" s="264">
        <v>0.7319364048728163</v>
      </c>
      <c r="E45" s="264">
        <v>0.71107320161512588</v>
      </c>
      <c r="F45" s="264">
        <v>0.65495562287692211</v>
      </c>
      <c r="G45" s="264">
        <v>0.57571436744098103</v>
      </c>
      <c r="H45" s="264">
        <v>0.55140877056809789</v>
      </c>
      <c r="I45" s="264">
        <v>0.72337453678138464</v>
      </c>
      <c r="J45" s="264">
        <v>0.79249281362930968</v>
      </c>
      <c r="K45" s="264">
        <v>0.6646502255122122</v>
      </c>
      <c r="L45" s="264">
        <v>0.53750999384220088</v>
      </c>
      <c r="M45" s="264">
        <v>0.5829975899544253</v>
      </c>
      <c r="N45" s="264">
        <v>0.72247870681110415</v>
      </c>
      <c r="O45" s="264">
        <v>0.62750036689059052</v>
      </c>
      <c r="P45" s="264">
        <v>0.71784297811708186</v>
      </c>
      <c r="Q45" s="264">
        <v>0.51971436472211874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9.808149476277138E-17</v>
      </c>
      <c r="F48" s="87">
        <v>9.808149476277138E-17</v>
      </c>
      <c r="G48" s="87">
        <v>0</v>
      </c>
      <c r="H48" s="87">
        <v>0</v>
      </c>
      <c r="I48" s="87">
        <v>5.0593509618463488E-17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0.3284077774156195</v>
      </c>
      <c r="C49" s="87">
        <v>0.35689506741248539</v>
      </c>
      <c r="D49" s="87">
        <v>0.24718738773800816</v>
      </c>
      <c r="E49" s="87">
        <v>0.27186217325527379</v>
      </c>
      <c r="F49" s="87">
        <v>0.25085950546615227</v>
      </c>
      <c r="G49" s="87">
        <v>0.21541851209050505</v>
      </c>
      <c r="H49" s="87">
        <v>0.18382142152250716</v>
      </c>
      <c r="I49" s="87">
        <v>5.8550254278611824E-2</v>
      </c>
      <c r="J49" s="87">
        <v>0</v>
      </c>
      <c r="K49" s="87">
        <v>5.4000358620554932E-2</v>
      </c>
      <c r="L49" s="87">
        <v>5.8555081350802486E-2</v>
      </c>
      <c r="M49" s="87">
        <v>2.1074093347413787E-2</v>
      </c>
      <c r="N49" s="87">
        <v>4.0015913728207259E-2</v>
      </c>
      <c r="O49" s="87">
        <v>3.5177828683817053E-2</v>
      </c>
      <c r="P49" s="87">
        <v>8.9412803501764379E-2</v>
      </c>
      <c r="Q49" s="87">
        <v>7.1072978961620173E-3</v>
      </c>
    </row>
    <row r="50" spans="1:17" x14ac:dyDescent="0.25">
      <c r="A50" s="150" t="s">
        <v>29</v>
      </c>
      <c r="B50" s="87">
        <v>0.37167809430659926</v>
      </c>
      <c r="C50" s="87">
        <v>0.325646327220321</v>
      </c>
      <c r="D50" s="87">
        <v>0.32637446298791145</v>
      </c>
      <c r="E50" s="87">
        <v>0.27780032178173913</v>
      </c>
      <c r="F50" s="87">
        <v>0.23331210131145816</v>
      </c>
      <c r="G50" s="87">
        <v>0.23258947619731651</v>
      </c>
      <c r="H50" s="87">
        <v>0.23327904841947147</v>
      </c>
      <c r="I50" s="87">
        <v>0.19055366385598574</v>
      </c>
      <c r="J50" s="87">
        <v>0.19085673305800882</v>
      </c>
      <c r="K50" s="87">
        <v>5.0563150052610036E-2</v>
      </c>
      <c r="L50" s="87">
        <v>4.9321403507715231E-2</v>
      </c>
      <c r="M50" s="87">
        <v>4.9314759447352925E-2</v>
      </c>
      <c r="N50" s="87">
        <v>5.0503968118962218E-2</v>
      </c>
      <c r="O50" s="87">
        <v>5.050624298837364E-2</v>
      </c>
      <c r="P50" s="87">
        <v>5.2049990619569601E-2</v>
      </c>
      <c r="Q50" s="87">
        <v>5.2047708355786482E-2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0.1286180232182022</v>
      </c>
      <c r="C52" s="87">
        <v>0.10992680862113578</v>
      </c>
      <c r="D52" s="87">
        <v>0.13432245411225838</v>
      </c>
      <c r="E52" s="87">
        <v>0.13746085377044551</v>
      </c>
      <c r="F52" s="87">
        <v>0.15149913301795129</v>
      </c>
      <c r="G52" s="87">
        <v>0.11624096572426516</v>
      </c>
      <c r="H52" s="87">
        <v>0.13430830062611923</v>
      </c>
      <c r="I52" s="87">
        <v>5.0399072430242484E-2</v>
      </c>
      <c r="J52" s="87">
        <v>0</v>
      </c>
      <c r="K52" s="87">
        <v>0.12419180962613635</v>
      </c>
      <c r="L52" s="87">
        <v>5.354928062510024E-2</v>
      </c>
      <c r="M52" s="87">
        <v>3.0818415519433109E-2</v>
      </c>
      <c r="N52" s="87">
        <v>4.8848433590065937E-2</v>
      </c>
      <c r="O52" s="87">
        <v>4.5320558372190616E-2</v>
      </c>
      <c r="P52" s="87">
        <v>0.15396159913857954</v>
      </c>
      <c r="Q52" s="87">
        <v>1.2638914438014662E-2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2.405210003463832E-2</v>
      </c>
      <c r="E54" s="87">
        <v>2.3949852807667388E-2</v>
      </c>
      <c r="F54" s="87">
        <v>1.9284883081360331E-2</v>
      </c>
      <c r="G54" s="87">
        <v>1.1465413428894343E-2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0.42387154621654449</v>
      </c>
      <c r="J55" s="87">
        <v>0.60163608057130091</v>
      </c>
      <c r="K55" s="87">
        <v>0.43589490721291085</v>
      </c>
      <c r="L55" s="87">
        <v>0.37608422835858291</v>
      </c>
      <c r="M55" s="87">
        <v>0.48179032164022545</v>
      </c>
      <c r="N55" s="87">
        <v>0.58311039137386877</v>
      </c>
      <c r="O55" s="87">
        <v>0.49649573684620918</v>
      </c>
      <c r="P55" s="87">
        <v>0.42241858485716838</v>
      </c>
      <c r="Q55" s="87">
        <v>0.44792044403215553</v>
      </c>
    </row>
    <row r="56" spans="1:17" x14ac:dyDescent="0.25">
      <c r="A56" s="152" t="s">
        <v>308</v>
      </c>
      <c r="B56" s="264">
        <v>0.74715938500634038</v>
      </c>
      <c r="C56" s="264">
        <v>0.7365231121077882</v>
      </c>
      <c r="D56" s="264">
        <v>0.79973411438193198</v>
      </c>
      <c r="E56" s="264">
        <v>0.70344930860869881</v>
      </c>
      <c r="F56" s="264">
        <v>0.72278354463720318</v>
      </c>
      <c r="G56" s="264">
        <v>0.70372958737369462</v>
      </c>
      <c r="H56" s="264">
        <v>0.69465143487035086</v>
      </c>
      <c r="I56" s="264">
        <v>0.49883157487462498</v>
      </c>
      <c r="J56" s="264">
        <v>0.37671406152091735</v>
      </c>
      <c r="K56" s="264">
        <v>0.57060632237981246</v>
      </c>
      <c r="L56" s="264">
        <v>0.40135044310689771</v>
      </c>
      <c r="M56" s="264">
        <v>0.39064694880512713</v>
      </c>
      <c r="N56" s="264">
        <v>0.73661699625969534</v>
      </c>
      <c r="O56" s="264">
        <v>0.52972355398386795</v>
      </c>
      <c r="P56" s="264">
        <v>0.75904169362781881</v>
      </c>
      <c r="Q56" s="264">
        <v>0.38260587466334028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0.98794993773208739</v>
      </c>
      <c r="C58" s="242">
        <v>0.97388586337432947</v>
      </c>
      <c r="D58" s="242">
        <v>1.0574681712646237</v>
      </c>
      <c r="E58" s="242">
        <v>0.9301532103913096</v>
      </c>
      <c r="F58" s="242">
        <v>0.9557183811751796</v>
      </c>
      <c r="G58" s="242">
        <v>0.93052381590598554</v>
      </c>
      <c r="H58" s="242">
        <v>0.91852000469731732</v>
      </c>
      <c r="I58" s="242">
        <v>0.65959236171811297</v>
      </c>
      <c r="J58" s="242">
        <v>0.49811946566024046</v>
      </c>
      <c r="K58" s="242">
        <v>0.7544982931050076</v>
      </c>
      <c r="L58" s="242">
        <v>0.53069552927162988</v>
      </c>
      <c r="M58" s="242">
        <v>0.51654256975435064</v>
      </c>
      <c r="N58" s="242">
        <v>0.97401000401137661</v>
      </c>
      <c r="O58" s="242">
        <v>0.70044004355127154</v>
      </c>
      <c r="P58" s="242">
        <v>1.0036616135783374</v>
      </c>
      <c r="Q58" s="242">
        <v>0.5059100610057522</v>
      </c>
    </row>
    <row r="60" spans="1:17" ht="12.75" x14ac:dyDescent="0.25">
      <c r="A60" s="98" t="s">
        <v>90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1.0000000000000002</v>
      </c>
      <c r="D62" s="77">
        <f t="shared" si="0"/>
        <v>1</v>
      </c>
      <c r="E62" s="77">
        <f t="shared" si="0"/>
        <v>0.99999999999999989</v>
      </c>
      <c r="F62" s="77">
        <f t="shared" si="0"/>
        <v>0.99999999999999967</v>
      </c>
      <c r="G62" s="77">
        <f t="shared" si="0"/>
        <v>1.0000000000000002</v>
      </c>
      <c r="H62" s="77">
        <f t="shared" si="0"/>
        <v>1</v>
      </c>
      <c r="I62" s="77">
        <f t="shared" si="0"/>
        <v>1.0000000000000002</v>
      </c>
      <c r="J62" s="77">
        <f t="shared" si="0"/>
        <v>0.99999999999999989</v>
      </c>
      <c r="K62" s="77">
        <f t="shared" si="0"/>
        <v>0.99999999999999989</v>
      </c>
      <c r="L62" s="77">
        <f t="shared" si="0"/>
        <v>1</v>
      </c>
      <c r="M62" s="77">
        <f t="shared" si="0"/>
        <v>0.99999999999999989</v>
      </c>
      <c r="N62" s="77">
        <f t="shared" si="0"/>
        <v>1.0000000000000002</v>
      </c>
      <c r="O62" s="77">
        <f t="shared" si="0"/>
        <v>0.99999999999999989</v>
      </c>
      <c r="P62" s="77">
        <f t="shared" si="0"/>
        <v>1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4.5735862390355229E-2</v>
      </c>
      <c r="C63" s="203">
        <f t="shared" si="1"/>
        <v>4.5588578978504275E-2</v>
      </c>
      <c r="D63" s="203">
        <f t="shared" si="1"/>
        <v>4.4940332279974578E-2</v>
      </c>
      <c r="E63" s="203">
        <f t="shared" si="1"/>
        <v>4.5264689692737614E-2</v>
      </c>
      <c r="F63" s="203">
        <f t="shared" si="1"/>
        <v>4.4699932892212635E-2</v>
      </c>
      <c r="G63" s="203">
        <f t="shared" si="1"/>
        <v>4.4234136044519375E-2</v>
      </c>
      <c r="H63" s="203">
        <f t="shared" si="1"/>
        <v>4.4050332092603284E-2</v>
      </c>
      <c r="I63" s="203">
        <f t="shared" si="1"/>
        <v>4.5250257647001822E-2</v>
      </c>
      <c r="J63" s="203">
        <f t="shared" si="1"/>
        <v>4.5870188768591169E-2</v>
      </c>
      <c r="K63" s="203">
        <f t="shared" si="1"/>
        <v>4.3719811237733379E-2</v>
      </c>
      <c r="L63" s="203">
        <f t="shared" si="1"/>
        <v>4.4438852224935141E-2</v>
      </c>
      <c r="M63" s="203">
        <f t="shared" si="1"/>
        <v>4.4485824131937565E-2</v>
      </c>
      <c r="N63" s="203">
        <f t="shared" si="1"/>
        <v>4.306657657819974E-2</v>
      </c>
      <c r="O63" s="203">
        <f t="shared" si="1"/>
        <v>4.3816281456411595E-2</v>
      </c>
      <c r="P63" s="203">
        <f t="shared" si="1"/>
        <v>4.3114698882421316E-2</v>
      </c>
      <c r="Q63" s="203">
        <f t="shared" si="1"/>
        <v>4.411196794189419E-2</v>
      </c>
    </row>
    <row r="64" spans="1:17" x14ac:dyDescent="0.25">
      <c r="A64" s="76" t="s">
        <v>82</v>
      </c>
      <c r="B64" s="202">
        <f t="shared" ref="B64:Q64" si="2">IF(B$7=0,0,B$7/B$5)</f>
        <v>9.5434426053360791E-3</v>
      </c>
      <c r="C64" s="202">
        <f t="shared" si="2"/>
        <v>9.512709812419199E-3</v>
      </c>
      <c r="D64" s="202">
        <f t="shared" si="2"/>
        <v>9.3774438561611793E-3</v>
      </c>
      <c r="E64" s="202">
        <f t="shared" si="2"/>
        <v>9.4451256749907685E-3</v>
      </c>
      <c r="F64" s="202">
        <f t="shared" si="2"/>
        <v>9.3272810814903333E-3</v>
      </c>
      <c r="G64" s="202">
        <f t="shared" si="2"/>
        <v>9.2300858992115688E-3</v>
      </c>
      <c r="H64" s="202">
        <f t="shared" si="2"/>
        <v>9.1917325726519061E-3</v>
      </c>
      <c r="I64" s="202">
        <f t="shared" si="2"/>
        <v>9.4421142219874021E-3</v>
      </c>
      <c r="J64" s="202">
        <f t="shared" si="2"/>
        <v>9.5714717276501205E-3</v>
      </c>
      <c r="K64" s="202">
        <f t="shared" si="2"/>
        <v>9.1227646633689121E-3</v>
      </c>
      <c r="L64" s="202">
        <f t="shared" si="2"/>
        <v>9.2728028617016772E-3</v>
      </c>
      <c r="M64" s="202">
        <f t="shared" si="2"/>
        <v>9.2826042227149384E-3</v>
      </c>
      <c r="N64" s="202">
        <f t="shared" si="2"/>
        <v>8.9864578976219887E-3</v>
      </c>
      <c r="O64" s="202">
        <f t="shared" si="2"/>
        <v>9.1428945559075478E-3</v>
      </c>
      <c r="P64" s="202">
        <f t="shared" si="2"/>
        <v>8.9964993054882127E-3</v>
      </c>
      <c r="Q64" s="202">
        <f t="shared" si="2"/>
        <v>9.2045937752049146E-3</v>
      </c>
    </row>
    <row r="65" spans="1:17" x14ac:dyDescent="0.25">
      <c r="A65" s="76" t="s">
        <v>81</v>
      </c>
      <c r="B65" s="202">
        <f t="shared" ref="B65:Q65" si="3">IF(B$8=0,0,B$8/B$5)</f>
        <v>3.6989425268122357E-2</v>
      </c>
      <c r="C65" s="202">
        <f t="shared" si="3"/>
        <v>3.6870308048698418E-2</v>
      </c>
      <c r="D65" s="202">
        <f t="shared" si="3"/>
        <v>3.6346030784482501E-2</v>
      </c>
      <c r="E65" s="202">
        <f t="shared" si="3"/>
        <v>3.6608358718241751E-2</v>
      </c>
      <c r="F65" s="202">
        <f t="shared" si="3"/>
        <v>3.6151604906771308E-2</v>
      </c>
      <c r="G65" s="202">
        <f t="shared" si="3"/>
        <v>3.5774886139760362E-2</v>
      </c>
      <c r="H65" s="202">
        <f t="shared" si="3"/>
        <v>3.5626232497125224E-2</v>
      </c>
      <c r="I65" s="202">
        <f t="shared" si="3"/>
        <v>3.6596686628784819E-2</v>
      </c>
      <c r="J65" s="202">
        <f t="shared" si="3"/>
        <v>3.7098063331768953E-2</v>
      </c>
      <c r="K65" s="202">
        <f t="shared" si="3"/>
        <v>3.5358919805906698E-2</v>
      </c>
      <c r="L65" s="202">
        <f t="shared" si="3"/>
        <v>3.5940452797103235E-2</v>
      </c>
      <c r="M65" s="202">
        <f t="shared" si="3"/>
        <v>3.5978441888222544E-2</v>
      </c>
      <c r="N65" s="202">
        <f t="shared" si="3"/>
        <v>3.4830608468620912E-2</v>
      </c>
      <c r="O65" s="202">
        <f t="shared" si="3"/>
        <v>3.5436941248116333E-2</v>
      </c>
      <c r="P65" s="202">
        <f t="shared" si="3"/>
        <v>3.4869527957238862E-2</v>
      </c>
      <c r="Q65" s="202">
        <f t="shared" si="3"/>
        <v>3.5676081226809694E-2</v>
      </c>
    </row>
    <row r="66" spans="1:17" x14ac:dyDescent="0.25">
      <c r="A66" s="76" t="s">
        <v>80</v>
      </c>
      <c r="B66" s="202">
        <f t="shared" ref="B66:Q66" si="4">IF(B$9=0,0,B$9/B$5)</f>
        <v>5.0881697503660596E-2</v>
      </c>
      <c r="C66" s="202">
        <f t="shared" si="4"/>
        <v>5.071784293489473E-2</v>
      </c>
      <c r="D66" s="202">
        <f t="shared" si="4"/>
        <v>4.9996660678817043E-2</v>
      </c>
      <c r="E66" s="202">
        <f t="shared" si="4"/>
        <v>5.0357512205315397E-2</v>
      </c>
      <c r="F66" s="202">
        <f t="shared" si="4"/>
        <v>4.9729213465866964E-2</v>
      </c>
      <c r="G66" s="202">
        <f t="shared" si="4"/>
        <v>4.9211008865280161E-2</v>
      </c>
      <c r="H66" s="202">
        <f t="shared" si="4"/>
        <v>4.9006524756036736E-2</v>
      </c>
      <c r="I66" s="202">
        <f t="shared" si="4"/>
        <v>5.0341456380693136E-2</v>
      </c>
      <c r="J66" s="202">
        <f t="shared" si="4"/>
        <v>5.1031137216545619E-2</v>
      </c>
      <c r="K66" s="202">
        <f t="shared" si="4"/>
        <v>4.8638816325995454E-2</v>
      </c>
      <c r="L66" s="202">
        <f t="shared" si="4"/>
        <v>4.9438758080482828E-2</v>
      </c>
      <c r="M66" s="202">
        <f t="shared" si="4"/>
        <v>4.9491014892497617E-2</v>
      </c>
      <c r="N66" s="202">
        <f t="shared" si="4"/>
        <v>4.7912084903252945E-2</v>
      </c>
      <c r="O66" s="202">
        <f t="shared" si="4"/>
        <v>4.8746140605638449E-2</v>
      </c>
      <c r="P66" s="202">
        <f t="shared" si="4"/>
        <v>4.7965621546023185E-2</v>
      </c>
      <c r="Q66" s="202">
        <f t="shared" si="4"/>
        <v>4.9075095380380358E-2</v>
      </c>
    </row>
    <row r="67" spans="1:17" x14ac:dyDescent="0.25">
      <c r="A67" s="129" t="s">
        <v>79</v>
      </c>
      <c r="B67" s="201">
        <f t="shared" ref="B67:Q67" si="5">IF(B$10=0,0,B$10/B$5)</f>
        <v>0.13475137610549065</v>
      </c>
      <c r="C67" s="201">
        <f t="shared" si="5"/>
        <v>0.13436560803469677</v>
      </c>
      <c r="D67" s="201">
        <f t="shared" si="5"/>
        <v>0.13240750913754748</v>
      </c>
      <c r="E67" s="201">
        <f t="shared" si="5"/>
        <v>0.13336316199802689</v>
      </c>
      <c r="F67" s="201">
        <f t="shared" si="5"/>
        <v>0.13169922144769583</v>
      </c>
      <c r="G67" s="201">
        <f t="shared" si="5"/>
        <v>0.13032684618391369</v>
      </c>
      <c r="H67" s="201">
        <f t="shared" si="5"/>
        <v>0.12978530538507782</v>
      </c>
      <c r="I67" s="201">
        <f t="shared" si="5"/>
        <v>0.13332064092328871</v>
      </c>
      <c r="J67" s="201">
        <f t="shared" si="5"/>
        <v>0.13514714134022193</v>
      </c>
      <c r="K67" s="201">
        <f t="shared" si="5"/>
        <v>0.12881149320143187</v>
      </c>
      <c r="L67" s="201">
        <f t="shared" si="5"/>
        <v>0.13093000059229984</v>
      </c>
      <c r="M67" s="201">
        <f t="shared" si="5"/>
        <v>0.13106839372136894</v>
      </c>
      <c r="N67" s="201">
        <f t="shared" si="5"/>
        <v>0.12688687071283256</v>
      </c>
      <c r="O67" s="201">
        <f t="shared" si="5"/>
        <v>0.12909572299487349</v>
      </c>
      <c r="P67" s="201">
        <f t="shared" si="5"/>
        <v>0.12702865325231719</v>
      </c>
      <c r="Q67" s="201">
        <f t="shared" si="5"/>
        <v>0.12996690282470827</v>
      </c>
    </row>
    <row r="68" spans="1:17" x14ac:dyDescent="0.25">
      <c r="A68" s="127" t="s">
        <v>306</v>
      </c>
      <c r="B68" s="200">
        <f t="shared" ref="B68:Q68" si="6">IF(B$15=0,0,B$15/B$5)</f>
        <v>3.1934659758547597E-2</v>
      </c>
      <c r="C68" s="200">
        <f t="shared" si="6"/>
        <v>3.1926098438329553E-2</v>
      </c>
      <c r="D68" s="200">
        <f t="shared" si="6"/>
        <v>3.1316619425768036E-2</v>
      </c>
      <c r="E68" s="200">
        <f t="shared" si="6"/>
        <v>3.1735900462800261E-2</v>
      </c>
      <c r="F68" s="200">
        <f t="shared" si="6"/>
        <v>3.153296507497557E-2</v>
      </c>
      <c r="G68" s="200">
        <f t="shared" si="6"/>
        <v>3.1035129554952912E-2</v>
      </c>
      <c r="H68" s="200">
        <f t="shared" si="6"/>
        <v>3.0987994852748099E-2</v>
      </c>
      <c r="I68" s="200">
        <f t="shared" si="6"/>
        <v>3.3931588435378877E-2</v>
      </c>
      <c r="J68" s="200">
        <f t="shared" si="6"/>
        <v>3.4945703656845607E-2</v>
      </c>
      <c r="K68" s="200">
        <f t="shared" si="6"/>
        <v>3.3954585134350512E-2</v>
      </c>
      <c r="L68" s="200">
        <f t="shared" si="6"/>
        <v>3.4425500716395836E-2</v>
      </c>
      <c r="M68" s="200">
        <f t="shared" si="6"/>
        <v>3.4847659451657541E-2</v>
      </c>
      <c r="N68" s="200">
        <f t="shared" si="6"/>
        <v>3.3755349238690495E-2</v>
      </c>
      <c r="O68" s="200">
        <f t="shared" si="6"/>
        <v>3.4254123844864003E-2</v>
      </c>
      <c r="P68" s="200">
        <f t="shared" si="6"/>
        <v>3.3321648964175249E-2</v>
      </c>
      <c r="Q68" s="200">
        <f t="shared" si="6"/>
        <v>3.4560525447466774E-2</v>
      </c>
    </row>
    <row r="69" spans="1:17" x14ac:dyDescent="0.25">
      <c r="A69" s="127" t="s">
        <v>305</v>
      </c>
      <c r="B69" s="200">
        <f t="shared" ref="B69:Q69" si="7">IF(B$26=0,0,B$26/B$5)</f>
        <v>0.21187418493651766</v>
      </c>
      <c r="C69" s="200">
        <f t="shared" si="7"/>
        <v>0.21181738386968638</v>
      </c>
      <c r="D69" s="200">
        <f t="shared" si="7"/>
        <v>0.20777372503634561</v>
      </c>
      <c r="E69" s="200">
        <f t="shared" si="7"/>
        <v>0.21055549345511715</v>
      </c>
      <c r="F69" s="200">
        <f t="shared" si="7"/>
        <v>0.20920909520897252</v>
      </c>
      <c r="G69" s="200">
        <f t="shared" si="7"/>
        <v>0.2059061480088222</v>
      </c>
      <c r="H69" s="200">
        <f t="shared" si="7"/>
        <v>0.2055934273884249</v>
      </c>
      <c r="I69" s="200">
        <f t="shared" si="7"/>
        <v>0.22512303865780217</v>
      </c>
      <c r="J69" s="200">
        <f t="shared" si="7"/>
        <v>0.23185130310791791</v>
      </c>
      <c r="K69" s="200">
        <f t="shared" si="7"/>
        <v>0.22527561291059475</v>
      </c>
      <c r="L69" s="200">
        <f t="shared" si="7"/>
        <v>0.22839995667608778</v>
      </c>
      <c r="M69" s="200">
        <f t="shared" si="7"/>
        <v>0.23120081751580482</v>
      </c>
      <c r="N69" s="200">
        <f t="shared" si="7"/>
        <v>0.22395375937208115</v>
      </c>
      <c r="O69" s="200">
        <f t="shared" si="7"/>
        <v>0.22726293704765538</v>
      </c>
      <c r="P69" s="200">
        <f t="shared" si="7"/>
        <v>0.22107632485847031</v>
      </c>
      <c r="Q69" s="200">
        <f t="shared" si="7"/>
        <v>0.22929579383415452</v>
      </c>
    </row>
    <row r="70" spans="1:17" x14ac:dyDescent="0.25">
      <c r="A70" s="127" t="s">
        <v>304</v>
      </c>
      <c r="B70" s="200">
        <f t="shared" ref="B70:Q70" si="8">IF(B$37=0,0,B$37/B$5)</f>
        <v>0.17734277357201825</v>
      </c>
      <c r="C70" s="200">
        <f t="shared" si="8"/>
        <v>0.18276276054680468</v>
      </c>
      <c r="D70" s="200">
        <f t="shared" si="8"/>
        <v>0.21075819733539017</v>
      </c>
      <c r="E70" s="200">
        <f t="shared" si="8"/>
        <v>0.19337781462102971</v>
      </c>
      <c r="F70" s="200">
        <f t="shared" si="8"/>
        <v>0.21433767648278587</v>
      </c>
      <c r="G70" s="200">
        <f t="shared" si="8"/>
        <v>0.23366283019284942</v>
      </c>
      <c r="H70" s="200">
        <f t="shared" si="8"/>
        <v>0.24044960597752707</v>
      </c>
      <c r="I70" s="200">
        <f t="shared" si="8"/>
        <v>0.14412264901754665</v>
      </c>
      <c r="J70" s="200">
        <f t="shared" si="8"/>
        <v>0.10231695701283271</v>
      </c>
      <c r="K70" s="200">
        <f t="shared" si="8"/>
        <v>0.17954742395996609</v>
      </c>
      <c r="L70" s="200">
        <f t="shared" si="8"/>
        <v>0.15832693196895595</v>
      </c>
      <c r="M70" s="200">
        <f t="shared" si="8"/>
        <v>0.14382309096282822</v>
      </c>
      <c r="N70" s="200">
        <f t="shared" si="8"/>
        <v>0.21198084356065167</v>
      </c>
      <c r="O70" s="200">
        <f t="shared" si="8"/>
        <v>0.17810884636664773</v>
      </c>
      <c r="P70" s="200">
        <f t="shared" si="8"/>
        <v>0.21702011409660676</v>
      </c>
      <c r="Q70" s="200">
        <f t="shared" si="8"/>
        <v>0.15671283855610782</v>
      </c>
    </row>
    <row r="71" spans="1:17" x14ac:dyDescent="0.25">
      <c r="A71" s="127" t="s">
        <v>303</v>
      </c>
      <c r="B71" s="200">
        <f t="shared" ref="B71:Q71" si="9">IF(B$38=0,0,B$38/B$5)</f>
        <v>0.25640435797051236</v>
      </c>
      <c r="C71" s="200">
        <f t="shared" si="9"/>
        <v>0.25053518079680714</v>
      </c>
      <c r="D71" s="200">
        <f t="shared" si="9"/>
        <v>0.22414849133239417</v>
      </c>
      <c r="E71" s="200">
        <f t="shared" si="9"/>
        <v>0.24072228923491806</v>
      </c>
      <c r="F71" s="200">
        <f t="shared" si="9"/>
        <v>0.21947898099706772</v>
      </c>
      <c r="G71" s="200">
        <f t="shared" si="9"/>
        <v>0.20193110691864583</v>
      </c>
      <c r="H71" s="200">
        <f t="shared" si="9"/>
        <v>0.19491642472448076</v>
      </c>
      <c r="I71" s="200">
        <f t="shared" si="9"/>
        <v>0.28567306620166949</v>
      </c>
      <c r="J71" s="200">
        <f t="shared" si="9"/>
        <v>0.32646964023585251</v>
      </c>
      <c r="K71" s="200">
        <f t="shared" si="9"/>
        <v>0.25047462282413291</v>
      </c>
      <c r="L71" s="200">
        <f t="shared" si="9"/>
        <v>0.2690606297028823</v>
      </c>
      <c r="M71" s="200">
        <f t="shared" si="9"/>
        <v>0.28369888969445961</v>
      </c>
      <c r="N71" s="200">
        <f t="shared" si="9"/>
        <v>0.21538537373237429</v>
      </c>
      <c r="O71" s="200">
        <f t="shared" si="9"/>
        <v>0.24940148165320822</v>
      </c>
      <c r="P71" s="200">
        <f t="shared" si="9"/>
        <v>0.21209914942912975</v>
      </c>
      <c r="Q71" s="200">
        <f t="shared" si="9"/>
        <v>0.27203548969773922</v>
      </c>
    </row>
    <row r="72" spans="1:17" x14ac:dyDescent="0.25">
      <c r="A72" s="142" t="s">
        <v>310</v>
      </c>
      <c r="B72" s="199">
        <f t="shared" ref="B72:Q72" si="10">IF(B$39=0,0,B$39/B$5)</f>
        <v>0.18535576932217079</v>
      </c>
      <c r="C72" s="199">
        <f t="shared" si="10"/>
        <v>0.1784670883022188</v>
      </c>
      <c r="D72" s="199">
        <f t="shared" si="10"/>
        <v>0.14747576866597326</v>
      </c>
      <c r="E72" s="199">
        <f t="shared" si="10"/>
        <v>0.16686040493468182</v>
      </c>
      <c r="F72" s="199">
        <f t="shared" si="10"/>
        <v>0.14187322286711104</v>
      </c>
      <c r="G72" s="199">
        <f t="shared" si="10"/>
        <v>0.12123700963566303</v>
      </c>
      <c r="H72" s="199">
        <f t="shared" si="10"/>
        <v>0.11298833325133924</v>
      </c>
      <c r="I72" s="199">
        <f t="shared" si="10"/>
        <v>0.21859825938851629</v>
      </c>
      <c r="J72" s="199">
        <f t="shared" si="10"/>
        <v>0.26614929431304429</v>
      </c>
      <c r="K72" s="199">
        <f t="shared" si="10"/>
        <v>0.176644015185179</v>
      </c>
      <c r="L72" s="199">
        <f t="shared" si="10"/>
        <v>0.19870987402000881</v>
      </c>
      <c r="M72" s="199">
        <f t="shared" si="10"/>
        <v>0.21560920976025053</v>
      </c>
      <c r="N72" s="199">
        <f t="shared" si="10"/>
        <v>0.13562717482606618</v>
      </c>
      <c r="O72" s="199">
        <f t="shared" si="10"/>
        <v>0.17549367945600963</v>
      </c>
      <c r="P72" s="199">
        <f t="shared" si="10"/>
        <v>0.13189116232593834</v>
      </c>
      <c r="Q72" s="199">
        <f t="shared" si="10"/>
        <v>0.20183335458698687</v>
      </c>
    </row>
    <row r="73" spans="1:17" x14ac:dyDescent="0.25">
      <c r="A73" s="142" t="s">
        <v>309</v>
      </c>
      <c r="B73" s="199">
        <f t="shared" ref="B73:Q73" si="11">IF(B$45=0,0,B$45/B$5)</f>
        <v>3.7362531948132931E-2</v>
      </c>
      <c r="C73" s="199">
        <f t="shared" si="11"/>
        <v>3.7352515476920041E-2</v>
      </c>
      <c r="D73" s="199">
        <f t="shared" si="11"/>
        <v>3.6639444498531085E-2</v>
      </c>
      <c r="E73" s="199">
        <f t="shared" si="11"/>
        <v>3.7129989920333173E-2</v>
      </c>
      <c r="F73" s="199">
        <f t="shared" si="11"/>
        <v>3.6892561998184185E-2</v>
      </c>
      <c r="G73" s="199">
        <f t="shared" si="11"/>
        <v>3.6310110340255254E-2</v>
      </c>
      <c r="H73" s="199">
        <f t="shared" si="11"/>
        <v>3.6254964244123104E-2</v>
      </c>
      <c r="I73" s="199">
        <f t="shared" si="11"/>
        <v>3.9698874719603407E-2</v>
      </c>
      <c r="J73" s="199">
        <f t="shared" si="11"/>
        <v>4.0885357138630805E-2</v>
      </c>
      <c r="K73" s="199">
        <f t="shared" si="11"/>
        <v>3.9725780122902697E-2</v>
      </c>
      <c r="L73" s="199">
        <f t="shared" si="11"/>
        <v>4.0276736313201E-2</v>
      </c>
      <c r="M73" s="199">
        <f t="shared" si="11"/>
        <v>4.0770648550020029E-2</v>
      </c>
      <c r="N73" s="199">
        <f t="shared" si="11"/>
        <v>3.9492680488427336E-2</v>
      </c>
      <c r="O73" s="199">
        <f t="shared" si="11"/>
        <v>4.0076230847159049E-2</v>
      </c>
      <c r="P73" s="199">
        <f t="shared" si="11"/>
        <v>3.8985265019309871E-2</v>
      </c>
      <c r="Q73" s="199">
        <f t="shared" si="11"/>
        <v>4.0434710935964152E-2</v>
      </c>
    </row>
    <row r="74" spans="1:17" x14ac:dyDescent="0.25">
      <c r="A74" s="142" t="s">
        <v>308</v>
      </c>
      <c r="B74" s="199">
        <f t="shared" ref="B74:Q74" si="12">IF(B$56=0,0,B$56/B$5)</f>
        <v>3.3686056700208619E-2</v>
      </c>
      <c r="C74" s="199">
        <f t="shared" si="12"/>
        <v>3.471557701766833E-2</v>
      </c>
      <c r="D74" s="199">
        <f t="shared" si="12"/>
        <v>4.0033278167889853E-2</v>
      </c>
      <c r="E74" s="199">
        <f t="shared" si="12"/>
        <v>3.6731894379903068E-2</v>
      </c>
      <c r="F74" s="199">
        <f t="shared" si="12"/>
        <v>4.0713196131772482E-2</v>
      </c>
      <c r="G74" s="199">
        <f t="shared" si="12"/>
        <v>4.4383986942727549E-2</v>
      </c>
      <c r="H74" s="199">
        <f t="shared" si="12"/>
        <v>4.5673127229018444E-2</v>
      </c>
      <c r="I74" s="199">
        <f t="shared" si="12"/>
        <v>2.7375932093549767E-2</v>
      </c>
      <c r="J74" s="199">
        <f t="shared" si="12"/>
        <v>1.9434988784177421E-2</v>
      </c>
      <c r="K74" s="199">
        <f t="shared" si="12"/>
        <v>3.4104827516051248E-2</v>
      </c>
      <c r="L74" s="199">
        <f t="shared" si="12"/>
        <v>3.0074019369672508E-2</v>
      </c>
      <c r="M74" s="199">
        <f t="shared" si="12"/>
        <v>2.7319031384189018E-2</v>
      </c>
      <c r="N74" s="199">
        <f t="shared" si="12"/>
        <v>4.0265518417880806E-2</v>
      </c>
      <c r="O74" s="199">
        <f t="shared" si="12"/>
        <v>3.3831571350039551E-2</v>
      </c>
      <c r="P74" s="199">
        <f t="shared" si="12"/>
        <v>4.1222722083881544E-2</v>
      </c>
      <c r="Q74" s="199">
        <f t="shared" si="12"/>
        <v>2.9767424174788212E-2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4.4542219889439329E-2</v>
      </c>
      <c r="C76" s="276">
        <f t="shared" si="14"/>
        <v>4.5903528539158855E-2</v>
      </c>
      <c r="D76" s="276">
        <f t="shared" si="14"/>
        <v>5.2934990133119295E-2</v>
      </c>
      <c r="E76" s="276">
        <f t="shared" si="14"/>
        <v>4.8569653936822201E-2</v>
      </c>
      <c r="F76" s="276">
        <f t="shared" si="14"/>
        <v>5.3834028442161057E-2</v>
      </c>
      <c r="G76" s="276">
        <f t="shared" si="14"/>
        <v>5.8687822192044561E-2</v>
      </c>
      <c r="H76" s="276">
        <f t="shared" si="14"/>
        <v>6.0392419753324225E-2</v>
      </c>
      <c r="I76" s="276">
        <f t="shared" si="14"/>
        <v>3.619850188584707E-2</v>
      </c>
      <c r="J76" s="276">
        <f t="shared" si="14"/>
        <v>2.569839360177343E-2</v>
      </c>
      <c r="K76" s="276">
        <f t="shared" si="14"/>
        <v>4.5095949936519206E-2</v>
      </c>
      <c r="L76" s="276">
        <f t="shared" si="14"/>
        <v>3.9766114379155414E-2</v>
      </c>
      <c r="M76" s="276">
        <f t="shared" si="14"/>
        <v>3.61232635185081E-2</v>
      </c>
      <c r="N76" s="276">
        <f t="shared" si="14"/>
        <v>5.3242075535674338E-2</v>
      </c>
      <c r="O76" s="276">
        <f t="shared" si="14"/>
        <v>4.4734630226677279E-2</v>
      </c>
      <c r="P76" s="276">
        <f t="shared" si="14"/>
        <v>5.450776170812914E-2</v>
      </c>
      <c r="Q76" s="276">
        <f t="shared" si="14"/>
        <v>3.9360711315534223E-2</v>
      </c>
    </row>
    <row r="78" spans="1:17" ht="12.75" x14ac:dyDescent="0.25">
      <c r="A78" s="98" t="s">
        <v>128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53">
        <f>IF(B$5=0,0,B$5/TEL_fec!B$5)</f>
        <v>0.42211823218351868</v>
      </c>
      <c r="C80" s="253">
        <f>IF(C$5=0,0,C$5/TEL_fec!C$5)</f>
        <v>0.4234819731649998</v>
      </c>
      <c r="D80" s="253">
        <f>IF(D$5=0,0,D$5/TEL_fec!D$5)</f>
        <v>0.42959053483029447</v>
      </c>
      <c r="E80" s="253">
        <f>IF(E$5=0,0,E$5/TEL_fec!E$5)</f>
        <v>0.42651217782904471</v>
      </c>
      <c r="F80" s="253">
        <f>IF(F$5=0,0,F$5/TEL_fec!F$5)</f>
        <v>0.43190090298701089</v>
      </c>
      <c r="G80" s="253">
        <f>IF(G$5=0,0,G$5/TEL_fec!G$5)</f>
        <v>0.43644893075734553</v>
      </c>
      <c r="H80" s="253">
        <f>IF(H$5=0,0,H$5/TEL_fec!H$5)</f>
        <v>0.43827005297077393</v>
      </c>
      <c r="I80" s="253">
        <f>IF(I$5=0,0,I$5/TEL_fec!I$5)</f>
        <v>0.44015704115043092</v>
      </c>
      <c r="J80" s="253">
        <f>IF(J$5=0,0,J$5/TEL_fec!J$5)</f>
        <v>0.44663043560790799</v>
      </c>
      <c r="K80" s="253">
        <f>IF(K$5=0,0,K$5/TEL_fec!K$5)</f>
        <v>0.46859814375069964</v>
      </c>
      <c r="L80" s="253">
        <f>IF(L$5=0,0,L$5/TEL_fec!L$5)</f>
        <v>0.46101601111194623</v>
      </c>
      <c r="M80" s="253">
        <f>IF(M$5=0,0,M$5/TEL_fec!M$5)</f>
        <v>0.46052923129785661</v>
      </c>
      <c r="N80" s="253">
        <f>IF(N$5=0,0,N$5/TEL_fec!N$5)</f>
        <v>0.48754157452898994</v>
      </c>
      <c r="O80" s="253">
        <f>IF(O$5=0,0,O$5/TEL_fec!O$5)</f>
        <v>0.47919964580737784</v>
      </c>
      <c r="P80" s="253">
        <f>IF(P$5=0,0,P$5/TEL_fec!P$5)</f>
        <v>0.50190099313583225</v>
      </c>
      <c r="Q80" s="253">
        <f>IF(Q$5=0,0,Q$5/TEL_fec!Q$5)</f>
        <v>0.49055417832057863</v>
      </c>
    </row>
    <row r="81" spans="1:17" x14ac:dyDescent="0.25">
      <c r="A81" s="132" t="s">
        <v>83</v>
      </c>
      <c r="B81" s="282">
        <f>IF(B$6=0,0,B$6/TEL_fec!B$6)</f>
        <v>0.44187355921483684</v>
      </c>
      <c r="C81" s="282">
        <f>IF(C$6=0,0,C$6/TEL_fec!C$6)</f>
        <v>0.44187355921483679</v>
      </c>
      <c r="D81" s="282">
        <f>IF(D$6=0,0,D$6/TEL_fec!D$6)</f>
        <v>0.44187355921483684</v>
      </c>
      <c r="E81" s="282">
        <f>IF(E$6=0,0,E$6/TEL_fec!E$6)</f>
        <v>0.44187355921483684</v>
      </c>
      <c r="F81" s="282">
        <f>IF(F$6=0,0,F$6/TEL_fec!F$6)</f>
        <v>0.44187355921483684</v>
      </c>
      <c r="G81" s="282">
        <f>IF(G$6=0,0,G$6/TEL_fec!G$6)</f>
        <v>0.44187355921483684</v>
      </c>
      <c r="H81" s="282">
        <f>IF(H$6=0,0,H$6/TEL_fec!H$6)</f>
        <v>0.44187355921483684</v>
      </c>
      <c r="I81" s="282">
        <f>IF(I$6=0,0,I$6/TEL_fec!I$6)</f>
        <v>0.45586446704044625</v>
      </c>
      <c r="J81" s="282">
        <f>IF(J$6=0,0,J$6/TEL_fec!J$6)</f>
        <v>0.46890609080824541</v>
      </c>
      <c r="K81" s="282">
        <f>IF(K$6=0,0,K$6/TEL_fec!K$6)</f>
        <v>0.46890609080824541</v>
      </c>
      <c r="L81" s="282">
        <f>IF(L$6=0,0,L$6/TEL_fec!L$6)</f>
        <v>0.46890609080824541</v>
      </c>
      <c r="M81" s="282">
        <f>IF(M$6=0,0,M$6/TEL_fec!M$6)</f>
        <v>0.46890609080824541</v>
      </c>
      <c r="N81" s="282">
        <f>IF(N$6=0,0,N$6/TEL_fec!N$6)</f>
        <v>0.48057263562261437</v>
      </c>
      <c r="O81" s="282">
        <f>IF(O$6=0,0,O$6/TEL_fec!O$6)</f>
        <v>0.48057263562261443</v>
      </c>
      <c r="P81" s="282">
        <f>IF(P$6=0,0,P$6/TEL_fec!P$6)</f>
        <v>0.49527960453436293</v>
      </c>
      <c r="Q81" s="282">
        <f>IF(Q$6=0,0,Q$6/TEL_fec!Q$6)</f>
        <v>0.49527960453436287</v>
      </c>
    </row>
    <row r="82" spans="1:17" x14ac:dyDescent="0.25">
      <c r="A82" s="76" t="s">
        <v>82</v>
      </c>
      <c r="B82" s="281">
        <f>IF(B$7=0,0,B$7/TEL_fec!B$7)</f>
        <v>0.11237270553440622</v>
      </c>
      <c r="C82" s="281">
        <f>IF(C$7=0,0,C$7/TEL_fec!C$7)</f>
        <v>0.11237270553440622</v>
      </c>
      <c r="D82" s="281">
        <f>IF(D$7=0,0,D$7/TEL_fec!D$7)</f>
        <v>0.11237270553440622</v>
      </c>
      <c r="E82" s="281">
        <f>IF(E$7=0,0,E$7/TEL_fec!E$7)</f>
        <v>0.1123727055344062</v>
      </c>
      <c r="F82" s="281">
        <f>IF(F$7=0,0,F$7/TEL_fec!F$7)</f>
        <v>0.1123727055344062</v>
      </c>
      <c r="G82" s="281">
        <f>IF(G$7=0,0,G$7/TEL_fec!G$7)</f>
        <v>0.11237270553440622</v>
      </c>
      <c r="H82" s="281">
        <f>IF(H$7=0,0,H$7/TEL_fec!H$7)</f>
        <v>0.11237270553440623</v>
      </c>
      <c r="I82" s="281">
        <f>IF(I$7=0,0,I$7/TEL_fec!I$7)</f>
        <v>0.11593072825936819</v>
      </c>
      <c r="J82" s="281">
        <f>IF(J$7=0,0,J$7/TEL_fec!J$7)</f>
        <v>0.11924733889783568</v>
      </c>
      <c r="K82" s="281">
        <f>IF(K$7=0,0,K$7/TEL_fec!K$7)</f>
        <v>0.11924733889783568</v>
      </c>
      <c r="L82" s="281">
        <f>IF(L$7=0,0,L$7/TEL_fec!L$7)</f>
        <v>0.11924733889783568</v>
      </c>
      <c r="M82" s="281">
        <f>IF(M$7=0,0,M$7/TEL_fec!M$7)</f>
        <v>0.11924733889783566</v>
      </c>
      <c r="N82" s="281">
        <f>IF(N$7=0,0,N$7/TEL_fec!N$7)</f>
        <v>0.12221425370341614</v>
      </c>
      <c r="O82" s="281">
        <f>IF(O$7=0,0,O$7/TEL_fec!O$7)</f>
        <v>0.12221425370341613</v>
      </c>
      <c r="P82" s="281">
        <f>IF(P$7=0,0,P$7/TEL_fec!P$7)</f>
        <v>0.12595437766503126</v>
      </c>
      <c r="Q82" s="281">
        <f>IF(Q$7=0,0,Q$7/TEL_fec!Q$7)</f>
        <v>0.12595437766503129</v>
      </c>
    </row>
    <row r="83" spans="1:17" x14ac:dyDescent="0.25">
      <c r="A83" s="76" t="s">
        <v>81</v>
      </c>
      <c r="B83" s="281">
        <f>IF(B$8=0,0,B$8/TEL_fec!B$8)</f>
        <v>0.6059761017793156</v>
      </c>
      <c r="C83" s="281">
        <f>IF(C$8=0,0,C$8/TEL_fec!C$8)</f>
        <v>0.6059761017793156</v>
      </c>
      <c r="D83" s="281">
        <f>IF(D$8=0,0,D$8/TEL_fec!D$8)</f>
        <v>0.6059761017793156</v>
      </c>
      <c r="E83" s="281">
        <f>IF(E$8=0,0,E$8/TEL_fec!E$8)</f>
        <v>0.60597610177931549</v>
      </c>
      <c r="F83" s="281">
        <f>IF(F$8=0,0,F$8/TEL_fec!F$8)</f>
        <v>0.60597610177931549</v>
      </c>
      <c r="G83" s="281">
        <f>IF(G$8=0,0,G$8/TEL_fec!G$8)</f>
        <v>0.60597610177931549</v>
      </c>
      <c r="H83" s="281">
        <f>IF(H$8=0,0,H$8/TEL_fec!H$8)</f>
        <v>0.60597610177931549</v>
      </c>
      <c r="I83" s="281">
        <f>IF(I$8=0,0,I$8/TEL_fec!I$8)</f>
        <v>0.62516293839289627</v>
      </c>
      <c r="J83" s="281">
        <f>IF(J$8=0,0,J$8/TEL_fec!J$8)</f>
        <v>0.64304794682319499</v>
      </c>
      <c r="K83" s="281">
        <f>IF(K$8=0,0,K$8/TEL_fec!K$8)</f>
        <v>0.64304794682319488</v>
      </c>
      <c r="L83" s="281">
        <f>IF(L$8=0,0,L$8/TEL_fec!L$8)</f>
        <v>0.64304794682319488</v>
      </c>
      <c r="M83" s="281">
        <f>IF(M$8=0,0,M$8/TEL_fec!M$8)</f>
        <v>0.64304794682319499</v>
      </c>
      <c r="N83" s="281">
        <f>IF(N$8=0,0,N$8/TEL_fec!N$8)</f>
        <v>0.65904720090937963</v>
      </c>
      <c r="O83" s="281">
        <f>IF(O$8=0,0,O$8/TEL_fec!O$8)</f>
        <v>0.65904720090937974</v>
      </c>
      <c r="P83" s="281">
        <f>IF(P$8=0,0,P$8/TEL_fec!P$8)</f>
        <v>0.67921602863006691</v>
      </c>
      <c r="Q83" s="281">
        <f>IF(Q$8=0,0,Q$8/TEL_fec!Q$8)</f>
        <v>0.6792160286300668</v>
      </c>
    </row>
    <row r="84" spans="1:17" x14ac:dyDescent="0.25">
      <c r="A84" s="76" t="s">
        <v>80</v>
      </c>
      <c r="B84" s="281">
        <f>IF(B$9=0,0,B$9/TEL_fec!B$9)</f>
        <v>0.42604436693205538</v>
      </c>
      <c r="C84" s="281">
        <f>IF(C$9=0,0,C$9/TEL_fec!C$9)</f>
        <v>0.4260443669320555</v>
      </c>
      <c r="D84" s="281">
        <f>IF(D$9=0,0,D$9/TEL_fec!D$9)</f>
        <v>0.42604436693205538</v>
      </c>
      <c r="E84" s="281">
        <f>IF(E$9=0,0,E$9/TEL_fec!E$9)</f>
        <v>0.42604436693205544</v>
      </c>
      <c r="F84" s="281">
        <f>IF(F$9=0,0,F$9/TEL_fec!F$9)</f>
        <v>0.42604436693205533</v>
      </c>
      <c r="G84" s="281">
        <f>IF(G$9=0,0,G$9/TEL_fec!G$9)</f>
        <v>0.42604436693205544</v>
      </c>
      <c r="H84" s="281">
        <f>IF(H$9=0,0,H$9/TEL_fec!H$9)</f>
        <v>0.42604436693205544</v>
      </c>
      <c r="I84" s="281">
        <f>IF(I$9=0,0,I$9/TEL_fec!I$9)</f>
        <v>0.43953407986703646</v>
      </c>
      <c r="J84" s="281">
        <f>IF(J$9=0,0,J$9/TEL_fec!J$9)</f>
        <v>0.45210851485199238</v>
      </c>
      <c r="K84" s="281">
        <f>IF(K$9=0,0,K$9/TEL_fec!K$9)</f>
        <v>0.45210851485199238</v>
      </c>
      <c r="L84" s="281">
        <f>IF(L$9=0,0,L$9/TEL_fec!L$9)</f>
        <v>0.45210851485199249</v>
      </c>
      <c r="M84" s="281">
        <f>IF(M$9=0,0,M$9/TEL_fec!M$9)</f>
        <v>0.45210851485199244</v>
      </c>
      <c r="N84" s="281">
        <f>IF(N$9=0,0,N$9/TEL_fec!N$9)</f>
        <v>0.46335713019922936</v>
      </c>
      <c r="O84" s="281">
        <f>IF(O$9=0,0,O$9/TEL_fec!O$9)</f>
        <v>0.46335713019922942</v>
      </c>
      <c r="P84" s="281">
        <f>IF(P$9=0,0,P$9/TEL_fec!P$9)</f>
        <v>0.47753725283573428</v>
      </c>
      <c r="Q84" s="281">
        <f>IF(Q$9=0,0,Q$9/TEL_fec!Q$9)</f>
        <v>0.47753725283573434</v>
      </c>
    </row>
    <row r="85" spans="1:17" x14ac:dyDescent="0.25">
      <c r="A85" s="129" t="s">
        <v>79</v>
      </c>
      <c r="B85" s="280">
        <f>IF(B$10=0,0,B$10/TEL_fec!B$10)</f>
        <v>0.66807522449709922</v>
      </c>
      <c r="C85" s="280">
        <f>IF(C$10=0,0,C$10/TEL_fec!C$10)</f>
        <v>0.66831482703264744</v>
      </c>
      <c r="D85" s="280">
        <f>IF(D$10=0,0,D$10/TEL_fec!D$10)</f>
        <v>0.66807522449709911</v>
      </c>
      <c r="E85" s="280">
        <f>IF(E$10=0,0,E$10/TEL_fec!E$10)</f>
        <v>0.66807522449709911</v>
      </c>
      <c r="F85" s="280">
        <f>IF(F$10=0,0,F$10/TEL_fec!F$10)</f>
        <v>0.66807522449709922</v>
      </c>
      <c r="G85" s="280">
        <f>IF(G$10=0,0,G$10/TEL_fec!G$10)</f>
        <v>0.66807522449709911</v>
      </c>
      <c r="H85" s="280">
        <f>IF(H$10=0,0,H$10/TEL_fec!H$10)</f>
        <v>0.66807522449709922</v>
      </c>
      <c r="I85" s="280">
        <f>IF(I$10=0,0,I$10/TEL_fec!I$10)</f>
        <v>0.68922828670593739</v>
      </c>
      <c r="J85" s="280">
        <f>IF(J$10=0,0,J$10/TEL_fec!J$10)</f>
        <v>0.70894611218968173</v>
      </c>
      <c r="K85" s="280">
        <f>IF(K$10=0,0,K$10/TEL_fec!K$10)</f>
        <v>0.70894611218968173</v>
      </c>
      <c r="L85" s="280">
        <f>IF(L$10=0,0,L$10/TEL_fec!L$10)</f>
        <v>0.70894611218968184</v>
      </c>
      <c r="M85" s="280">
        <f>IF(M$10=0,0,M$10/TEL_fec!M$10)</f>
        <v>0.70894611218968195</v>
      </c>
      <c r="N85" s="280">
        <f>IF(N$10=0,0,N$10/TEL_fec!N$10)</f>
        <v>0.72658493529512924</v>
      </c>
      <c r="O85" s="280">
        <f>IF(O$10=0,0,O$10/TEL_fec!O$10)</f>
        <v>0.72658493529512924</v>
      </c>
      <c r="P85" s="280">
        <f>IF(P$10=0,0,P$10/TEL_fec!P$10)</f>
        <v>0.74882062093978929</v>
      </c>
      <c r="Q85" s="280">
        <f>IF(Q$10=0,0,Q$10/TEL_fec!Q$10)</f>
        <v>0.74882062093978963</v>
      </c>
    </row>
    <row r="86" spans="1:17" x14ac:dyDescent="0.25">
      <c r="A86" s="127" t="s">
        <v>306</v>
      </c>
      <c r="B86" s="305">
        <f>IF(B$15=0,0,B$15/TEL_fec!B$15)</f>
        <v>0.44689027525332653</v>
      </c>
      <c r="C86" s="305">
        <f>IF(C$15=0,0,C$15/TEL_fec!C$15)</f>
        <v>0.44821385421104687</v>
      </c>
      <c r="D86" s="305">
        <f>IF(D$15=0,0,D$15/TEL_fec!D$15)</f>
        <v>0.44599919887149653</v>
      </c>
      <c r="E86" s="305">
        <f>IF(E$15=0,0,E$15/TEL_fec!E$15)</f>
        <v>0.4487317107087927</v>
      </c>
      <c r="F86" s="305">
        <f>IF(F$15=0,0,F$15/TEL_fec!F$15)</f>
        <v>0.45149549559200097</v>
      </c>
      <c r="G86" s="305">
        <f>IF(G$15=0,0,G$15/TEL_fec!G$15)</f>
        <v>0.44904668699628864</v>
      </c>
      <c r="H86" s="305">
        <f>IF(H$15=0,0,H$15/TEL_fec!H$15)</f>
        <v>0.45023553771482056</v>
      </c>
      <c r="I86" s="305">
        <f>IF(I$15=0,0,I$15/TEL_fec!I$15)</f>
        <v>0.4951266974906825</v>
      </c>
      <c r="J86" s="305">
        <f>IF(J$15=0,0,J$15/TEL_fec!J$15)</f>
        <v>0.51742404227760097</v>
      </c>
      <c r="K86" s="305">
        <f>IF(K$15=0,0,K$15/TEL_fec!K$15)</f>
        <v>0.52747695744193723</v>
      </c>
      <c r="L86" s="305">
        <f>IF(L$15=0,0,L$15/TEL_fec!L$15)</f>
        <v>0.52613933859861484</v>
      </c>
      <c r="M86" s="305">
        <f>IF(M$15=0,0,M$15/TEL_fec!M$15)</f>
        <v>0.53202901212595144</v>
      </c>
      <c r="N86" s="305">
        <f>IF(N$15=0,0,N$15/TEL_fec!N$15)</f>
        <v>0.54558040169657485</v>
      </c>
      <c r="O86" s="305">
        <f>IF(O$15=0,0,O$15/TEL_fec!O$15)</f>
        <v>0.54416906835577061</v>
      </c>
      <c r="P86" s="305">
        <f>IF(P$15=0,0,P$15/TEL_fec!P$15)</f>
        <v>0.55443295948484839</v>
      </c>
      <c r="Q86" s="305">
        <f>IF(Q$15=0,0,Q$15/TEL_fec!Q$15)</f>
        <v>0.56204594126175855</v>
      </c>
    </row>
    <row r="87" spans="1:17" x14ac:dyDescent="0.25">
      <c r="A87" s="127" t="s">
        <v>305</v>
      </c>
      <c r="B87" s="305">
        <f>IF(B$26=0,0,B$26/TEL_fec!B$26)</f>
        <v>0.39532601272409651</v>
      </c>
      <c r="C87" s="305">
        <f>IF(C$26=0,0,C$26/TEL_fec!C$26)</f>
        <v>0.39649687103284892</v>
      </c>
      <c r="D87" s="305">
        <f>IF(D$26=0,0,D$26/TEL_fec!D$26)</f>
        <v>0.39453775284786224</v>
      </c>
      <c r="E87" s="305">
        <f>IF(E$26=0,0,E$26/TEL_fec!E$26)</f>
        <v>0.3969549748577782</v>
      </c>
      <c r="F87" s="305">
        <f>IF(F$26=0,0,F$26/TEL_fec!F$26)</f>
        <v>0.3993998614852316</v>
      </c>
      <c r="G87" s="305">
        <f>IF(G$26=0,0,G$26/TEL_fec!G$26)</f>
        <v>0.39723360772748617</v>
      </c>
      <c r="H87" s="305">
        <f>IF(H$26=0,0,H$26/TEL_fec!H$26)</f>
        <v>0.39828528336311048</v>
      </c>
      <c r="I87" s="305">
        <f>IF(I$26=0,0,I$26/TEL_fec!I$26)</f>
        <v>0.43799669393406532</v>
      </c>
      <c r="J87" s="305">
        <f>IF(J$26=0,0,J$26/TEL_fec!J$26)</f>
        <v>0.45772126816864689</v>
      </c>
      <c r="K87" s="305">
        <f>IF(K$26=0,0,K$26/TEL_fec!K$26)</f>
        <v>0.4666142315832521</v>
      </c>
      <c r="L87" s="305">
        <f>IF(L$26=0,0,L$26/TEL_fec!L$26)</f>
        <v>0.4654309533756979</v>
      </c>
      <c r="M87" s="305">
        <f>IF(M$26=0,0,M$26/TEL_fec!M$26)</f>
        <v>0.4706410491883416</v>
      </c>
      <c r="N87" s="305">
        <f>IF(N$26=0,0,N$26/TEL_fec!N$26)</f>
        <v>0.48262881688543163</v>
      </c>
      <c r="O87" s="305">
        <f>IF(O$26=0,0,O$26/TEL_fec!O$26)</f>
        <v>0.48138032969933547</v>
      </c>
      <c r="P87" s="305">
        <f>IF(P$26=0,0,P$26/TEL_fec!P$26)</f>
        <v>0.49045992569813507</v>
      </c>
      <c r="Q87" s="305">
        <f>IF(Q$26=0,0,Q$26/TEL_fec!Q$26)</f>
        <v>0.49719448650078635</v>
      </c>
    </row>
    <row r="88" spans="1:17" x14ac:dyDescent="0.25">
      <c r="A88" s="127" t="s">
        <v>304</v>
      </c>
      <c r="B88" s="305">
        <f>IF(B$37=0,0,B$37/TEL_fec!B$37)</f>
        <v>0.531455500621413</v>
      </c>
      <c r="C88" s="305">
        <f>IF(C$37=0,0,C$37/TEL_fec!C$37)</f>
        <v>0.53145550062141289</v>
      </c>
      <c r="D88" s="305">
        <f>IF(D$37=0,0,D$37/TEL_fec!D$37)</f>
        <v>0.531455500621413</v>
      </c>
      <c r="E88" s="305">
        <f>IF(E$37=0,0,E$37/TEL_fec!E$37)</f>
        <v>0.531455500621413</v>
      </c>
      <c r="F88" s="305">
        <f>IF(F$37=0,0,F$37/TEL_fec!F$37)</f>
        <v>0.531455500621413</v>
      </c>
      <c r="G88" s="305">
        <f>IF(G$37=0,0,G$37/TEL_fec!G$37)</f>
        <v>0.531455500621413</v>
      </c>
      <c r="H88" s="305">
        <f>IF(H$37=0,0,H$37/TEL_fec!H$37)</f>
        <v>0.531455500621413</v>
      </c>
      <c r="I88" s="305">
        <f>IF(I$37=0,0,I$37/TEL_fec!I$37)</f>
        <v>0.54828281415386215</v>
      </c>
      <c r="J88" s="305">
        <f>IF(J$37=0,0,J$37/TEL_fec!J$37)</f>
        <v>0.56396839330629556</v>
      </c>
      <c r="K88" s="305">
        <f>IF(K$37=0,0,K$37/TEL_fec!K$37)</f>
        <v>0.56396839330629567</v>
      </c>
      <c r="L88" s="305">
        <f>IF(L$37=0,0,L$37/TEL_fec!L$37)</f>
        <v>0.56396839330629578</v>
      </c>
      <c r="M88" s="305">
        <f>IF(M$37=0,0,M$37/TEL_fec!M$37)</f>
        <v>0.56396839330629578</v>
      </c>
      <c r="N88" s="305">
        <f>IF(N$37=0,0,N$37/TEL_fec!N$37)</f>
        <v>0.57800012090244279</v>
      </c>
      <c r="O88" s="305">
        <f>IF(O$37=0,0,O$37/TEL_fec!O$37)</f>
        <v>0.57800012090244268</v>
      </c>
      <c r="P88" s="305">
        <f>IF(P$37=0,0,P$37/TEL_fec!P$37)</f>
        <v>0.59568866406738175</v>
      </c>
      <c r="Q88" s="305">
        <f>IF(Q$37=0,0,Q$37/TEL_fec!Q$37)</f>
        <v>0.59568866406738175</v>
      </c>
    </row>
    <row r="89" spans="1:17" x14ac:dyDescent="0.25">
      <c r="A89" s="127" t="s">
        <v>303</v>
      </c>
      <c r="B89" s="305">
        <f>IF(B$38=0,0,B$38/TEL_fec!B$38)</f>
        <v>0.34130762308135759</v>
      </c>
      <c r="C89" s="305">
        <f>IF(C$38=0,0,C$38/TEL_fec!C$38)</f>
        <v>0.34134439763158936</v>
      </c>
      <c r="D89" s="305">
        <f>IF(D$38=0,0,D$38/TEL_fec!D$38)</f>
        <v>0.3460869275807143</v>
      </c>
      <c r="E89" s="305">
        <f>IF(E$38=0,0,E$38/TEL_fec!E$38)</f>
        <v>0.34427768215309046</v>
      </c>
      <c r="F89" s="305">
        <f>IF(F$38=0,0,F$38/TEL_fec!F$38)</f>
        <v>0.34698635934761829</v>
      </c>
      <c r="G89" s="305">
        <f>IF(G$38=0,0,G$38/TEL_fec!G$38)</f>
        <v>0.35273094647524073</v>
      </c>
      <c r="H89" s="305">
        <f>IF(H$38=0,0,H$38/TEL_fec!H$38)</f>
        <v>0.35383786217523699</v>
      </c>
      <c r="I89" s="305">
        <f>IF(I$38=0,0,I$38/TEL_fec!I$38)</f>
        <v>0.35898731881623891</v>
      </c>
      <c r="J89" s="305">
        <f>IF(J$38=0,0,J$38/TEL_fec!J$38)</f>
        <v>0.36825000157576515</v>
      </c>
      <c r="K89" s="305">
        <f>IF(K$38=0,0,K$38/TEL_fec!K$38)</f>
        <v>0.38339469018768174</v>
      </c>
      <c r="L89" s="305">
        <f>IF(L$38=0,0,L$38/TEL_fec!L$38)</f>
        <v>0.37341579114401724</v>
      </c>
      <c r="M89" s="305">
        <f>IF(M$38=0,0,M$38/TEL_fec!M$38)</f>
        <v>0.37547007941593963</v>
      </c>
      <c r="N89" s="305">
        <f>IF(N$38=0,0,N$38/TEL_fec!N$38)</f>
        <v>0.3931406164980511</v>
      </c>
      <c r="O89" s="305">
        <f>IF(O$38=0,0,O$38/TEL_fec!O$38)</f>
        <v>0.3878491092017422</v>
      </c>
      <c r="P89" s="305">
        <f>IF(P$38=0,0,P$38/TEL_fec!P$38)</f>
        <v>0.40666319710966387</v>
      </c>
      <c r="Q89" s="305">
        <f>IF(Q$38=0,0,Q$38/TEL_fec!Q$38)</f>
        <v>0.40114537791519639</v>
      </c>
    </row>
    <row r="90" spans="1:17" x14ac:dyDescent="0.25">
      <c r="A90" s="72" t="s">
        <v>302</v>
      </c>
      <c r="B90" s="279">
        <f>IF(B$58=0,0,B$58/TEL_fec!B$58)</f>
        <v>0.41996512583000056</v>
      </c>
      <c r="C90" s="279">
        <f>IF(C$58=0,0,C$58/TEL_fec!C$58)</f>
        <v>0.41996512583000062</v>
      </c>
      <c r="D90" s="279">
        <f>IF(D$58=0,0,D$58/TEL_fec!D$58)</f>
        <v>0.41996512583000045</v>
      </c>
      <c r="E90" s="279">
        <f>IF(E$58=0,0,E$58/TEL_fec!E$58)</f>
        <v>0.41996512583000056</v>
      </c>
      <c r="F90" s="279">
        <f>IF(F$58=0,0,F$58/TEL_fec!F$58)</f>
        <v>0.41996512583000056</v>
      </c>
      <c r="G90" s="279">
        <f>IF(G$58=0,0,G$58/TEL_fec!G$58)</f>
        <v>0.41996512583000056</v>
      </c>
      <c r="H90" s="279">
        <f>IF(H$58=0,0,H$58/TEL_fec!H$58)</f>
        <v>0.41996512583000056</v>
      </c>
      <c r="I90" s="279">
        <f>IF(I$58=0,0,I$58/TEL_fec!I$58)</f>
        <v>0.43326235360687521</v>
      </c>
      <c r="J90" s="279">
        <f>IF(J$58=0,0,J$58/TEL_fec!J$58)</f>
        <v>0.44565736356493518</v>
      </c>
      <c r="K90" s="279">
        <f>IF(K$58=0,0,K$58/TEL_fec!K$58)</f>
        <v>0.44565736356493507</v>
      </c>
      <c r="L90" s="279">
        <f>IF(L$58=0,0,L$58/TEL_fec!L$58)</f>
        <v>0.44565736356493513</v>
      </c>
      <c r="M90" s="279">
        <f>IF(M$58=0,0,M$58/TEL_fec!M$58)</f>
        <v>0.44565736356493524</v>
      </c>
      <c r="N90" s="279">
        <f>IF(N$58=0,0,N$58/TEL_fec!N$58)</f>
        <v>0.45674547204934807</v>
      </c>
      <c r="O90" s="279">
        <f>IF(O$58=0,0,O$58/TEL_fec!O$58)</f>
        <v>0.45674547204934807</v>
      </c>
      <c r="P90" s="279">
        <f>IF(P$58=0,0,P$58/TEL_fec!P$58)</f>
        <v>0.4707232580489793</v>
      </c>
      <c r="Q90" s="279">
        <f>IF(Q$58=0,0,Q$58/TEL_fec!Q$58)</f>
        <v>0.47072325804897935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89.697276382070058</v>
      </c>
      <c r="C5" s="96">
        <v>84.623294121408023</v>
      </c>
      <c r="D5" s="96">
        <v>72.626073442884007</v>
      </c>
      <c r="E5" s="96">
        <v>72.935905686371996</v>
      </c>
      <c r="F5" s="96">
        <v>62.600773892795985</v>
      </c>
      <c r="G5" s="96">
        <v>53.885499871737714</v>
      </c>
      <c r="H5" s="96">
        <v>49.928738271768005</v>
      </c>
      <c r="I5" s="96">
        <v>53.844027180660007</v>
      </c>
      <c r="J5" s="96">
        <v>55.831344344999998</v>
      </c>
      <c r="K5" s="96">
        <v>35.626828386636006</v>
      </c>
      <c r="L5" s="96">
        <v>31.980205438753277</v>
      </c>
      <c r="M5" s="96">
        <v>31.596484139544145</v>
      </c>
      <c r="N5" s="96">
        <v>29.440926500891461</v>
      </c>
      <c r="O5" s="96">
        <v>30.319455610822295</v>
      </c>
      <c r="P5" s="96">
        <v>34.189879896152917</v>
      </c>
      <c r="Q5" s="96">
        <v>24.492118752629718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5.9282546849184445</v>
      </c>
      <c r="C10" s="158">
        <v>5.6361824076877269</v>
      </c>
      <c r="D10" s="158">
        <v>5.2464754762071752</v>
      </c>
      <c r="E10" s="158">
        <v>5.0658920109980343</v>
      </c>
      <c r="F10" s="158">
        <v>4.6375310493946218</v>
      </c>
      <c r="G10" s="158">
        <v>4.0986793948847495</v>
      </c>
      <c r="H10" s="158">
        <v>3.9152750364710105</v>
      </c>
      <c r="I10" s="158">
        <v>4.6706276947061021</v>
      </c>
      <c r="J10" s="158">
        <v>4.8964024375000843</v>
      </c>
      <c r="K10" s="158">
        <v>4.0282650768546509</v>
      </c>
      <c r="L10" s="158">
        <v>3.2659847020840402</v>
      </c>
      <c r="M10" s="158">
        <v>3.5031587728337241</v>
      </c>
      <c r="N10" s="158">
        <v>4.2334522723342669</v>
      </c>
      <c r="O10" s="158">
        <v>3.6864513706387445</v>
      </c>
      <c r="P10" s="158">
        <v>4.1391273985339403</v>
      </c>
      <c r="Q10" s="158">
        <v>2.9561147063960211</v>
      </c>
    </row>
    <row r="11" spans="1:17" x14ac:dyDescent="0.25">
      <c r="A11" s="92" t="s">
        <v>125</v>
      </c>
      <c r="B11" s="91">
        <v>2.7758841842177358</v>
      </c>
      <c r="C11" s="91">
        <v>2.6466678135908892</v>
      </c>
      <c r="D11" s="91">
        <v>2.4566434931244974</v>
      </c>
      <c r="E11" s="91">
        <v>2.3720859274246724</v>
      </c>
      <c r="F11" s="91">
        <v>2.1715074297639272</v>
      </c>
      <c r="G11" s="91">
        <v>1.9191920578891624</v>
      </c>
      <c r="H11" s="91">
        <v>1.8333136189731556</v>
      </c>
      <c r="I11" s="91">
        <v>2.1870048162889235</v>
      </c>
      <c r="J11" s="91">
        <v>2.2927230370853477</v>
      </c>
      <c r="K11" s="91">
        <v>1.8862208037594292</v>
      </c>
      <c r="L11" s="91">
        <v>1.529285727800489</v>
      </c>
      <c r="M11" s="91">
        <v>1.6403416433932321</v>
      </c>
      <c r="N11" s="91">
        <v>1.982298978704387</v>
      </c>
      <c r="O11" s="91">
        <v>1.7261677508014595</v>
      </c>
      <c r="P11" s="91">
        <v>1.9381316918253713</v>
      </c>
      <c r="Q11" s="91">
        <v>1.3841902037532079</v>
      </c>
    </row>
    <row r="12" spans="1:17" x14ac:dyDescent="0.25">
      <c r="A12" s="92" t="s">
        <v>26</v>
      </c>
      <c r="B12" s="91">
        <v>3.1523705007007083</v>
      </c>
      <c r="C12" s="91">
        <v>2.9895145940968373</v>
      </c>
      <c r="D12" s="91">
        <v>2.7898319830826783</v>
      </c>
      <c r="E12" s="91">
        <v>2.6938060835733624</v>
      </c>
      <c r="F12" s="91">
        <v>2.4660236196306946</v>
      </c>
      <c r="G12" s="91">
        <v>2.1794873369955874</v>
      </c>
      <c r="H12" s="91">
        <v>2.0819614174978547</v>
      </c>
      <c r="I12" s="91">
        <v>2.4836228784171781</v>
      </c>
      <c r="J12" s="91">
        <v>2.6036794004147366</v>
      </c>
      <c r="K12" s="91">
        <v>2.1420442730952218</v>
      </c>
      <c r="L12" s="91">
        <v>1.7366989742835512</v>
      </c>
      <c r="M12" s="91">
        <v>1.862817129440492</v>
      </c>
      <c r="N12" s="91">
        <v>2.2511532936298804</v>
      </c>
      <c r="O12" s="91">
        <v>1.9602836198372848</v>
      </c>
      <c r="P12" s="91">
        <v>2.2009957067085688</v>
      </c>
      <c r="Q12" s="91">
        <v>1.5719245026428132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306</v>
      </c>
      <c r="B15" s="206">
        <v>4.8535629928639779</v>
      </c>
      <c r="C15" s="206">
        <v>4.636171303317866</v>
      </c>
      <c r="D15" s="206">
        <v>4.2282024372680684</v>
      </c>
      <c r="E15" s="206">
        <v>4.0608088148244077</v>
      </c>
      <c r="F15" s="206">
        <v>3.6673529556759674</v>
      </c>
      <c r="G15" s="206">
        <v>3.2941567743072864</v>
      </c>
      <c r="H15" s="206">
        <v>3.137470231505223</v>
      </c>
      <c r="I15" s="206">
        <v>1.7425938073948368</v>
      </c>
      <c r="J15" s="206">
        <v>1.1871917703614887</v>
      </c>
      <c r="K15" s="206">
        <v>1.0824798137047571</v>
      </c>
      <c r="L15" s="206">
        <v>0.82775005727866879</v>
      </c>
      <c r="M15" s="206">
        <v>0.53862410016874973</v>
      </c>
      <c r="N15" s="206">
        <v>0.69985038588448378</v>
      </c>
      <c r="O15" s="206">
        <v>0.6612280116094138</v>
      </c>
      <c r="P15" s="206">
        <v>1.3223591985196974</v>
      </c>
      <c r="Q15" s="206">
        <v>0.38871930186582526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4.646440855833477E-16</v>
      </c>
      <c r="F18" s="87">
        <v>4.646440855833477E-16</v>
      </c>
      <c r="G18" s="87">
        <v>0</v>
      </c>
      <c r="H18" s="87">
        <v>0</v>
      </c>
      <c r="I18" s="87">
        <v>2.3232204279167385E-16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1.8755702588181162</v>
      </c>
      <c r="C19" s="87">
        <v>2.038264072871216</v>
      </c>
      <c r="D19" s="87">
        <v>1.4117123426392393</v>
      </c>
      <c r="E19" s="87">
        <v>1.5526325553792997</v>
      </c>
      <c r="F19" s="87">
        <v>1.4326841809190298</v>
      </c>
      <c r="G19" s="87">
        <v>1.2302770587691505</v>
      </c>
      <c r="H19" s="87">
        <v>1.0498228569811121</v>
      </c>
      <c r="I19" s="87">
        <v>0.32412383034938813</v>
      </c>
      <c r="J19" s="87">
        <v>0</v>
      </c>
      <c r="K19" s="87">
        <v>0.29062213501034778</v>
      </c>
      <c r="L19" s="87">
        <v>0.31513499525903593</v>
      </c>
      <c r="M19" s="87">
        <v>0.11341772829822408</v>
      </c>
      <c r="N19" s="87">
        <v>0.21013172177864761</v>
      </c>
      <c r="O19" s="87">
        <v>0.18472595077978093</v>
      </c>
      <c r="P19" s="87">
        <v>0.45558266096522149</v>
      </c>
      <c r="Q19" s="87">
        <v>3.6213624458628198E-2</v>
      </c>
    </row>
    <row r="20" spans="1:17" x14ac:dyDescent="0.25">
      <c r="A20" s="88" t="s">
        <v>29</v>
      </c>
      <c r="B20" s="87">
        <v>2.4533991836226718</v>
      </c>
      <c r="C20" s="87">
        <v>2.1495494235207926</v>
      </c>
      <c r="D20" s="87">
        <v>2.1543557538510894</v>
      </c>
      <c r="E20" s="87">
        <v>1.8337241099477228</v>
      </c>
      <c r="F20" s="87">
        <v>1.5400631020633666</v>
      </c>
      <c r="G20" s="87">
        <v>1.5352931468460489</v>
      </c>
      <c r="H20" s="87">
        <v>1.5398449241845547</v>
      </c>
      <c r="I20" s="87">
        <v>1.2192164887794059</v>
      </c>
      <c r="J20" s="87">
        <v>1.1871917703614887</v>
      </c>
      <c r="K20" s="87">
        <v>0.31451945479841587</v>
      </c>
      <c r="L20" s="87">
        <v>0.3067953821112559</v>
      </c>
      <c r="M20" s="87">
        <v>0.30675405386646459</v>
      </c>
      <c r="N20" s="87">
        <v>0.30652487924807881</v>
      </c>
      <c r="O20" s="87">
        <v>0.30653868616459667</v>
      </c>
      <c r="P20" s="87">
        <v>0.30652752396420629</v>
      </c>
      <c r="Q20" s="87">
        <v>0.3065140834878845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0.52459355042319034</v>
      </c>
      <c r="C22" s="87">
        <v>0.44835780692585775</v>
      </c>
      <c r="D22" s="87">
        <v>0.54786017807754184</v>
      </c>
      <c r="E22" s="87">
        <v>0.56066074970926572</v>
      </c>
      <c r="F22" s="87">
        <v>0.61791859404564986</v>
      </c>
      <c r="G22" s="87">
        <v>0.47411132116733362</v>
      </c>
      <c r="H22" s="87">
        <v>0.5478024503395561</v>
      </c>
      <c r="I22" s="87">
        <v>0.19925348826604261</v>
      </c>
      <c r="J22" s="87">
        <v>0</v>
      </c>
      <c r="K22" s="87">
        <v>0.47733822389599345</v>
      </c>
      <c r="L22" s="87">
        <v>0.20581967990837705</v>
      </c>
      <c r="M22" s="87">
        <v>0.1184523180040611</v>
      </c>
      <c r="N22" s="87">
        <v>0.18319378485775734</v>
      </c>
      <c r="O22" s="87">
        <v>0.16996337466503619</v>
      </c>
      <c r="P22" s="87">
        <v>0.56024901359026957</v>
      </c>
      <c r="Q22" s="87">
        <v>4.5991593919312547E-2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0.114274162700198</v>
      </c>
      <c r="E24" s="87">
        <v>0.11379139978811881</v>
      </c>
      <c r="F24" s="87">
        <v>7.6687078647920792E-2</v>
      </c>
      <c r="G24" s="87">
        <v>5.4475247524753405E-2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305</v>
      </c>
      <c r="B26" s="204">
        <v>36.40172244647983</v>
      </c>
      <c r="C26" s="204">
        <v>34.771284774883995</v>
      </c>
      <c r="D26" s="204">
        <v>31.711518279510521</v>
      </c>
      <c r="E26" s="204">
        <v>30.456066111183059</v>
      </c>
      <c r="F26" s="204">
        <v>27.505147167569753</v>
      </c>
      <c r="G26" s="204">
        <v>24.70617580730465</v>
      </c>
      <c r="H26" s="204">
        <v>23.531026736289174</v>
      </c>
      <c r="I26" s="204">
        <v>13.069453555461276</v>
      </c>
      <c r="J26" s="204">
        <v>8.9039382777111644</v>
      </c>
      <c r="K26" s="204">
        <v>8.1185986027856796</v>
      </c>
      <c r="L26" s="204">
        <v>6.2081254295900168</v>
      </c>
      <c r="M26" s="204">
        <v>4.0396807512656236</v>
      </c>
      <c r="N26" s="204">
        <v>5.2488778941336278</v>
      </c>
      <c r="O26" s="204">
        <v>4.9592100870706037</v>
      </c>
      <c r="P26" s="204">
        <v>9.917693988897728</v>
      </c>
      <c r="Q26" s="204">
        <v>2.9153947639936892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0</v>
      </c>
      <c r="D29" s="87">
        <v>0</v>
      </c>
      <c r="E29" s="87">
        <v>3.4848306418751079E-15</v>
      </c>
      <c r="F29" s="87">
        <v>3.4848306418751079E-15</v>
      </c>
      <c r="G29" s="87">
        <v>0</v>
      </c>
      <c r="H29" s="87">
        <v>0</v>
      </c>
      <c r="I29" s="87">
        <v>1.7424153209375534E-15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14.066776941135871</v>
      </c>
      <c r="C30" s="87">
        <v>15.286980546534119</v>
      </c>
      <c r="D30" s="87">
        <v>10.587842569794295</v>
      </c>
      <c r="E30" s="87">
        <v>11.644744165344747</v>
      </c>
      <c r="F30" s="87">
        <v>10.745131356892722</v>
      </c>
      <c r="G30" s="87">
        <v>9.2270779407686287</v>
      </c>
      <c r="H30" s="87">
        <v>7.8736714273583415</v>
      </c>
      <c r="I30" s="87">
        <v>2.4309287276204108</v>
      </c>
      <c r="J30" s="87">
        <v>0</v>
      </c>
      <c r="K30" s="87">
        <v>2.1796660125776088</v>
      </c>
      <c r="L30" s="87">
        <v>2.3635124644427696</v>
      </c>
      <c r="M30" s="87">
        <v>0.85063296223668072</v>
      </c>
      <c r="N30" s="87">
        <v>1.5759879133398569</v>
      </c>
      <c r="O30" s="87">
        <v>1.385444630848357</v>
      </c>
      <c r="P30" s="87">
        <v>3.4168699572391605</v>
      </c>
      <c r="Q30" s="87">
        <v>0.27160218343971143</v>
      </c>
    </row>
    <row r="31" spans="1:17" x14ac:dyDescent="0.25">
      <c r="A31" s="88" t="s">
        <v>29</v>
      </c>
      <c r="B31" s="87">
        <v>18.400493877170039</v>
      </c>
      <c r="C31" s="87">
        <v>16.121620676405943</v>
      </c>
      <c r="D31" s="87">
        <v>16.157668153883172</v>
      </c>
      <c r="E31" s="87">
        <v>13.752930824607922</v>
      </c>
      <c r="F31" s="87">
        <v>11.550473265475247</v>
      </c>
      <c r="G31" s="87">
        <v>11.514698601345367</v>
      </c>
      <c r="H31" s="87">
        <v>11.548836931384162</v>
      </c>
      <c r="I31" s="87">
        <v>9.1441236658455445</v>
      </c>
      <c r="J31" s="87">
        <v>8.9039382777111644</v>
      </c>
      <c r="K31" s="87">
        <v>2.3588959109881191</v>
      </c>
      <c r="L31" s="87">
        <v>2.3009653658344194</v>
      </c>
      <c r="M31" s="87">
        <v>2.3006554039984843</v>
      </c>
      <c r="N31" s="87">
        <v>2.2989365943605913</v>
      </c>
      <c r="O31" s="87">
        <v>2.2990401462344749</v>
      </c>
      <c r="P31" s="87">
        <v>2.2989564297315472</v>
      </c>
      <c r="Q31" s="87">
        <v>2.2988556261591335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3.9344516281739272</v>
      </c>
      <c r="C33" s="87">
        <v>3.3626835519439329</v>
      </c>
      <c r="D33" s="87">
        <v>4.1089513355815637</v>
      </c>
      <c r="E33" s="87">
        <v>4.2049556228194929</v>
      </c>
      <c r="F33" s="87">
        <v>4.6343894553423732</v>
      </c>
      <c r="G33" s="87">
        <v>3.5558349087550023</v>
      </c>
      <c r="H33" s="87">
        <v>4.1085183775466705</v>
      </c>
      <c r="I33" s="87">
        <v>1.4944011619953192</v>
      </c>
      <c r="J33" s="87">
        <v>0</v>
      </c>
      <c r="K33" s="87">
        <v>3.5800366792199507</v>
      </c>
      <c r="L33" s="87">
        <v>1.543647599312828</v>
      </c>
      <c r="M33" s="87">
        <v>0.88839238503045836</v>
      </c>
      <c r="N33" s="87">
        <v>1.3739533864331801</v>
      </c>
      <c r="O33" s="87">
        <v>1.2747253099877716</v>
      </c>
      <c r="P33" s="87">
        <v>4.2018676019270211</v>
      </c>
      <c r="Q33" s="87">
        <v>0.34493695439484406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0.85705622025148498</v>
      </c>
      <c r="E35" s="87">
        <v>0.85343549841089117</v>
      </c>
      <c r="F35" s="87">
        <v>0.57515308985940594</v>
      </c>
      <c r="G35" s="87">
        <v>0.40856435643565053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22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6" t="s">
        <v>304</v>
      </c>
      <c r="B37" s="204">
        <v>0</v>
      </c>
      <c r="C37" s="204">
        <v>0</v>
      </c>
      <c r="D37" s="204">
        <v>0</v>
      </c>
      <c r="E37" s="204">
        <v>0</v>
      </c>
      <c r="F37" s="204">
        <v>0</v>
      </c>
      <c r="G37" s="204">
        <v>0</v>
      </c>
      <c r="H37" s="204">
        <v>0</v>
      </c>
      <c r="I37" s="204">
        <v>0</v>
      </c>
      <c r="J37" s="204">
        <v>0</v>
      </c>
      <c r="K37" s="204">
        <v>0</v>
      </c>
      <c r="L37" s="204">
        <v>0</v>
      </c>
      <c r="M37" s="204">
        <v>0</v>
      </c>
      <c r="N37" s="204">
        <v>0</v>
      </c>
      <c r="O37" s="204">
        <v>0</v>
      </c>
      <c r="P37" s="204">
        <v>0</v>
      </c>
      <c r="Q37" s="204">
        <v>0</v>
      </c>
    </row>
    <row r="38" spans="1:17" x14ac:dyDescent="0.25">
      <c r="A38" s="156" t="s">
        <v>303</v>
      </c>
      <c r="B38" s="204">
        <v>42.5137362578078</v>
      </c>
      <c r="C38" s="204">
        <v>39.579655635518421</v>
      </c>
      <c r="D38" s="204">
        <v>31.439877249898249</v>
      </c>
      <c r="E38" s="204">
        <v>33.353138749366508</v>
      </c>
      <c r="F38" s="204">
        <v>26.790742720155656</v>
      </c>
      <c r="G38" s="204">
        <v>21.786487895241031</v>
      </c>
      <c r="H38" s="204">
        <v>19.344966267502603</v>
      </c>
      <c r="I38" s="204">
        <v>34.361352123097788</v>
      </c>
      <c r="J38" s="204">
        <v>40.843811859427262</v>
      </c>
      <c r="K38" s="204">
        <v>22.397484893290919</v>
      </c>
      <c r="L38" s="204">
        <v>21.67834524980055</v>
      </c>
      <c r="M38" s="204">
        <v>23.515020515276053</v>
      </c>
      <c r="N38" s="204">
        <v>19.25874594853908</v>
      </c>
      <c r="O38" s="204">
        <v>21.012566141503534</v>
      </c>
      <c r="P38" s="204">
        <v>18.810699310201549</v>
      </c>
      <c r="Q38" s="204">
        <v>18.231889980374181</v>
      </c>
    </row>
    <row r="39" spans="1:17" x14ac:dyDescent="0.25">
      <c r="A39" s="152" t="s">
        <v>310</v>
      </c>
      <c r="B39" s="264">
        <v>34.748035469225435</v>
      </c>
      <c r="C39" s="264">
        <v>32.161781550209838</v>
      </c>
      <c r="D39" s="264">
        <v>24.674753350269338</v>
      </c>
      <c r="E39" s="264">
        <v>26.855844645647455</v>
      </c>
      <c r="F39" s="264">
        <v>20.922977991074109</v>
      </c>
      <c r="G39" s="264">
        <v>16.515837056349373</v>
      </c>
      <c r="H39" s="264">
        <v>14.325013897094244</v>
      </c>
      <c r="I39" s="264">
        <v>31.57320203126605</v>
      </c>
      <c r="J39" s="264">
        <v>38.94430502684888</v>
      </c>
      <c r="K39" s="264">
        <v>20.665517191363307</v>
      </c>
      <c r="L39" s="264">
        <v>20.35394515815468</v>
      </c>
      <c r="M39" s="264">
        <v>22.653221955006053</v>
      </c>
      <c r="N39" s="264">
        <v>18.138985331123905</v>
      </c>
      <c r="O39" s="264">
        <v>19.954601322928472</v>
      </c>
      <c r="P39" s="264">
        <v>16.694924592570032</v>
      </c>
      <c r="Q39" s="264">
        <v>17.60993909738886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20.387620304427397</v>
      </c>
      <c r="C41" s="208">
        <v>20.341586180052005</v>
      </c>
      <c r="D41" s="208">
        <v>14.557051551204003</v>
      </c>
      <c r="E41" s="208">
        <v>14.574038780447998</v>
      </c>
      <c r="F41" s="208">
        <v>14.536207190591997</v>
      </c>
      <c r="G41" s="208">
        <v>2.907501412242492</v>
      </c>
      <c r="H41" s="208">
        <v>5.8150218178800008</v>
      </c>
      <c r="I41" s="208">
        <v>5.8105570562279985</v>
      </c>
      <c r="J41" s="208">
        <v>2.9131909311600004</v>
      </c>
      <c r="K41" s="208">
        <v>0</v>
      </c>
      <c r="L41" s="208">
        <v>2.9049763147516554</v>
      </c>
      <c r="M41" s="208">
        <v>2.9046047993000386</v>
      </c>
      <c r="N41" s="208">
        <v>2.9023098514780012</v>
      </c>
      <c r="O41" s="208">
        <v>2.9029367302725011</v>
      </c>
      <c r="P41" s="208">
        <v>2.9025167266615317</v>
      </c>
      <c r="Q41" s="208">
        <v>0</v>
      </c>
    </row>
    <row r="42" spans="1:17" x14ac:dyDescent="0.25">
      <c r="A42" s="154" t="s">
        <v>125</v>
      </c>
      <c r="B42" s="208">
        <v>13.269561062275393</v>
      </c>
      <c r="C42" s="208">
        <v>11.82019537015783</v>
      </c>
      <c r="D42" s="208">
        <v>8.7902639703351841</v>
      </c>
      <c r="E42" s="208">
        <v>10.563036274444405</v>
      </c>
      <c r="F42" s="208">
        <v>5.6990862668818707</v>
      </c>
      <c r="G42" s="208">
        <v>11.038771551836319</v>
      </c>
      <c r="H42" s="208">
        <v>6.4937835351696132</v>
      </c>
      <c r="I42" s="208">
        <v>16.872664664366258</v>
      </c>
      <c r="J42" s="208">
        <v>16.672797425946651</v>
      </c>
      <c r="K42" s="208">
        <v>7.6525770469240593</v>
      </c>
      <c r="L42" s="208">
        <v>11.158321238703925</v>
      </c>
      <c r="M42" s="208">
        <v>9.8950670020324996</v>
      </c>
      <c r="N42" s="208">
        <v>8.5670442343843796</v>
      </c>
      <c r="O42" s="208">
        <v>9.2280418171433567</v>
      </c>
      <c r="P42" s="208">
        <v>6.2806099970154898</v>
      </c>
      <c r="Q42" s="208">
        <v>7.8094185025924041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3.5978969504609668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1.0908541025226457</v>
      </c>
      <c r="C44" s="208">
        <v>0</v>
      </c>
      <c r="D44" s="208">
        <v>1.32743782873015</v>
      </c>
      <c r="E44" s="208">
        <v>1.7187695907550529</v>
      </c>
      <c r="F44" s="208">
        <v>0.68768453360024306</v>
      </c>
      <c r="G44" s="208">
        <v>2.5695640922705603</v>
      </c>
      <c r="H44" s="208">
        <v>2.0162085440446305</v>
      </c>
      <c r="I44" s="208">
        <v>8.8899803106717918</v>
      </c>
      <c r="J44" s="208">
        <v>15.760419719281266</v>
      </c>
      <c r="K44" s="208">
        <v>13.012940144439247</v>
      </c>
      <c r="L44" s="208">
        <v>6.2906476046990987</v>
      </c>
      <c r="M44" s="208">
        <v>9.8535501536735133</v>
      </c>
      <c r="N44" s="208">
        <v>6.6696312452615247</v>
      </c>
      <c r="O44" s="208">
        <v>7.8236227755126144</v>
      </c>
      <c r="P44" s="208">
        <v>7.5117978688930096</v>
      </c>
      <c r="Q44" s="208">
        <v>9.800520594796458</v>
      </c>
    </row>
    <row r="45" spans="1:17" x14ac:dyDescent="0.25">
      <c r="A45" s="152" t="s">
        <v>309</v>
      </c>
      <c r="B45" s="264">
        <v>7.7657007885823655</v>
      </c>
      <c r="C45" s="264">
        <v>7.4178740853085854</v>
      </c>
      <c r="D45" s="264">
        <v>6.7651238996289109</v>
      </c>
      <c r="E45" s="264">
        <v>6.4972941037190521</v>
      </c>
      <c r="F45" s="264">
        <v>5.8677647290815473</v>
      </c>
      <c r="G45" s="264">
        <v>5.2706508388916582</v>
      </c>
      <c r="H45" s="264">
        <v>5.0199523704083573</v>
      </c>
      <c r="I45" s="264">
        <v>2.788150091831739</v>
      </c>
      <c r="J45" s="264">
        <v>1.8995068325783822</v>
      </c>
      <c r="K45" s="264">
        <v>1.7319677019276112</v>
      </c>
      <c r="L45" s="264">
        <v>1.3244000916458705</v>
      </c>
      <c r="M45" s="264">
        <v>0.86179856026999979</v>
      </c>
      <c r="N45" s="264">
        <v>1.119760617415174</v>
      </c>
      <c r="O45" s="264">
        <v>1.0579648185750623</v>
      </c>
      <c r="P45" s="264">
        <v>2.115774717631516</v>
      </c>
      <c r="Q45" s="264">
        <v>0.62195088298532031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7.4343053693335632E-16</v>
      </c>
      <c r="F48" s="87">
        <v>7.4343053693335632E-16</v>
      </c>
      <c r="G48" s="87">
        <v>0</v>
      </c>
      <c r="H48" s="87">
        <v>0</v>
      </c>
      <c r="I48" s="87">
        <v>3.7171526846667811E-16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3.0009124141089858</v>
      </c>
      <c r="C49" s="87">
        <v>3.2612225165939455</v>
      </c>
      <c r="D49" s="87">
        <v>2.2587397482227831</v>
      </c>
      <c r="E49" s="87">
        <v>2.484212088606879</v>
      </c>
      <c r="F49" s="87">
        <v>2.2922946894704475</v>
      </c>
      <c r="G49" s="87">
        <v>1.9684432940306407</v>
      </c>
      <c r="H49" s="87">
        <v>1.6797165711697797</v>
      </c>
      <c r="I49" s="87">
        <v>0.51859812855902099</v>
      </c>
      <c r="J49" s="87">
        <v>0</v>
      </c>
      <c r="K49" s="87">
        <v>0.46499541601655653</v>
      </c>
      <c r="L49" s="87">
        <v>0.50421599241445758</v>
      </c>
      <c r="M49" s="87">
        <v>0.18146836527715854</v>
      </c>
      <c r="N49" s="87">
        <v>0.33621075484583618</v>
      </c>
      <c r="O49" s="87">
        <v>0.29556152124764956</v>
      </c>
      <c r="P49" s="87">
        <v>0.72893225754435442</v>
      </c>
      <c r="Q49" s="87">
        <v>5.7941799133805115E-2</v>
      </c>
    </row>
    <row r="50" spans="1:17" x14ac:dyDescent="0.25">
      <c r="A50" s="150" t="s">
        <v>29</v>
      </c>
      <c r="B50" s="87">
        <v>3.9254386937962753</v>
      </c>
      <c r="C50" s="87">
        <v>3.4392790776332678</v>
      </c>
      <c r="D50" s="87">
        <v>3.4469692061617434</v>
      </c>
      <c r="E50" s="87">
        <v>2.9339585759163564</v>
      </c>
      <c r="F50" s="87">
        <v>2.4641009633013859</v>
      </c>
      <c r="G50" s="87">
        <v>2.456469034953678</v>
      </c>
      <c r="H50" s="87">
        <v>2.4637518786952879</v>
      </c>
      <c r="I50" s="87">
        <v>1.9507463820470494</v>
      </c>
      <c r="J50" s="87">
        <v>1.8995068325783822</v>
      </c>
      <c r="K50" s="87">
        <v>0.50323112767746536</v>
      </c>
      <c r="L50" s="87">
        <v>0.49087261137800953</v>
      </c>
      <c r="M50" s="87">
        <v>0.49080648618634337</v>
      </c>
      <c r="N50" s="87">
        <v>0.49043980679692606</v>
      </c>
      <c r="O50" s="87">
        <v>0.4904618978633547</v>
      </c>
      <c r="P50" s="87">
        <v>0.49044403834273015</v>
      </c>
      <c r="Q50" s="87">
        <v>0.49042253358061511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0.83934968067710458</v>
      </c>
      <c r="C52" s="87">
        <v>0.71737249108137224</v>
      </c>
      <c r="D52" s="87">
        <v>0.87657628492406714</v>
      </c>
      <c r="E52" s="87">
        <v>0.8970571995348251</v>
      </c>
      <c r="F52" s="87">
        <v>0.98866975047303973</v>
      </c>
      <c r="G52" s="87">
        <v>0.75857811386773377</v>
      </c>
      <c r="H52" s="87">
        <v>0.87648392054328972</v>
      </c>
      <c r="I52" s="87">
        <v>0.31880558122566816</v>
      </c>
      <c r="J52" s="87">
        <v>0</v>
      </c>
      <c r="K52" s="87">
        <v>0.76374115823358946</v>
      </c>
      <c r="L52" s="87">
        <v>0.32931148785340331</v>
      </c>
      <c r="M52" s="87">
        <v>0.1895237088064978</v>
      </c>
      <c r="N52" s="87">
        <v>0.29311005577241173</v>
      </c>
      <c r="O52" s="87">
        <v>0.27194139946405799</v>
      </c>
      <c r="P52" s="87">
        <v>0.8963984217444313</v>
      </c>
      <c r="Q52" s="87">
        <v>7.3586550270900081E-2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0.18283866032031684</v>
      </c>
      <c r="E54" s="87">
        <v>0.18206623966099011</v>
      </c>
      <c r="F54" s="87">
        <v>0.12269932583667327</v>
      </c>
      <c r="G54" s="87">
        <v>8.7160396039605445E-2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308</v>
      </c>
      <c r="B56" s="264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4">
        <v>0</v>
      </c>
      <c r="N56" s="264">
        <v>0</v>
      </c>
      <c r="O56" s="264">
        <v>0</v>
      </c>
      <c r="P56" s="264">
        <v>0</v>
      </c>
      <c r="Q56" s="264">
        <v>0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</v>
      </c>
      <c r="C58" s="242">
        <v>0</v>
      </c>
      <c r="D58" s="242">
        <v>0</v>
      </c>
      <c r="E58" s="242">
        <v>0</v>
      </c>
      <c r="F58" s="242">
        <v>0</v>
      </c>
      <c r="G58" s="242">
        <v>0</v>
      </c>
      <c r="H58" s="242">
        <v>0</v>
      </c>
      <c r="I58" s="242">
        <v>0</v>
      </c>
      <c r="J58" s="242">
        <v>0</v>
      </c>
      <c r="K58" s="242">
        <v>0</v>
      </c>
      <c r="L58" s="242">
        <v>0</v>
      </c>
      <c r="M58" s="242">
        <v>0</v>
      </c>
      <c r="N58" s="242">
        <v>0</v>
      </c>
      <c r="O58" s="242">
        <v>0</v>
      </c>
      <c r="P58" s="242">
        <v>0</v>
      </c>
      <c r="Q58" s="242">
        <v>0</v>
      </c>
    </row>
    <row r="60" spans="1:17" ht="12.75" x14ac:dyDescent="0.25">
      <c r="A60" s="80" t="s">
        <v>134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0.99999999999999989</v>
      </c>
      <c r="C62" s="77">
        <f t="shared" si="0"/>
        <v>0.99999999999999989</v>
      </c>
      <c r="D62" s="77">
        <f t="shared" si="0"/>
        <v>1.0000000000000002</v>
      </c>
      <c r="E62" s="77">
        <f t="shared" si="0"/>
        <v>1.0000000000000002</v>
      </c>
      <c r="F62" s="77">
        <f t="shared" si="0"/>
        <v>1.0000000000000002</v>
      </c>
      <c r="G62" s="77">
        <f t="shared" si="0"/>
        <v>1</v>
      </c>
      <c r="H62" s="77">
        <f t="shared" si="0"/>
        <v>1</v>
      </c>
      <c r="I62" s="77">
        <f t="shared" si="0"/>
        <v>0.99999999999999989</v>
      </c>
      <c r="J62" s="77">
        <f t="shared" si="0"/>
        <v>1</v>
      </c>
      <c r="K62" s="77">
        <f t="shared" si="0"/>
        <v>0.99999999999999989</v>
      </c>
      <c r="L62" s="77">
        <f t="shared" si="0"/>
        <v>0.99999999999999989</v>
      </c>
      <c r="M62" s="77">
        <f t="shared" si="0"/>
        <v>1.0000000000000002</v>
      </c>
      <c r="N62" s="77">
        <f t="shared" si="0"/>
        <v>0.99999999999999989</v>
      </c>
      <c r="O62" s="77">
        <f t="shared" si="0"/>
        <v>1</v>
      </c>
      <c r="P62" s="77">
        <f t="shared" si="0"/>
        <v>0.99999999999999989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0</v>
      </c>
      <c r="C63" s="203">
        <f t="shared" si="1"/>
        <v>0</v>
      </c>
      <c r="D63" s="203">
        <f t="shared" si="1"/>
        <v>0</v>
      </c>
      <c r="E63" s="203">
        <f t="shared" si="1"/>
        <v>0</v>
      </c>
      <c r="F63" s="203">
        <f t="shared" si="1"/>
        <v>0</v>
      </c>
      <c r="G63" s="203">
        <f t="shared" si="1"/>
        <v>0</v>
      </c>
      <c r="H63" s="203">
        <f t="shared" si="1"/>
        <v>0</v>
      </c>
      <c r="I63" s="203">
        <f t="shared" si="1"/>
        <v>0</v>
      </c>
      <c r="J63" s="203">
        <f t="shared" si="1"/>
        <v>0</v>
      </c>
      <c r="K63" s="203">
        <f t="shared" si="1"/>
        <v>0</v>
      </c>
      <c r="L63" s="203">
        <f t="shared" si="1"/>
        <v>0</v>
      </c>
      <c r="M63" s="203">
        <f t="shared" si="1"/>
        <v>0</v>
      </c>
      <c r="N63" s="203">
        <f t="shared" si="1"/>
        <v>0</v>
      </c>
      <c r="O63" s="203">
        <f t="shared" si="1"/>
        <v>0</v>
      </c>
      <c r="P63" s="203">
        <f t="shared" si="1"/>
        <v>0</v>
      </c>
      <c r="Q63" s="203">
        <f t="shared" si="1"/>
        <v>0</v>
      </c>
    </row>
    <row r="64" spans="1:17" x14ac:dyDescent="0.25">
      <c r="A64" s="76" t="s">
        <v>82</v>
      </c>
      <c r="B64" s="202">
        <f t="shared" ref="B64:Q64" si="2">IF(B$7=0,0,B$7/B$5)</f>
        <v>0</v>
      </c>
      <c r="C64" s="202">
        <f t="shared" si="2"/>
        <v>0</v>
      </c>
      <c r="D64" s="202">
        <f t="shared" si="2"/>
        <v>0</v>
      </c>
      <c r="E64" s="202">
        <f t="shared" si="2"/>
        <v>0</v>
      </c>
      <c r="F64" s="202">
        <f t="shared" si="2"/>
        <v>0</v>
      </c>
      <c r="G64" s="202">
        <f t="shared" si="2"/>
        <v>0</v>
      </c>
      <c r="H64" s="202">
        <f t="shared" si="2"/>
        <v>0</v>
      </c>
      <c r="I64" s="202">
        <f t="shared" si="2"/>
        <v>0</v>
      </c>
      <c r="J64" s="202">
        <f t="shared" si="2"/>
        <v>0</v>
      </c>
      <c r="K64" s="202">
        <f t="shared" si="2"/>
        <v>0</v>
      </c>
      <c r="L64" s="202">
        <f t="shared" si="2"/>
        <v>0</v>
      </c>
      <c r="M64" s="202">
        <f t="shared" si="2"/>
        <v>0</v>
      </c>
      <c r="N64" s="202">
        <f t="shared" si="2"/>
        <v>0</v>
      </c>
      <c r="O64" s="202">
        <f t="shared" si="2"/>
        <v>0</v>
      </c>
      <c r="P64" s="202">
        <f t="shared" si="2"/>
        <v>0</v>
      </c>
      <c r="Q64" s="202">
        <f t="shared" si="2"/>
        <v>0</v>
      </c>
    </row>
    <row r="65" spans="1:17" x14ac:dyDescent="0.25">
      <c r="A65" s="76" t="s">
        <v>81</v>
      </c>
      <c r="B65" s="202">
        <f t="shared" ref="B65:Q65" si="3">IF(B$8=0,0,B$8/B$5)</f>
        <v>0</v>
      </c>
      <c r="C65" s="202">
        <f t="shared" si="3"/>
        <v>0</v>
      </c>
      <c r="D65" s="202">
        <f t="shared" si="3"/>
        <v>0</v>
      </c>
      <c r="E65" s="202">
        <f t="shared" si="3"/>
        <v>0</v>
      </c>
      <c r="F65" s="202">
        <f t="shared" si="3"/>
        <v>0</v>
      </c>
      <c r="G65" s="202">
        <f t="shared" si="3"/>
        <v>0</v>
      </c>
      <c r="H65" s="202">
        <f t="shared" si="3"/>
        <v>0</v>
      </c>
      <c r="I65" s="202">
        <f t="shared" si="3"/>
        <v>0</v>
      </c>
      <c r="J65" s="202">
        <f t="shared" si="3"/>
        <v>0</v>
      </c>
      <c r="K65" s="202">
        <f t="shared" si="3"/>
        <v>0</v>
      </c>
      <c r="L65" s="202">
        <f t="shared" si="3"/>
        <v>0</v>
      </c>
      <c r="M65" s="202">
        <f t="shared" si="3"/>
        <v>0</v>
      </c>
      <c r="N65" s="202">
        <f t="shared" si="3"/>
        <v>0</v>
      </c>
      <c r="O65" s="202">
        <f t="shared" si="3"/>
        <v>0</v>
      </c>
      <c r="P65" s="202">
        <f t="shared" si="3"/>
        <v>0</v>
      </c>
      <c r="Q65" s="202">
        <f t="shared" si="3"/>
        <v>0</v>
      </c>
    </row>
    <row r="66" spans="1:17" x14ac:dyDescent="0.25">
      <c r="A66" s="76" t="s">
        <v>80</v>
      </c>
      <c r="B66" s="202">
        <f t="shared" ref="B66:Q66" si="4">IF(B$9=0,0,B$9/B$5)</f>
        <v>0</v>
      </c>
      <c r="C66" s="202">
        <f t="shared" si="4"/>
        <v>0</v>
      </c>
      <c r="D66" s="202">
        <f t="shared" si="4"/>
        <v>0</v>
      </c>
      <c r="E66" s="202">
        <f t="shared" si="4"/>
        <v>0</v>
      </c>
      <c r="F66" s="202">
        <f t="shared" si="4"/>
        <v>0</v>
      </c>
      <c r="G66" s="202">
        <f t="shared" si="4"/>
        <v>0</v>
      </c>
      <c r="H66" s="202">
        <f t="shared" si="4"/>
        <v>0</v>
      </c>
      <c r="I66" s="202">
        <f t="shared" si="4"/>
        <v>0</v>
      </c>
      <c r="J66" s="202">
        <f t="shared" si="4"/>
        <v>0</v>
      </c>
      <c r="K66" s="202">
        <f t="shared" si="4"/>
        <v>0</v>
      </c>
      <c r="L66" s="202">
        <f t="shared" si="4"/>
        <v>0</v>
      </c>
      <c r="M66" s="202">
        <f t="shared" si="4"/>
        <v>0</v>
      </c>
      <c r="N66" s="202">
        <f t="shared" si="4"/>
        <v>0</v>
      </c>
      <c r="O66" s="202">
        <f t="shared" si="4"/>
        <v>0</v>
      </c>
      <c r="P66" s="202">
        <f t="shared" si="4"/>
        <v>0</v>
      </c>
      <c r="Q66" s="202">
        <f t="shared" si="4"/>
        <v>0</v>
      </c>
    </row>
    <row r="67" spans="1:17" x14ac:dyDescent="0.25">
      <c r="A67" s="129" t="s">
        <v>79</v>
      </c>
      <c r="B67" s="201">
        <f t="shared" ref="B67:Q67" si="5">IF(B$10=0,0,B$10/B$5)</f>
        <v>6.6091802605764138E-2</v>
      </c>
      <c r="C67" s="201">
        <f t="shared" si="5"/>
        <v>6.660320265483359E-2</v>
      </c>
      <c r="D67" s="201">
        <f t="shared" si="5"/>
        <v>7.2239558432595274E-2</v>
      </c>
      <c r="E67" s="201">
        <f t="shared" si="5"/>
        <v>6.9456764310045327E-2</v>
      </c>
      <c r="F67" s="201">
        <f t="shared" si="5"/>
        <v>7.4081049817952854E-2</v>
      </c>
      <c r="G67" s="201">
        <f t="shared" si="5"/>
        <v>7.6062751661221145E-2</v>
      </c>
      <c r="H67" s="201">
        <f t="shared" si="5"/>
        <v>7.8417263724144343E-2</v>
      </c>
      <c r="I67" s="201">
        <f t="shared" si="5"/>
        <v>8.6743654575371809E-2</v>
      </c>
      <c r="J67" s="201">
        <f t="shared" si="5"/>
        <v>8.7699884266508515E-2</v>
      </c>
      <c r="K67" s="201">
        <f t="shared" si="5"/>
        <v>0.11306830440078396</v>
      </c>
      <c r="L67" s="201">
        <f t="shared" si="5"/>
        <v>0.10212519454694792</v>
      </c>
      <c r="M67" s="201">
        <f t="shared" si="5"/>
        <v>0.11087179058790893</v>
      </c>
      <c r="N67" s="201">
        <f t="shared" si="5"/>
        <v>0.14379480456248819</v>
      </c>
      <c r="O67" s="201">
        <f t="shared" si="5"/>
        <v>0.12158699080741062</v>
      </c>
      <c r="P67" s="201">
        <f t="shared" si="5"/>
        <v>0.12106294058668746</v>
      </c>
      <c r="Q67" s="201">
        <f t="shared" si="5"/>
        <v>0.12069656922101209</v>
      </c>
    </row>
    <row r="68" spans="1:17" x14ac:dyDescent="0.25">
      <c r="A68" s="127" t="s">
        <v>306</v>
      </c>
      <c r="B68" s="200">
        <f t="shared" ref="B68:Q68" si="6">IF(B$15=0,0,B$15/B$5)</f>
        <v>5.4110483491048071E-2</v>
      </c>
      <c r="C68" s="200">
        <f t="shared" si="6"/>
        <v>5.478599422833158E-2</v>
      </c>
      <c r="D68" s="200">
        <f t="shared" si="6"/>
        <v>5.8218794391979523E-2</v>
      </c>
      <c r="E68" s="200">
        <f t="shared" si="6"/>
        <v>5.5676402131565848E-2</v>
      </c>
      <c r="F68" s="200">
        <f t="shared" si="6"/>
        <v>5.8583188795019059E-2</v>
      </c>
      <c r="G68" s="200">
        <f t="shared" si="6"/>
        <v>6.1132526971973612E-2</v>
      </c>
      <c r="H68" s="200">
        <f t="shared" si="6"/>
        <v>6.2838964894878835E-2</v>
      </c>
      <c r="I68" s="200">
        <f t="shared" si="6"/>
        <v>3.2363734635747141E-2</v>
      </c>
      <c r="J68" s="200">
        <f t="shared" si="6"/>
        <v>2.1263893683545313E-2</v>
      </c>
      <c r="K68" s="200">
        <f t="shared" si="6"/>
        <v>3.0383838885608087E-2</v>
      </c>
      <c r="L68" s="200">
        <f t="shared" si="6"/>
        <v>2.5883200120897596E-2</v>
      </c>
      <c r="M68" s="200">
        <f t="shared" si="6"/>
        <v>1.7046963130136435E-2</v>
      </c>
      <c r="N68" s="200">
        <f t="shared" si="6"/>
        <v>2.3771343808194779E-2</v>
      </c>
      <c r="O68" s="200">
        <f t="shared" si="6"/>
        <v>2.1808703299190952E-2</v>
      </c>
      <c r="P68" s="200">
        <f t="shared" si="6"/>
        <v>3.8676918507353129E-2</v>
      </c>
      <c r="Q68" s="200">
        <f t="shared" si="6"/>
        <v>1.5871199457747544E-2</v>
      </c>
    </row>
    <row r="69" spans="1:17" x14ac:dyDescent="0.25">
      <c r="A69" s="127" t="s">
        <v>305</v>
      </c>
      <c r="B69" s="200">
        <f t="shared" ref="B69:Q69" si="7">IF(B$26=0,0,B$26/B$5)</f>
        <v>0.40582862618286047</v>
      </c>
      <c r="C69" s="200">
        <f t="shared" si="7"/>
        <v>0.41089495671248688</v>
      </c>
      <c r="D69" s="200">
        <f t="shared" si="7"/>
        <v>0.43664095793984653</v>
      </c>
      <c r="E69" s="200">
        <f t="shared" si="7"/>
        <v>0.4175730159867439</v>
      </c>
      <c r="F69" s="200">
        <f t="shared" si="7"/>
        <v>0.43937391596264291</v>
      </c>
      <c r="G69" s="200">
        <f t="shared" si="7"/>
        <v>0.45849395228980211</v>
      </c>
      <c r="H69" s="200">
        <f t="shared" si="7"/>
        <v>0.47129223671159132</v>
      </c>
      <c r="I69" s="200">
        <f t="shared" si="7"/>
        <v>0.24272800976810358</v>
      </c>
      <c r="J69" s="200">
        <f t="shared" si="7"/>
        <v>0.15947920262658982</v>
      </c>
      <c r="K69" s="200">
        <f t="shared" si="7"/>
        <v>0.22787879164206068</v>
      </c>
      <c r="L69" s="200">
        <f t="shared" si="7"/>
        <v>0.19412400090673199</v>
      </c>
      <c r="M69" s="200">
        <f t="shared" si="7"/>
        <v>0.12785222347602329</v>
      </c>
      <c r="N69" s="200">
        <f t="shared" si="7"/>
        <v>0.17828507856146081</v>
      </c>
      <c r="O69" s="200">
        <f t="shared" si="7"/>
        <v>0.16356527474393215</v>
      </c>
      <c r="P69" s="200">
        <f t="shared" si="7"/>
        <v>0.29007688880514837</v>
      </c>
      <c r="Q69" s="200">
        <f t="shared" si="7"/>
        <v>0.11903399593310658</v>
      </c>
    </row>
    <row r="70" spans="1:17" x14ac:dyDescent="0.25">
      <c r="A70" s="127" t="s">
        <v>304</v>
      </c>
      <c r="B70" s="200">
        <f t="shared" ref="B70:Q70" si="8">IF(B$37=0,0,B$37/B$5)</f>
        <v>0</v>
      </c>
      <c r="C70" s="200">
        <f t="shared" si="8"/>
        <v>0</v>
      </c>
      <c r="D70" s="200">
        <f t="shared" si="8"/>
        <v>0</v>
      </c>
      <c r="E70" s="200">
        <f t="shared" si="8"/>
        <v>0</v>
      </c>
      <c r="F70" s="200">
        <f t="shared" si="8"/>
        <v>0</v>
      </c>
      <c r="G70" s="200">
        <f t="shared" si="8"/>
        <v>0</v>
      </c>
      <c r="H70" s="200">
        <f t="shared" si="8"/>
        <v>0</v>
      </c>
      <c r="I70" s="200">
        <f t="shared" si="8"/>
        <v>0</v>
      </c>
      <c r="J70" s="200">
        <f t="shared" si="8"/>
        <v>0</v>
      </c>
      <c r="K70" s="200">
        <f t="shared" si="8"/>
        <v>0</v>
      </c>
      <c r="L70" s="200">
        <f t="shared" si="8"/>
        <v>0</v>
      </c>
      <c r="M70" s="200">
        <f t="shared" si="8"/>
        <v>0</v>
      </c>
      <c r="N70" s="200">
        <f t="shared" si="8"/>
        <v>0</v>
      </c>
      <c r="O70" s="200">
        <f t="shared" si="8"/>
        <v>0</v>
      </c>
      <c r="P70" s="200">
        <f t="shared" si="8"/>
        <v>0</v>
      </c>
      <c r="Q70" s="200">
        <f t="shared" si="8"/>
        <v>0</v>
      </c>
    </row>
    <row r="71" spans="1:17" x14ac:dyDescent="0.25">
      <c r="A71" s="127" t="s">
        <v>303</v>
      </c>
      <c r="B71" s="200">
        <f t="shared" ref="B71:Q71" si="9">IF(B$38=0,0,B$38/B$5)</f>
        <v>0.47396908772032725</v>
      </c>
      <c r="C71" s="200">
        <f t="shared" si="9"/>
        <v>0.46771584640434777</v>
      </c>
      <c r="D71" s="200">
        <f t="shared" si="9"/>
        <v>0.43290068923557878</v>
      </c>
      <c r="E71" s="200">
        <f t="shared" si="9"/>
        <v>0.45729381757164511</v>
      </c>
      <c r="F71" s="200">
        <f t="shared" si="9"/>
        <v>0.42796184542438537</v>
      </c>
      <c r="G71" s="200">
        <f t="shared" si="9"/>
        <v>0.40431076907700314</v>
      </c>
      <c r="H71" s="200">
        <f t="shared" si="9"/>
        <v>0.38745153466938564</v>
      </c>
      <c r="I71" s="200">
        <f t="shared" si="9"/>
        <v>0.63816460102077743</v>
      </c>
      <c r="J71" s="200">
        <f t="shared" si="9"/>
        <v>0.73155701942335638</v>
      </c>
      <c r="K71" s="200">
        <f t="shared" si="9"/>
        <v>0.62866906507154729</v>
      </c>
      <c r="L71" s="200">
        <f t="shared" si="9"/>
        <v>0.67786760442542249</v>
      </c>
      <c r="M71" s="200">
        <f t="shared" si="9"/>
        <v>0.74422902280593151</v>
      </c>
      <c r="N71" s="200">
        <f t="shared" si="9"/>
        <v>0.65414877306785613</v>
      </c>
      <c r="O71" s="200">
        <f t="shared" si="9"/>
        <v>0.6930390311494663</v>
      </c>
      <c r="P71" s="200">
        <f t="shared" si="9"/>
        <v>0.55018325210081098</v>
      </c>
      <c r="Q71" s="200">
        <f t="shared" si="9"/>
        <v>0.74439823538813366</v>
      </c>
    </row>
    <row r="72" spans="1:17" x14ac:dyDescent="0.25">
      <c r="A72" s="142" t="s">
        <v>310</v>
      </c>
      <c r="B72" s="199">
        <f t="shared" ref="B72:Q72" si="10">IF(B$39=0,0,B$39/B$5)</f>
        <v>0.38739231413465031</v>
      </c>
      <c r="C72" s="199">
        <f t="shared" si="10"/>
        <v>0.3800582556390173</v>
      </c>
      <c r="D72" s="199">
        <f t="shared" si="10"/>
        <v>0.33975061820841151</v>
      </c>
      <c r="E72" s="199">
        <f t="shared" si="10"/>
        <v>0.36821157416113975</v>
      </c>
      <c r="F72" s="199">
        <f t="shared" si="10"/>
        <v>0.33422874335235492</v>
      </c>
      <c r="G72" s="199">
        <f t="shared" si="10"/>
        <v>0.30649872592184541</v>
      </c>
      <c r="H72" s="199">
        <f t="shared" si="10"/>
        <v>0.28690919083757949</v>
      </c>
      <c r="I72" s="199">
        <f t="shared" si="10"/>
        <v>0.58638262560358201</v>
      </c>
      <c r="J72" s="199">
        <f t="shared" si="10"/>
        <v>0.69753478952968384</v>
      </c>
      <c r="K72" s="199">
        <f t="shared" si="10"/>
        <v>0.58005492285457427</v>
      </c>
      <c r="L72" s="199">
        <f t="shared" si="10"/>
        <v>0.63645448423198625</v>
      </c>
      <c r="M72" s="199">
        <f t="shared" si="10"/>
        <v>0.71695388179771324</v>
      </c>
      <c r="N72" s="199">
        <f t="shared" si="10"/>
        <v>0.61611462297474451</v>
      </c>
      <c r="O72" s="199">
        <f t="shared" si="10"/>
        <v>0.6581451058707608</v>
      </c>
      <c r="P72" s="199">
        <f t="shared" si="10"/>
        <v>0.48830018248904594</v>
      </c>
      <c r="Q72" s="199">
        <f t="shared" si="10"/>
        <v>0.71900431625573769</v>
      </c>
    </row>
    <row r="73" spans="1:17" x14ac:dyDescent="0.25">
      <c r="A73" s="142" t="s">
        <v>309</v>
      </c>
      <c r="B73" s="199">
        <f t="shared" ref="B73:Q73" si="11">IF(B$45=0,0,B$45/B$5)</f>
        <v>8.6576773585676919E-2</v>
      </c>
      <c r="C73" s="199">
        <f t="shared" si="11"/>
        <v>8.7657590765330529E-2</v>
      </c>
      <c r="D73" s="199">
        <f t="shared" si="11"/>
        <v>9.3150071027167256E-2</v>
      </c>
      <c r="E73" s="199">
        <f t="shared" si="11"/>
        <v>8.9082243410505357E-2</v>
      </c>
      <c r="F73" s="199">
        <f t="shared" si="11"/>
        <v>9.3733102072030491E-2</v>
      </c>
      <c r="G73" s="199">
        <f t="shared" si="11"/>
        <v>9.7812043155157777E-2</v>
      </c>
      <c r="H73" s="199">
        <f t="shared" si="11"/>
        <v>0.10054234383180614</v>
      </c>
      <c r="I73" s="199">
        <f t="shared" si="11"/>
        <v>5.1781975417195432E-2</v>
      </c>
      <c r="J73" s="199">
        <f t="shared" si="11"/>
        <v>3.4022229893672505E-2</v>
      </c>
      <c r="K73" s="199">
        <f t="shared" si="11"/>
        <v>4.8614142216972932E-2</v>
      </c>
      <c r="L73" s="199">
        <f t="shared" si="11"/>
        <v>4.1413120193436168E-2</v>
      </c>
      <c r="M73" s="199">
        <f t="shared" si="11"/>
        <v>2.7275141008218304E-2</v>
      </c>
      <c r="N73" s="199">
        <f t="shared" si="11"/>
        <v>3.8034150093111639E-2</v>
      </c>
      <c r="O73" s="199">
        <f t="shared" si="11"/>
        <v>3.489392527870553E-2</v>
      </c>
      <c r="P73" s="199">
        <f t="shared" si="11"/>
        <v>6.1883069611765013E-2</v>
      </c>
      <c r="Q73" s="199">
        <f t="shared" si="11"/>
        <v>2.5393919132396067E-2</v>
      </c>
    </row>
    <row r="74" spans="1:17" x14ac:dyDescent="0.25">
      <c r="A74" s="142" t="s">
        <v>308</v>
      </c>
      <c r="B74" s="199">
        <f t="shared" ref="B74:Q74" si="12">IF(B$56=0,0,B$56/B$5)</f>
        <v>0</v>
      </c>
      <c r="C74" s="199">
        <f t="shared" si="12"/>
        <v>0</v>
      </c>
      <c r="D74" s="199">
        <f t="shared" si="12"/>
        <v>0</v>
      </c>
      <c r="E74" s="199">
        <f t="shared" si="12"/>
        <v>0</v>
      </c>
      <c r="F74" s="199">
        <f t="shared" si="12"/>
        <v>0</v>
      </c>
      <c r="G74" s="199">
        <f t="shared" si="12"/>
        <v>0</v>
      </c>
      <c r="H74" s="199">
        <f t="shared" si="12"/>
        <v>0</v>
      </c>
      <c r="I74" s="199">
        <f t="shared" si="12"/>
        <v>0</v>
      </c>
      <c r="J74" s="199">
        <f t="shared" si="12"/>
        <v>0</v>
      </c>
      <c r="K74" s="199">
        <f t="shared" si="12"/>
        <v>0</v>
      </c>
      <c r="L74" s="199">
        <f t="shared" si="12"/>
        <v>0</v>
      </c>
      <c r="M74" s="199">
        <f t="shared" si="12"/>
        <v>0</v>
      </c>
      <c r="N74" s="199">
        <f t="shared" si="12"/>
        <v>0</v>
      </c>
      <c r="O74" s="199">
        <f t="shared" si="12"/>
        <v>0</v>
      </c>
      <c r="P74" s="199">
        <f t="shared" si="12"/>
        <v>0</v>
      </c>
      <c r="Q74" s="199">
        <f t="shared" si="12"/>
        <v>0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0</v>
      </c>
      <c r="C76" s="276">
        <f t="shared" si="14"/>
        <v>0</v>
      </c>
      <c r="D76" s="276">
        <f t="shared" si="14"/>
        <v>0</v>
      </c>
      <c r="E76" s="276">
        <f t="shared" si="14"/>
        <v>0</v>
      </c>
      <c r="F76" s="276">
        <f t="shared" si="14"/>
        <v>0</v>
      </c>
      <c r="G76" s="276">
        <f t="shared" si="14"/>
        <v>0</v>
      </c>
      <c r="H76" s="276">
        <f t="shared" si="14"/>
        <v>0</v>
      </c>
      <c r="I76" s="276">
        <f t="shared" si="14"/>
        <v>0</v>
      </c>
      <c r="J76" s="276">
        <f t="shared" si="14"/>
        <v>0</v>
      </c>
      <c r="K76" s="276">
        <f t="shared" si="14"/>
        <v>0</v>
      </c>
      <c r="L76" s="276">
        <f t="shared" si="14"/>
        <v>0</v>
      </c>
      <c r="M76" s="276">
        <f t="shared" si="14"/>
        <v>0</v>
      </c>
      <c r="N76" s="276">
        <f t="shared" si="14"/>
        <v>0</v>
      </c>
      <c r="O76" s="276">
        <f t="shared" si="14"/>
        <v>0</v>
      </c>
      <c r="P76" s="276">
        <f t="shared" si="14"/>
        <v>0</v>
      </c>
      <c r="Q76" s="276">
        <f t="shared" si="14"/>
        <v>0</v>
      </c>
    </row>
    <row r="78" spans="1:17" ht="12.75" x14ac:dyDescent="0.25">
      <c r="A78" s="266" t="s">
        <v>133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>IF(B$5=0,0,B$5/TEL_fec!B$5)</f>
        <v>1.7070658962730161</v>
      </c>
      <c r="C80" s="230">
        <f>IF(C$5=0,0,C$5/TEL_fec!C$5)</f>
        <v>1.6891291766526004</v>
      </c>
      <c r="D80" s="230">
        <f>IF(D$5=0,0,D$5/TEL_fec!D$5)</f>
        <v>1.5617905853726954</v>
      </c>
      <c r="E80" s="230">
        <f>IF(E$5=0,0,E$5/TEL_fec!E$5)</f>
        <v>1.6243639244103221</v>
      </c>
      <c r="F80" s="230">
        <f>IF(F$5=0,0,F$5/TEL_fec!F$5)</f>
        <v>1.5229679186345224</v>
      </c>
      <c r="G80" s="230">
        <f>IF(G$5=0,0,G$5/TEL_fec!G$5)</f>
        <v>1.4832892550878924</v>
      </c>
      <c r="H80" s="230">
        <f>IF(H$5=0,0,H$5/TEL_fec!H$5)</f>
        <v>1.4387528573860486</v>
      </c>
      <c r="I80" s="230">
        <f>IF(I$5=0,0,I$5/TEL_fec!I$5)</f>
        <v>1.3006491691386577</v>
      </c>
      <c r="J80" s="230">
        <f>IF(J$5=0,0,J$5/TEL_fec!J$5)</f>
        <v>1.2864676298620128</v>
      </c>
      <c r="K80" s="230">
        <f>IF(K$5=0,0,K$5/TEL_fec!K$5)</f>
        <v>0.99783102655889633</v>
      </c>
      <c r="L80" s="230">
        <f>IF(L$5=0,0,L$5/TEL_fec!L$5)</f>
        <v>1.1047524829893192</v>
      </c>
      <c r="M80" s="230">
        <f>IF(M$5=0,0,M$5/TEL_fec!M$5)</f>
        <v>1.0175993519474369</v>
      </c>
      <c r="N80" s="230">
        <f>IF(N$5=0,0,N$5/TEL_fec!N$5)</f>
        <v>0.7846115344346748</v>
      </c>
      <c r="O80" s="230">
        <f>IF(O$5=0,0,O$5/TEL_fec!O$5)</f>
        <v>0.92792050779688806</v>
      </c>
      <c r="P80" s="230">
        <f>IF(P$5=0,0,P$5/TEL_fec!P$5)</f>
        <v>0.93193723615792046</v>
      </c>
      <c r="Q80" s="230">
        <f>IF(Q$5=0,0,Q$5/TEL_fec!Q$5)</f>
        <v>0.9347661079323093</v>
      </c>
    </row>
    <row r="81" spans="1:17" x14ac:dyDescent="0.25">
      <c r="A81" s="132" t="s">
        <v>83</v>
      </c>
      <c r="B81" s="275">
        <f>IF(B$6=0,0,B$6/TEL_fec!B$6)</f>
        <v>0</v>
      </c>
      <c r="C81" s="275">
        <f>IF(C$6=0,0,C$6/TEL_fec!C$6)</f>
        <v>0</v>
      </c>
      <c r="D81" s="275">
        <f>IF(D$6=0,0,D$6/TEL_fec!D$6)</f>
        <v>0</v>
      </c>
      <c r="E81" s="275">
        <f>IF(E$6=0,0,E$6/TEL_fec!E$6)</f>
        <v>0</v>
      </c>
      <c r="F81" s="275">
        <f>IF(F$6=0,0,F$6/TEL_fec!F$6)</f>
        <v>0</v>
      </c>
      <c r="G81" s="275">
        <f>IF(G$6=0,0,G$6/TEL_fec!G$6)</f>
        <v>0</v>
      </c>
      <c r="H81" s="275">
        <f>IF(H$6=0,0,H$6/TEL_fec!H$6)</f>
        <v>0</v>
      </c>
      <c r="I81" s="275">
        <f>IF(I$6=0,0,I$6/TEL_fec!I$6)</f>
        <v>0</v>
      </c>
      <c r="J81" s="275">
        <f>IF(J$6=0,0,J$6/TEL_fec!J$6)</f>
        <v>0</v>
      </c>
      <c r="K81" s="275">
        <f>IF(K$6=0,0,K$6/TEL_fec!K$6)</f>
        <v>0</v>
      </c>
      <c r="L81" s="275">
        <f>IF(L$6=0,0,L$6/TEL_fec!L$6)</f>
        <v>0</v>
      </c>
      <c r="M81" s="275">
        <f>IF(M$6=0,0,M$6/TEL_fec!M$6)</f>
        <v>0</v>
      </c>
      <c r="N81" s="275">
        <f>IF(N$6=0,0,N$6/TEL_fec!N$6)</f>
        <v>0</v>
      </c>
      <c r="O81" s="275">
        <f>IF(O$6=0,0,O$6/TEL_fec!O$6)</f>
        <v>0</v>
      </c>
      <c r="P81" s="275">
        <f>IF(P$6=0,0,P$6/TEL_fec!P$6)</f>
        <v>0</v>
      </c>
      <c r="Q81" s="275">
        <f>IF(Q$6=0,0,Q$6/TEL_fec!Q$6)</f>
        <v>0</v>
      </c>
    </row>
    <row r="82" spans="1:17" x14ac:dyDescent="0.25">
      <c r="A82" s="76" t="s">
        <v>82</v>
      </c>
      <c r="B82" s="274">
        <f>IF(B$7=0,0,B$7/TEL_fec!B$7)</f>
        <v>0</v>
      </c>
      <c r="C82" s="274">
        <f>IF(C$7=0,0,C$7/TEL_fec!C$7)</f>
        <v>0</v>
      </c>
      <c r="D82" s="274">
        <f>IF(D$7=0,0,D$7/TEL_fec!D$7)</f>
        <v>0</v>
      </c>
      <c r="E82" s="274">
        <f>IF(E$7=0,0,E$7/TEL_fec!E$7)</f>
        <v>0</v>
      </c>
      <c r="F82" s="274">
        <f>IF(F$7=0,0,F$7/TEL_fec!F$7)</f>
        <v>0</v>
      </c>
      <c r="G82" s="274">
        <f>IF(G$7=0,0,G$7/TEL_fec!G$7)</f>
        <v>0</v>
      </c>
      <c r="H82" s="274">
        <f>IF(H$7=0,0,H$7/TEL_fec!H$7)</f>
        <v>0</v>
      </c>
      <c r="I82" s="274">
        <f>IF(I$7=0,0,I$7/TEL_fec!I$7)</f>
        <v>0</v>
      </c>
      <c r="J82" s="274">
        <f>IF(J$7=0,0,J$7/TEL_fec!J$7)</f>
        <v>0</v>
      </c>
      <c r="K82" s="274">
        <f>IF(K$7=0,0,K$7/TEL_fec!K$7)</f>
        <v>0</v>
      </c>
      <c r="L82" s="274">
        <f>IF(L$7=0,0,L$7/TEL_fec!L$7)</f>
        <v>0</v>
      </c>
      <c r="M82" s="274">
        <f>IF(M$7=0,0,M$7/TEL_fec!M$7)</f>
        <v>0</v>
      </c>
      <c r="N82" s="274">
        <f>IF(N$7=0,0,N$7/TEL_fec!N$7)</f>
        <v>0</v>
      </c>
      <c r="O82" s="274">
        <f>IF(O$7=0,0,O$7/TEL_fec!O$7)</f>
        <v>0</v>
      </c>
      <c r="P82" s="274">
        <f>IF(P$7=0,0,P$7/TEL_fec!P$7)</f>
        <v>0</v>
      </c>
      <c r="Q82" s="274">
        <f>IF(Q$7=0,0,Q$7/TEL_fec!Q$7)</f>
        <v>0</v>
      </c>
    </row>
    <row r="83" spans="1:17" x14ac:dyDescent="0.25">
      <c r="A83" s="76" t="s">
        <v>81</v>
      </c>
      <c r="B83" s="274">
        <f>IF(B$8=0,0,B$8/TEL_fec!B$8)</f>
        <v>0</v>
      </c>
      <c r="C83" s="274">
        <f>IF(C$8=0,0,C$8/TEL_fec!C$8)</f>
        <v>0</v>
      </c>
      <c r="D83" s="274">
        <f>IF(D$8=0,0,D$8/TEL_fec!D$8)</f>
        <v>0</v>
      </c>
      <c r="E83" s="274">
        <f>IF(E$8=0,0,E$8/TEL_fec!E$8)</f>
        <v>0</v>
      </c>
      <c r="F83" s="274">
        <f>IF(F$8=0,0,F$8/TEL_fec!F$8)</f>
        <v>0</v>
      </c>
      <c r="G83" s="274">
        <f>IF(G$8=0,0,G$8/TEL_fec!G$8)</f>
        <v>0</v>
      </c>
      <c r="H83" s="274">
        <f>IF(H$8=0,0,H$8/TEL_fec!H$8)</f>
        <v>0</v>
      </c>
      <c r="I83" s="274">
        <f>IF(I$8=0,0,I$8/TEL_fec!I$8)</f>
        <v>0</v>
      </c>
      <c r="J83" s="274">
        <f>IF(J$8=0,0,J$8/TEL_fec!J$8)</f>
        <v>0</v>
      </c>
      <c r="K83" s="274">
        <f>IF(K$8=0,0,K$8/TEL_fec!K$8)</f>
        <v>0</v>
      </c>
      <c r="L83" s="274">
        <f>IF(L$8=0,0,L$8/TEL_fec!L$8)</f>
        <v>0</v>
      </c>
      <c r="M83" s="274">
        <f>IF(M$8=0,0,M$8/TEL_fec!M$8)</f>
        <v>0</v>
      </c>
      <c r="N83" s="274">
        <f>IF(N$8=0,0,N$8/TEL_fec!N$8)</f>
        <v>0</v>
      </c>
      <c r="O83" s="274">
        <f>IF(O$8=0,0,O$8/TEL_fec!O$8)</f>
        <v>0</v>
      </c>
      <c r="P83" s="274">
        <f>IF(P$8=0,0,P$8/TEL_fec!P$8)</f>
        <v>0</v>
      </c>
      <c r="Q83" s="274">
        <f>IF(Q$8=0,0,Q$8/TEL_fec!Q$8)</f>
        <v>0</v>
      </c>
    </row>
    <row r="84" spans="1:17" x14ac:dyDescent="0.25">
      <c r="A84" s="76" t="s">
        <v>80</v>
      </c>
      <c r="B84" s="274">
        <f>IF(B$9=0,0,B$9/TEL_fec!B$9)</f>
        <v>0</v>
      </c>
      <c r="C84" s="274">
        <f>IF(C$9=0,0,C$9/TEL_fec!C$9)</f>
        <v>0</v>
      </c>
      <c r="D84" s="274">
        <f>IF(D$9=0,0,D$9/TEL_fec!D$9)</f>
        <v>0</v>
      </c>
      <c r="E84" s="274">
        <f>IF(E$9=0,0,E$9/TEL_fec!E$9)</f>
        <v>0</v>
      </c>
      <c r="F84" s="274">
        <f>IF(F$9=0,0,F$9/TEL_fec!F$9)</f>
        <v>0</v>
      </c>
      <c r="G84" s="274">
        <f>IF(G$9=0,0,G$9/TEL_fec!G$9)</f>
        <v>0</v>
      </c>
      <c r="H84" s="274">
        <f>IF(H$9=0,0,H$9/TEL_fec!H$9)</f>
        <v>0</v>
      </c>
      <c r="I84" s="274">
        <f>IF(I$9=0,0,I$9/TEL_fec!I$9)</f>
        <v>0</v>
      </c>
      <c r="J84" s="274">
        <f>IF(J$9=0,0,J$9/TEL_fec!J$9)</f>
        <v>0</v>
      </c>
      <c r="K84" s="274">
        <f>IF(K$9=0,0,K$9/TEL_fec!K$9)</f>
        <v>0</v>
      </c>
      <c r="L84" s="274">
        <f>IF(L$9=0,0,L$9/TEL_fec!L$9)</f>
        <v>0</v>
      </c>
      <c r="M84" s="274">
        <f>IF(M$9=0,0,M$9/TEL_fec!M$9)</f>
        <v>0</v>
      </c>
      <c r="N84" s="274">
        <f>IF(N$9=0,0,N$9/TEL_fec!N$9)</f>
        <v>0</v>
      </c>
      <c r="O84" s="274">
        <f>IF(O$9=0,0,O$9/TEL_fec!O$9)</f>
        <v>0</v>
      </c>
      <c r="P84" s="274">
        <f>IF(P$9=0,0,P$9/TEL_fec!P$9)</f>
        <v>0</v>
      </c>
      <c r="Q84" s="274">
        <f>IF(Q$9=0,0,Q$9/TEL_fec!Q$9)</f>
        <v>0</v>
      </c>
    </row>
    <row r="85" spans="1:17" x14ac:dyDescent="0.25">
      <c r="A85" s="129" t="s">
        <v>79</v>
      </c>
      <c r="B85" s="273">
        <f>IF(B$10=0,0,B$10/TEL_fec!B$10)</f>
        <v>1.3251222</v>
      </c>
      <c r="C85" s="273">
        <f>IF(C$10=0,0,C$10/TEL_fec!C$10)</f>
        <v>1.3213443842138743</v>
      </c>
      <c r="D85" s="273">
        <f>IF(D$10=0,0,D$10/TEL_fec!D$10)</f>
        <v>1.3251222</v>
      </c>
      <c r="E85" s="273">
        <f>IF(E$10=0,0,E$10/TEL_fec!E$10)</f>
        <v>1.3251222</v>
      </c>
      <c r="F85" s="273">
        <f>IF(F$10=0,0,F$10/TEL_fec!F$10)</f>
        <v>1.3251222</v>
      </c>
      <c r="G85" s="273">
        <f>IF(G$10=0,0,G$10/TEL_fec!G$10)</f>
        <v>1.3251222</v>
      </c>
      <c r="H85" s="273">
        <f>IF(H$10=0,0,H$10/TEL_fec!H$10)</f>
        <v>1.3251222000000002</v>
      </c>
      <c r="I85" s="273">
        <f>IF(I$10=0,0,I$10/TEL_fec!I$10)</f>
        <v>1.3251222000000002</v>
      </c>
      <c r="J85" s="273">
        <f>IF(J$10=0,0,J$10/TEL_fec!J$10)</f>
        <v>1.3251222</v>
      </c>
      <c r="K85" s="273">
        <f>IF(K$10=0,0,K$10/TEL_fec!K$10)</f>
        <v>1.3251222</v>
      </c>
      <c r="L85" s="273">
        <f>IF(L$10=0,0,L$10/TEL_fec!L$10)</f>
        <v>1.3251222</v>
      </c>
      <c r="M85" s="273">
        <f>IF(M$10=0,0,M$10/TEL_fec!M$10)</f>
        <v>1.3251222000000002</v>
      </c>
      <c r="N85" s="273">
        <f>IF(N$10=0,0,N$10/TEL_fec!N$10)</f>
        <v>1.3251222000000002</v>
      </c>
      <c r="O85" s="273">
        <f>IF(O$10=0,0,O$10/TEL_fec!O$10)</f>
        <v>1.3251222000000002</v>
      </c>
      <c r="P85" s="273">
        <f>IF(P$10=0,0,P$10/TEL_fec!P$10)</f>
        <v>1.3251222000000002</v>
      </c>
      <c r="Q85" s="273">
        <f>IF(Q$10=0,0,Q$10/TEL_fec!Q$10)</f>
        <v>1.3251222000000005</v>
      </c>
    </row>
    <row r="86" spans="1:17" x14ac:dyDescent="0.25">
      <c r="A86" s="127" t="s">
        <v>306</v>
      </c>
      <c r="B86" s="296">
        <f>IF(B$15=0,0,B$15/TEL_fec!B$15)</f>
        <v>3.062218674331584</v>
      </c>
      <c r="C86" s="296">
        <f>IF(C$15=0,0,C$15/TEL_fec!C$15)</f>
        <v>3.0678697069110523</v>
      </c>
      <c r="D86" s="296">
        <f>IF(D$15=0,0,D$15/TEL_fec!D$15)</f>
        <v>3.0143280040368476</v>
      </c>
      <c r="E86" s="296">
        <f>IF(E$15=0,0,E$15/TEL_fec!E$15)</f>
        <v>2.9981889459729603</v>
      </c>
      <c r="F86" s="296">
        <f>IF(F$15=0,0,F$15/TEL_fec!F$15)</f>
        <v>2.9577963080182705</v>
      </c>
      <c r="G86" s="296">
        <f>IF(G$15=0,0,G$15/TEL_fec!G$15)</f>
        <v>3.0060949837626874</v>
      </c>
      <c r="H86" s="296">
        <f>IF(H$15=0,0,H$15/TEL_fec!H$15)</f>
        <v>2.9972275904749108</v>
      </c>
      <c r="I86" s="296">
        <f>IF(I$15=0,0,I$15/TEL_fec!I$15)</f>
        <v>1.3954789809830423</v>
      </c>
      <c r="J86" s="296">
        <f>IF(J$15=0,0,J$15/TEL_fec!J$15)</f>
        <v>0.90687233844090798</v>
      </c>
      <c r="K86" s="296">
        <f>IF(K$15=0,0,K$15/TEL_fec!K$15)</f>
        <v>1.0050881398525353</v>
      </c>
      <c r="L86" s="296">
        <f>IF(L$15=0,0,L$15/TEL_fec!L$15)</f>
        <v>0.94795442145266684</v>
      </c>
      <c r="M86" s="296">
        <f>IF(M$15=0,0,M$15/TEL_fec!M$15)</f>
        <v>0.5750801053260981</v>
      </c>
      <c r="N86" s="296">
        <f>IF(N$15=0,0,N$15/TEL_fec!N$15)</f>
        <v>0.61831946954605144</v>
      </c>
      <c r="O86" s="296">
        <f>IF(O$15=0,0,O$15/TEL_fec!O$15)</f>
        <v>0.67088042041108775</v>
      </c>
      <c r="P86" s="296">
        <f>IF(P$15=0,0,P$15/TEL_fec!P$15)</f>
        <v>1.1949315554840316</v>
      </c>
      <c r="Q86" s="296">
        <f>IF(Q$15=0,0,Q$15/TEL_fec!Q$15)</f>
        <v>0.49183248189667794</v>
      </c>
    </row>
    <row r="87" spans="1:17" x14ac:dyDescent="0.25">
      <c r="A87" s="127" t="s">
        <v>305</v>
      </c>
      <c r="B87" s="296">
        <f>IF(B$26=0,0,B$26/TEL_fec!B$26)</f>
        <v>3.062218674331584</v>
      </c>
      <c r="C87" s="296">
        <f>IF(C$26=0,0,C$26/TEL_fec!C$26)</f>
        <v>3.0678697069110519</v>
      </c>
      <c r="D87" s="296">
        <f>IF(D$26=0,0,D$26/TEL_fec!D$26)</f>
        <v>3.0143280040368481</v>
      </c>
      <c r="E87" s="296">
        <f>IF(E$26=0,0,E$26/TEL_fec!E$26)</f>
        <v>2.9981889459729603</v>
      </c>
      <c r="F87" s="296">
        <f>IF(F$26=0,0,F$26/TEL_fec!F$26)</f>
        <v>2.9577963080182705</v>
      </c>
      <c r="G87" s="296">
        <f>IF(G$26=0,0,G$26/TEL_fec!G$26)</f>
        <v>3.0060949837626882</v>
      </c>
      <c r="H87" s="296">
        <f>IF(H$26=0,0,H$26/TEL_fec!H$26)</f>
        <v>2.9972275904749108</v>
      </c>
      <c r="I87" s="296">
        <f>IF(I$26=0,0,I$26/TEL_fec!I$26)</f>
        <v>1.3954789809830423</v>
      </c>
      <c r="J87" s="296">
        <f>IF(J$26=0,0,J$26/TEL_fec!J$26)</f>
        <v>0.90687233844090787</v>
      </c>
      <c r="K87" s="296">
        <f>IF(K$26=0,0,K$26/TEL_fec!K$26)</f>
        <v>1.0050881398525355</v>
      </c>
      <c r="L87" s="296">
        <f>IF(L$26=0,0,L$26/TEL_fec!L$26)</f>
        <v>0.94795442145266706</v>
      </c>
      <c r="M87" s="296">
        <f>IF(M$26=0,0,M$26/TEL_fec!M$26)</f>
        <v>0.57508010532609821</v>
      </c>
      <c r="N87" s="296">
        <f>IF(N$26=0,0,N$26/TEL_fec!N$26)</f>
        <v>0.61831946954605133</v>
      </c>
      <c r="O87" s="296">
        <f>IF(O$26=0,0,O$26/TEL_fec!O$26)</f>
        <v>0.67088042041108786</v>
      </c>
      <c r="P87" s="296">
        <f>IF(P$26=0,0,P$26/TEL_fec!P$26)</f>
        <v>1.1949315554840318</v>
      </c>
      <c r="Q87" s="296">
        <f>IF(Q$26=0,0,Q$26/TEL_fec!Q$26)</f>
        <v>0.491832481896678</v>
      </c>
    </row>
    <row r="88" spans="1:17" x14ac:dyDescent="0.25">
      <c r="A88" s="127" t="s">
        <v>304</v>
      </c>
      <c r="B88" s="296">
        <f>IF(B$37=0,0,B$37/TEL_fec!B$37)</f>
        <v>0</v>
      </c>
      <c r="C88" s="296">
        <f>IF(C$37=0,0,C$37/TEL_fec!C$37)</f>
        <v>0</v>
      </c>
      <c r="D88" s="296">
        <f>IF(D$37=0,0,D$37/TEL_fec!D$37)</f>
        <v>0</v>
      </c>
      <c r="E88" s="296">
        <f>IF(E$37=0,0,E$37/TEL_fec!E$37)</f>
        <v>0</v>
      </c>
      <c r="F88" s="296">
        <f>IF(F$37=0,0,F$37/TEL_fec!F$37)</f>
        <v>0</v>
      </c>
      <c r="G88" s="296">
        <f>IF(G$37=0,0,G$37/TEL_fec!G$37)</f>
        <v>0</v>
      </c>
      <c r="H88" s="296">
        <f>IF(H$37=0,0,H$37/TEL_fec!H$37)</f>
        <v>0</v>
      </c>
      <c r="I88" s="296">
        <f>IF(I$37=0,0,I$37/TEL_fec!I$37)</f>
        <v>0</v>
      </c>
      <c r="J88" s="296">
        <f>IF(J$37=0,0,J$37/TEL_fec!J$37)</f>
        <v>0</v>
      </c>
      <c r="K88" s="296">
        <f>IF(K$37=0,0,K$37/TEL_fec!K$37)</f>
        <v>0</v>
      </c>
      <c r="L88" s="296">
        <f>IF(L$37=0,0,L$37/TEL_fec!L$37)</f>
        <v>0</v>
      </c>
      <c r="M88" s="296">
        <f>IF(M$37=0,0,M$37/TEL_fec!M$37)</f>
        <v>0</v>
      </c>
      <c r="N88" s="296">
        <f>IF(N$37=0,0,N$37/TEL_fec!N$37)</f>
        <v>0</v>
      </c>
      <c r="O88" s="296">
        <f>IF(O$37=0,0,O$37/TEL_fec!O$37)</f>
        <v>0</v>
      </c>
      <c r="P88" s="296">
        <f>IF(P$37=0,0,P$37/TEL_fec!P$37)</f>
        <v>0</v>
      </c>
      <c r="Q88" s="296">
        <f>IF(Q$37=0,0,Q$37/TEL_fec!Q$37)</f>
        <v>0</v>
      </c>
    </row>
    <row r="89" spans="1:17" x14ac:dyDescent="0.25">
      <c r="A89" s="127" t="s">
        <v>303</v>
      </c>
      <c r="B89" s="296">
        <f>IF(B$38=0,0,B$38/TEL_fec!B$38)</f>
        <v>2.5514483389471181</v>
      </c>
      <c r="C89" s="296">
        <f>IF(C$38=0,0,C$38/TEL_fec!C$38)</f>
        <v>2.5417573026959182</v>
      </c>
      <c r="D89" s="296">
        <f>IF(D$38=0,0,D$38/TEL_fec!D$38)</f>
        <v>2.4299970652549479</v>
      </c>
      <c r="E89" s="296">
        <f>IF(E$38=0,0,E$38/TEL_fec!E$38)</f>
        <v>2.4908053820857012</v>
      </c>
      <c r="F89" s="296">
        <f>IF(F$38=0,0,F$38/TEL_fec!F$38)</f>
        <v>2.3857842191976091</v>
      </c>
      <c r="G89" s="296">
        <f>IF(G$38=0,0,G$38/TEL_fec!G$38)</f>
        <v>2.4002034951004667</v>
      </c>
      <c r="H89" s="296">
        <f>IF(H$38=0,0,H$38/TEL_fec!H$38)</f>
        <v>2.3089666176341552</v>
      </c>
      <c r="I89" s="296">
        <f>IF(I$38=0,0,I$38/TEL_fec!I$38)</f>
        <v>2.3697090967170134</v>
      </c>
      <c r="J89" s="296">
        <f>IF(J$38=0,0,J$38/TEL_fec!J$38)</f>
        <v>2.3768330994519302</v>
      </c>
      <c r="K89" s="296">
        <f>IF(K$38=0,0,K$38/TEL_fec!K$38)</f>
        <v>2.0490893350585058</v>
      </c>
      <c r="L89" s="296">
        <f>IF(L$38=0,0,L$38/TEL_fec!L$38)</f>
        <v>2.2544280648894199</v>
      </c>
      <c r="M89" s="296">
        <f>IF(M$38=0,0,M$38/TEL_fec!M$38)</f>
        <v>2.1764260774854276</v>
      </c>
      <c r="N89" s="296">
        <f>IF(N$38=0,0,N$38/TEL_fec!N$38)</f>
        <v>1.9215481442229259</v>
      </c>
      <c r="O89" s="296">
        <f>IF(O$38=0,0,O$38/TEL_fec!O$38)</f>
        <v>2.0869677985788493</v>
      </c>
      <c r="P89" s="296">
        <f>IF(P$38=0,0,P$38/TEL_fec!P$38)</f>
        <v>1.9587180227394141</v>
      </c>
      <c r="Q89" s="296">
        <f>IF(Q$38=0,0,Q$38/TEL_fec!Q$38)</f>
        <v>2.0916910602532961</v>
      </c>
    </row>
    <row r="90" spans="1:17" x14ac:dyDescent="0.25">
      <c r="A90" s="72" t="s">
        <v>302</v>
      </c>
      <c r="B90" s="272">
        <f>IF(B$58=0,0,B$58/TEL_fec!B$58)</f>
        <v>0</v>
      </c>
      <c r="C90" s="272">
        <f>IF(C$58=0,0,C$58/TEL_fec!C$58)</f>
        <v>0</v>
      </c>
      <c r="D90" s="272">
        <f>IF(D$58=0,0,D$58/TEL_fec!D$58)</f>
        <v>0</v>
      </c>
      <c r="E90" s="272">
        <f>IF(E$58=0,0,E$58/TEL_fec!E$58)</f>
        <v>0</v>
      </c>
      <c r="F90" s="272">
        <f>IF(F$58=0,0,F$58/TEL_fec!F$58)</f>
        <v>0</v>
      </c>
      <c r="G90" s="272">
        <f>IF(G$58=0,0,G$58/TEL_fec!G$58)</f>
        <v>0</v>
      </c>
      <c r="H90" s="272">
        <f>IF(H$58=0,0,H$58/TEL_fec!H$58)</f>
        <v>0</v>
      </c>
      <c r="I90" s="272">
        <f>IF(I$58=0,0,I$58/TEL_fec!I$58)</f>
        <v>0</v>
      </c>
      <c r="J90" s="272">
        <f>IF(J$58=0,0,J$58/TEL_fec!J$58)</f>
        <v>0</v>
      </c>
      <c r="K90" s="272">
        <f>IF(K$58=0,0,K$58/TEL_fec!K$58)</f>
        <v>0</v>
      </c>
      <c r="L90" s="272">
        <f>IF(L$58=0,0,L$58/TEL_fec!L$58)</f>
        <v>0</v>
      </c>
      <c r="M90" s="272">
        <f>IF(M$58=0,0,M$58/TEL_fec!M$58)</f>
        <v>0</v>
      </c>
      <c r="N90" s="272">
        <f>IF(N$58=0,0,N$58/TEL_fec!N$58)</f>
        <v>0</v>
      </c>
      <c r="O90" s="272">
        <f>IF(O$58=0,0,O$58/TEL_fec!O$58)</f>
        <v>0</v>
      </c>
      <c r="P90" s="272">
        <f>IF(P$58=0,0,P$58/TEL_fec!P$58)</f>
        <v>0</v>
      </c>
      <c r="Q90" s="272">
        <f>IF(Q$58=0,0,Q$58/TEL_fec!Q$58)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1656.7255307157616</v>
      </c>
      <c r="C3" s="46">
        <v>1663.8953928987523</v>
      </c>
      <c r="D3" s="46">
        <v>1635.8726708422505</v>
      </c>
      <c r="E3" s="46">
        <v>1611.7706069219194</v>
      </c>
      <c r="F3" s="46">
        <v>1532.9304336318319</v>
      </c>
      <c r="G3" s="46">
        <v>1503.1429352282046</v>
      </c>
      <c r="H3" s="46">
        <v>1669.8271658449369</v>
      </c>
      <c r="I3" s="46">
        <v>1883.3087149187593</v>
      </c>
      <c r="J3" s="46">
        <v>1330.8528906697195</v>
      </c>
      <c r="K3" s="46">
        <v>885.46158320129962</v>
      </c>
      <c r="L3" s="46">
        <v>1235</v>
      </c>
      <c r="M3" s="46">
        <v>1125.4868954178003</v>
      </c>
      <c r="N3" s="46">
        <v>1020.882551067847</v>
      </c>
      <c r="O3" s="46">
        <v>1076.5339682598506</v>
      </c>
      <c r="P3" s="46">
        <v>1091.5778261304977</v>
      </c>
      <c r="Q3" s="46">
        <v>1064.8820609700674</v>
      </c>
    </row>
    <row r="5" spans="1:17" x14ac:dyDescent="0.25">
      <c r="A5" s="31" t="s">
        <v>257</v>
      </c>
      <c r="B5" s="46">
        <v>1302.4426084989645</v>
      </c>
      <c r="C5" s="46">
        <v>1391.4254931623839</v>
      </c>
      <c r="D5" s="46">
        <v>1378.2930389200371</v>
      </c>
      <c r="E5" s="46">
        <v>1381.8363263972844</v>
      </c>
      <c r="F5" s="46">
        <v>1418.1334864406072</v>
      </c>
      <c r="G5" s="46">
        <v>1504.7411547980023</v>
      </c>
      <c r="H5" s="46">
        <v>1508.6628750307902</v>
      </c>
      <c r="I5" s="46">
        <v>2958.9960747495234</v>
      </c>
      <c r="J5" s="46">
        <v>2431.0611484901283</v>
      </c>
      <c r="K5" s="46">
        <v>2194.0759467954308</v>
      </c>
      <c r="L5" s="46">
        <v>2455.6977245954477</v>
      </c>
      <c r="M5" s="46">
        <v>2557.2909079596943</v>
      </c>
      <c r="N5" s="46">
        <v>2473.6660666473495</v>
      </c>
      <c r="O5" s="46">
        <v>2385.2984002800226</v>
      </c>
      <c r="P5" s="46">
        <v>2301.3627772747996</v>
      </c>
      <c r="Q5" s="46">
        <v>2111.0230096734476</v>
      </c>
    </row>
    <row r="6" spans="1:17" x14ac:dyDescent="0.25">
      <c r="A6" s="294" t="s">
        <v>256</v>
      </c>
      <c r="B6" s="293">
        <v>1628.0532606237055</v>
      </c>
      <c r="C6" s="293">
        <v>1625.7536574772942</v>
      </c>
      <c r="D6" s="293">
        <v>1698.4853612507554</v>
      </c>
      <c r="E6" s="293">
        <v>1712.2861789509341</v>
      </c>
      <c r="F6" s="293">
        <v>1714.0084011728109</v>
      </c>
      <c r="G6" s="293">
        <v>1653.6951006712961</v>
      </c>
      <c r="H6" s="293">
        <v>1653.2598439721821</v>
      </c>
      <c r="I6" s="293">
        <v>3216.0497543404704</v>
      </c>
      <c r="J6" s="293">
        <v>3298.164275120736</v>
      </c>
      <c r="K6" s="293">
        <v>3658.6252392696961</v>
      </c>
      <c r="L6" s="293">
        <v>3678.2182899599461</v>
      </c>
      <c r="M6" s="293">
        <v>3589.7337458913612</v>
      </c>
      <c r="N6" s="293">
        <v>3618.8404795952906</v>
      </c>
      <c r="O6" s="293">
        <v>3487.451925721738</v>
      </c>
      <c r="P6" s="293">
        <v>3509.3928547149944</v>
      </c>
      <c r="Q6" s="293">
        <v>3276.3167032975671</v>
      </c>
    </row>
    <row r="7" spans="1:17" x14ac:dyDescent="0.25">
      <c r="A7" s="292" t="s">
        <v>255</v>
      </c>
      <c r="B7" s="291"/>
      <c r="C7" s="291">
        <v>1198.8112520067264</v>
      </c>
      <c r="D7" s="291">
        <v>72.731703773461277</v>
      </c>
      <c r="E7" s="291">
        <v>13.800817700178641</v>
      </c>
      <c r="F7" s="291">
        <v>1.7222222218767911</v>
      </c>
      <c r="G7" s="291">
        <v>128.01955516960274</v>
      </c>
      <c r="H7" s="291">
        <v>118.78983489934608</v>
      </c>
      <c r="I7" s="291">
        <v>1562.7899103682882</v>
      </c>
      <c r="J7" s="291">
        <v>82.114520780265593</v>
      </c>
      <c r="K7" s="291">
        <v>360.4609641489601</v>
      </c>
      <c r="L7" s="291">
        <v>19.593050690250038</v>
      </c>
      <c r="M7" s="291">
        <v>0</v>
      </c>
      <c r="N7" s="291">
        <v>29.106733703929422</v>
      </c>
      <c r="O7" s="291">
        <v>0</v>
      </c>
      <c r="P7" s="291">
        <v>21.940928993256421</v>
      </c>
      <c r="Q7" s="291">
        <v>0</v>
      </c>
    </row>
    <row r="8" spans="1:17" x14ac:dyDescent="0.25">
      <c r="A8" s="290" t="s">
        <v>254</v>
      </c>
      <c r="B8" s="289"/>
      <c r="C8" s="289">
        <f>B6+C7-C6</f>
        <v>1201.1108551531377</v>
      </c>
      <c r="D8" s="289">
        <f t="shared" ref="D8:Q8" si="0">C6+D7-D6</f>
        <v>0</v>
      </c>
      <c r="E8" s="289">
        <f t="shared" si="0"/>
        <v>0</v>
      </c>
      <c r="F8" s="289">
        <f t="shared" si="0"/>
        <v>0</v>
      </c>
      <c r="G8" s="289">
        <f t="shared" si="0"/>
        <v>188.33285567111739</v>
      </c>
      <c r="H8" s="289">
        <f t="shared" si="0"/>
        <v>119.22509159846004</v>
      </c>
      <c r="I8" s="289">
        <f t="shared" si="0"/>
        <v>0</v>
      </c>
      <c r="J8" s="289">
        <f t="shared" si="0"/>
        <v>0</v>
      </c>
      <c r="K8" s="289">
        <f t="shared" si="0"/>
        <v>0</v>
      </c>
      <c r="L8" s="289">
        <f t="shared" si="0"/>
        <v>0</v>
      </c>
      <c r="M8" s="289">
        <f t="shared" si="0"/>
        <v>88.48454406858491</v>
      </c>
      <c r="N8" s="289">
        <f t="shared" si="0"/>
        <v>0</v>
      </c>
      <c r="O8" s="289">
        <f t="shared" si="0"/>
        <v>131.38855387355261</v>
      </c>
      <c r="P8" s="289">
        <f t="shared" si="0"/>
        <v>0</v>
      </c>
      <c r="Q8" s="289">
        <f t="shared" si="0"/>
        <v>233.07615141742735</v>
      </c>
    </row>
    <row r="9" spans="1:17" x14ac:dyDescent="0.25">
      <c r="A9" s="288" t="s">
        <v>253</v>
      </c>
      <c r="B9" s="287">
        <f>B6-B5</f>
        <v>325.61065212474091</v>
      </c>
      <c r="C9" s="287">
        <f t="shared" ref="C9:Q9" si="1">C6-C5</f>
        <v>234.32816431491028</v>
      </c>
      <c r="D9" s="287">
        <f t="shared" si="1"/>
        <v>320.1923223307183</v>
      </c>
      <c r="E9" s="287">
        <f t="shared" si="1"/>
        <v>330.44985255364963</v>
      </c>
      <c r="F9" s="287">
        <f t="shared" si="1"/>
        <v>295.87491473220371</v>
      </c>
      <c r="G9" s="287">
        <f t="shared" si="1"/>
        <v>148.95394587329383</v>
      </c>
      <c r="H9" s="287">
        <f t="shared" si="1"/>
        <v>144.59696894139188</v>
      </c>
      <c r="I9" s="287">
        <f t="shared" si="1"/>
        <v>257.05367959094701</v>
      </c>
      <c r="J9" s="287">
        <f t="shared" si="1"/>
        <v>867.10312663060768</v>
      </c>
      <c r="K9" s="287">
        <f t="shared" si="1"/>
        <v>1464.5492924742653</v>
      </c>
      <c r="L9" s="287">
        <f t="shared" si="1"/>
        <v>1222.5205653644985</v>
      </c>
      <c r="M9" s="287">
        <f t="shared" si="1"/>
        <v>1032.4428379316669</v>
      </c>
      <c r="N9" s="287">
        <f t="shared" si="1"/>
        <v>1145.1744129479412</v>
      </c>
      <c r="O9" s="287">
        <f t="shared" si="1"/>
        <v>1102.1535254417154</v>
      </c>
      <c r="P9" s="287">
        <f t="shared" si="1"/>
        <v>1208.0300774401949</v>
      </c>
      <c r="Q9" s="287">
        <f t="shared" si="1"/>
        <v>1165.2936936241194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336.31990012501751</v>
      </c>
      <c r="C12" s="38">
        <v>354.38837000000001</v>
      </c>
      <c r="D12" s="38">
        <v>350.41102000000001</v>
      </c>
      <c r="E12" s="38">
        <v>348.21472</v>
      </c>
      <c r="F12" s="38">
        <v>359.09890999999999</v>
      </c>
      <c r="G12" s="38">
        <v>385.28287852729193</v>
      </c>
      <c r="H12" s="38">
        <v>379.10815000000002</v>
      </c>
      <c r="I12" s="38">
        <v>671.22122000000002</v>
      </c>
      <c r="J12" s="38">
        <v>548.80070999999998</v>
      </c>
      <c r="K12" s="38">
        <v>497.26673000000005</v>
      </c>
      <c r="L12" s="38">
        <v>557.12799428630547</v>
      </c>
      <c r="M12" s="38">
        <v>578.03265806000775</v>
      </c>
      <c r="N12" s="38">
        <v>557.66195985028799</v>
      </c>
      <c r="O12" s="38">
        <v>543.25796188751679</v>
      </c>
      <c r="P12" s="38">
        <v>528.18255301195961</v>
      </c>
      <c r="Q12" s="38">
        <v>487.14831047535984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0.29982999999999999</v>
      </c>
      <c r="E13" s="54">
        <v>0.50004000000000004</v>
      </c>
      <c r="F13" s="54">
        <v>0</v>
      </c>
      <c r="G13" s="54">
        <v>0</v>
      </c>
      <c r="H13" s="54">
        <v>7.9047999999999998</v>
      </c>
      <c r="I13" s="54">
        <v>12.20112</v>
      </c>
      <c r="J13" s="54">
        <v>15.404920000000001</v>
      </c>
      <c r="K13" s="54">
        <v>7.3075099999999997</v>
      </c>
      <c r="L13" s="54">
        <v>7.2376885912334528</v>
      </c>
      <c r="M13" s="54">
        <v>9.3369837076252296</v>
      </c>
      <c r="N13" s="54">
        <v>4.131513968348278</v>
      </c>
      <c r="O13" s="54">
        <v>3.4628721744586466</v>
      </c>
      <c r="P13" s="54">
        <v>6.2090088958376031</v>
      </c>
      <c r="Q13" s="54">
        <v>5.0394831177885768</v>
      </c>
    </row>
    <row r="14" spans="1:17" x14ac:dyDescent="0.25">
      <c r="A14" s="52" t="s">
        <v>32</v>
      </c>
      <c r="B14" s="51">
        <v>50.18012591084495</v>
      </c>
      <c r="C14" s="51">
        <v>51.30988</v>
      </c>
      <c r="D14" s="51">
        <v>39.697810000000004</v>
      </c>
      <c r="E14" s="51">
        <v>33.689250000000001</v>
      </c>
      <c r="F14" s="51">
        <v>34.502229999999997</v>
      </c>
      <c r="G14" s="51">
        <v>34.65568461819646</v>
      </c>
      <c r="H14" s="51">
        <v>28.810769999999998</v>
      </c>
      <c r="I14" s="51">
        <v>24.993270000000003</v>
      </c>
      <c r="J14" s="51">
        <v>21.09714</v>
      </c>
      <c r="K14" s="51">
        <v>26.808780000000002</v>
      </c>
      <c r="L14" s="51">
        <v>23.431877690665814</v>
      </c>
      <c r="M14" s="51">
        <v>20.515379426654967</v>
      </c>
      <c r="N14" s="51">
        <v>18.390168643003626</v>
      </c>
      <c r="O14" s="51">
        <v>17.436701050010196</v>
      </c>
      <c r="P14" s="51">
        <v>13.399557981974649</v>
      </c>
      <c r="Q14" s="51">
        <v>11.273550405808109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1.0986779054741793</v>
      </c>
      <c r="H16" s="51">
        <v>1.10084</v>
      </c>
      <c r="I16" s="51">
        <v>1.09954</v>
      </c>
      <c r="J16" s="51">
        <v>1.10016</v>
      </c>
      <c r="K16" s="51">
        <v>7.7014199999999997</v>
      </c>
      <c r="L16" s="51">
        <v>4.4188072710346225</v>
      </c>
      <c r="M16" s="51">
        <v>5.5166759969492709</v>
      </c>
      <c r="N16" s="51">
        <v>4.4180181677091612</v>
      </c>
      <c r="O16" s="51">
        <v>3.3158009180028043</v>
      </c>
      <c r="P16" s="51">
        <v>3.3198627161080805</v>
      </c>
      <c r="Q16" s="51">
        <v>2.2211814784371664</v>
      </c>
    </row>
    <row r="17" spans="1:17" x14ac:dyDescent="0.25">
      <c r="A17" s="53" t="s">
        <v>76</v>
      </c>
      <c r="B17" s="51">
        <v>21.51853913769882</v>
      </c>
      <c r="C17" s="51">
        <v>24.556270000000001</v>
      </c>
      <c r="D17" s="51">
        <v>21.502749999999999</v>
      </c>
      <c r="E17" s="51">
        <v>17.445709999999998</v>
      </c>
      <c r="F17" s="51">
        <v>16.35501</v>
      </c>
      <c r="G17" s="51">
        <v>16.359953266120613</v>
      </c>
      <c r="H17" s="51">
        <v>15.308529999999999</v>
      </c>
      <c r="I17" s="51">
        <v>14.295260000000001</v>
      </c>
      <c r="J17" s="51">
        <v>13.297929999999999</v>
      </c>
      <c r="K17" s="51">
        <v>14.306990000000001</v>
      </c>
      <c r="L17" s="51">
        <v>13.280381067514487</v>
      </c>
      <c r="M17" s="51">
        <v>10.22224099445963</v>
      </c>
      <c r="N17" s="51">
        <v>9.1955894415451631</v>
      </c>
      <c r="O17" s="51">
        <v>10.304543396681192</v>
      </c>
      <c r="P17" s="51">
        <v>7.2136111683758823</v>
      </c>
      <c r="Q17" s="51">
        <v>6.1864105006029062</v>
      </c>
    </row>
    <row r="18" spans="1:17" x14ac:dyDescent="0.25">
      <c r="A18" s="53" t="s">
        <v>29</v>
      </c>
      <c r="B18" s="51">
        <v>28.661586773146134</v>
      </c>
      <c r="C18" s="51">
        <v>26.753609999999998</v>
      </c>
      <c r="D18" s="51">
        <v>18.195060000000002</v>
      </c>
      <c r="E18" s="51">
        <v>16.243539999999999</v>
      </c>
      <c r="F18" s="51">
        <v>18.147220000000001</v>
      </c>
      <c r="G18" s="51">
        <v>17.197053446601672</v>
      </c>
      <c r="H18" s="51">
        <v>12.401400000000001</v>
      </c>
      <c r="I18" s="51">
        <v>9.5984700000000007</v>
      </c>
      <c r="J18" s="51">
        <v>6.6990499999999997</v>
      </c>
      <c r="K18" s="51">
        <v>4.80037</v>
      </c>
      <c r="L18" s="51">
        <v>5.7326893521167026</v>
      </c>
      <c r="M18" s="51">
        <v>4.7764624352460636</v>
      </c>
      <c r="N18" s="51">
        <v>4.776561033749303</v>
      </c>
      <c r="O18" s="51">
        <v>3.8163567353261993</v>
      </c>
      <c r="P18" s="51">
        <v>2.8660840974906874</v>
      </c>
      <c r="Q18" s="51">
        <v>2.8659584267680365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7.953803839646886</v>
      </c>
      <c r="C20" s="51">
        <v>8.50441</v>
      </c>
      <c r="D20" s="51">
        <v>8.9972799999999999</v>
      </c>
      <c r="E20" s="51">
        <v>8.8955599999999997</v>
      </c>
      <c r="F20" s="51">
        <v>7.7995900000000002</v>
      </c>
      <c r="G20" s="51">
        <v>4.9205225171088314</v>
      </c>
      <c r="H20" s="51">
        <v>2.60094</v>
      </c>
      <c r="I20" s="51">
        <v>3.8988200000000002</v>
      </c>
      <c r="J20" s="51">
        <v>3.40022</v>
      </c>
      <c r="K20" s="51">
        <v>1.7013100000000001</v>
      </c>
      <c r="L20" s="51">
        <v>1.5047619130039778</v>
      </c>
      <c r="M20" s="51">
        <v>0.31048209137157784</v>
      </c>
      <c r="N20" s="51">
        <v>0.50154753313069433</v>
      </c>
      <c r="O20" s="51">
        <v>0.42992397763956364</v>
      </c>
      <c r="P20" s="51">
        <v>0.23884447662394756</v>
      </c>
      <c r="Q20" s="51">
        <v>0.11942153784978844</v>
      </c>
    </row>
    <row r="21" spans="1:17" x14ac:dyDescent="0.25">
      <c r="A21" s="53" t="s">
        <v>66</v>
      </c>
      <c r="B21" s="51">
        <v>7.953803839646886</v>
      </c>
      <c r="C21" s="51">
        <v>8.50441</v>
      </c>
      <c r="D21" s="51">
        <v>8.9972799999999999</v>
      </c>
      <c r="E21" s="51">
        <v>8.8955599999999997</v>
      </c>
      <c r="F21" s="51">
        <v>7.7995900000000002</v>
      </c>
      <c r="G21" s="51">
        <v>4.9205225171088314</v>
      </c>
      <c r="H21" s="51">
        <v>2.60094</v>
      </c>
      <c r="I21" s="51">
        <v>3.8988200000000002</v>
      </c>
      <c r="J21" s="51">
        <v>3.40022</v>
      </c>
      <c r="K21" s="51">
        <v>1.7013100000000001</v>
      </c>
      <c r="L21" s="51">
        <v>1.5047619130039778</v>
      </c>
      <c r="M21" s="51">
        <v>0.31048209137157784</v>
      </c>
      <c r="N21" s="51">
        <v>0.50154753313069433</v>
      </c>
      <c r="O21" s="51">
        <v>0.42992397763956364</v>
      </c>
      <c r="P21" s="51">
        <v>0.23884447662394756</v>
      </c>
      <c r="Q21" s="51">
        <v>0.11942153784978844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148.34721654988158</v>
      </c>
      <c r="C23" s="51">
        <v>160.33582000000001</v>
      </c>
      <c r="D23" s="51">
        <v>166.95367999999999</v>
      </c>
      <c r="E23" s="51">
        <v>164.96467999999999</v>
      </c>
      <c r="F23" s="51">
        <v>174.79946000000001</v>
      </c>
      <c r="G23" s="51">
        <v>205.98070125155181</v>
      </c>
      <c r="H23" s="51">
        <v>194.05119000000002</v>
      </c>
      <c r="I23" s="51">
        <v>196.17616999999998</v>
      </c>
      <c r="J23" s="51">
        <v>138.20112</v>
      </c>
      <c r="K23" s="51">
        <v>137.72251</v>
      </c>
      <c r="L23" s="51">
        <v>167.43760960759872</v>
      </c>
      <c r="M23" s="51">
        <v>170.55301477437041</v>
      </c>
      <c r="N23" s="51">
        <v>167.5684426466305</v>
      </c>
      <c r="O23" s="51">
        <v>190.35952651822566</v>
      </c>
      <c r="P23" s="51">
        <v>202.75551758295219</v>
      </c>
      <c r="Q23" s="51">
        <v>201.0601090183911</v>
      </c>
    </row>
    <row r="24" spans="1:17" x14ac:dyDescent="0.25">
      <c r="A24" s="53" t="s">
        <v>23</v>
      </c>
      <c r="B24" s="51">
        <v>148.34721654988158</v>
      </c>
      <c r="C24" s="51">
        <v>160.33582000000001</v>
      </c>
      <c r="D24" s="51">
        <v>166.95367999999999</v>
      </c>
      <c r="E24" s="51">
        <v>164.96467999999999</v>
      </c>
      <c r="F24" s="51">
        <v>174.79946000000001</v>
      </c>
      <c r="G24" s="51">
        <v>205.98070125155181</v>
      </c>
      <c r="H24" s="51">
        <v>194.05119000000002</v>
      </c>
      <c r="I24" s="51">
        <v>196.17616999999998</v>
      </c>
      <c r="J24" s="51">
        <v>138.20112</v>
      </c>
      <c r="K24" s="51">
        <v>137.72251</v>
      </c>
      <c r="L24" s="51">
        <v>167.43760960759872</v>
      </c>
      <c r="M24" s="51">
        <v>170.55301477437041</v>
      </c>
      <c r="N24" s="51">
        <v>167.5684426466305</v>
      </c>
      <c r="O24" s="51">
        <v>190.35952651822566</v>
      </c>
      <c r="P24" s="51">
        <v>202.75551758295219</v>
      </c>
      <c r="Q24" s="51">
        <v>201.0601090183911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0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275.97230999999999</v>
      </c>
      <c r="J29" s="51">
        <v>234.79697999999999</v>
      </c>
      <c r="K29" s="51">
        <v>191.70266000000001</v>
      </c>
      <c r="L29" s="51">
        <v>224.76135081971969</v>
      </c>
      <c r="M29" s="51">
        <v>231.67174535329113</v>
      </c>
      <c r="N29" s="51">
        <v>239.12478973180458</v>
      </c>
      <c r="O29" s="51">
        <v>203.97704323372756</v>
      </c>
      <c r="P29" s="51">
        <v>179.44528682606747</v>
      </c>
      <c r="Q29" s="51">
        <v>161.22035076440113</v>
      </c>
    </row>
    <row r="30" spans="1:17" x14ac:dyDescent="0.25">
      <c r="A30" s="63" t="s">
        <v>21</v>
      </c>
      <c r="B30" s="62">
        <v>129.83875382464407</v>
      </c>
      <c r="C30" s="62">
        <v>134.23826</v>
      </c>
      <c r="D30" s="62">
        <v>134.46242000000001</v>
      </c>
      <c r="E30" s="62">
        <v>140.16519</v>
      </c>
      <c r="F30" s="62">
        <v>141.99762999999999</v>
      </c>
      <c r="G30" s="62">
        <v>139.72597014043487</v>
      </c>
      <c r="H30" s="62">
        <v>145.74045000000001</v>
      </c>
      <c r="I30" s="62">
        <v>157.97953000000001</v>
      </c>
      <c r="J30" s="62">
        <v>135.90033</v>
      </c>
      <c r="K30" s="62">
        <v>132.02395999999999</v>
      </c>
      <c r="L30" s="62">
        <v>132.75470566408382</v>
      </c>
      <c r="M30" s="62">
        <v>145.64505270669443</v>
      </c>
      <c r="N30" s="62">
        <v>127.94549732737023</v>
      </c>
      <c r="O30" s="62">
        <v>127.59189493345514</v>
      </c>
      <c r="P30" s="62">
        <v>126.1343372485038</v>
      </c>
      <c r="Q30" s="62">
        <v>108.43539563112108</v>
      </c>
    </row>
    <row r="32" spans="1:17" x14ac:dyDescent="0.25">
      <c r="A32" s="31" t="s">
        <v>63</v>
      </c>
      <c r="B32" s="70">
        <v>178.32163005051484</v>
      </c>
      <c r="C32" s="70">
        <v>182.85624679629603</v>
      </c>
      <c r="D32" s="70">
        <v>148.13655402747602</v>
      </c>
      <c r="E32" s="70">
        <v>129.87546810728401</v>
      </c>
      <c r="F32" s="70">
        <v>127.86730319102402</v>
      </c>
      <c r="G32" s="70">
        <v>120.943771847039</v>
      </c>
      <c r="H32" s="70">
        <v>132.93221423652</v>
      </c>
      <c r="I32" s="70">
        <v>142.04945410016404</v>
      </c>
      <c r="J32" s="70">
        <v>142.61102146177203</v>
      </c>
      <c r="K32" s="70">
        <v>119.69850980772001</v>
      </c>
      <c r="L32" s="70">
        <v>108.96687205586957</v>
      </c>
      <c r="M32" s="70">
        <v>106.07828351909008</v>
      </c>
      <c r="N32" s="70">
        <v>77.337890407767148</v>
      </c>
      <c r="O32" s="70">
        <v>71.905229988784299</v>
      </c>
      <c r="P32" s="70">
        <v>70.842721569176135</v>
      </c>
      <c r="Q32" s="70">
        <v>59.139046883339915</v>
      </c>
    </row>
    <row r="34" spans="1:17" x14ac:dyDescent="0.25">
      <c r="A34" s="184" t="s">
        <v>252</v>
      </c>
      <c r="B34" s="190">
        <f t="shared" ref="B34:Q34" si="2">IF(B$12=0,"",B$12/B$3*1000)</f>
        <v>203.00278705774269</v>
      </c>
      <c r="C34" s="190">
        <f t="shared" si="2"/>
        <v>212.98716945336508</v>
      </c>
      <c r="D34" s="190">
        <f t="shared" si="2"/>
        <v>214.20433646561642</v>
      </c>
      <c r="E34" s="190">
        <f t="shared" si="2"/>
        <v>216.0448382074689</v>
      </c>
      <c r="F34" s="190">
        <f t="shared" si="2"/>
        <v>234.25649469899281</v>
      </c>
      <c r="G34" s="190">
        <f t="shared" si="2"/>
        <v>256.31819136933836</v>
      </c>
      <c r="H34" s="190">
        <f t="shared" si="2"/>
        <v>227.03436484587934</v>
      </c>
      <c r="I34" s="190">
        <f t="shared" si="2"/>
        <v>356.40530661960787</v>
      </c>
      <c r="J34" s="190">
        <f t="shared" si="2"/>
        <v>412.36767327741933</v>
      </c>
      <c r="K34" s="190">
        <f t="shared" si="2"/>
        <v>561.5904059916196</v>
      </c>
      <c r="L34" s="190">
        <f t="shared" si="2"/>
        <v>451.11578484721088</v>
      </c>
      <c r="M34" s="190">
        <f t="shared" si="2"/>
        <v>513.58452987178669</v>
      </c>
      <c r="N34" s="190">
        <f t="shared" si="2"/>
        <v>546.25476678680764</v>
      </c>
      <c r="O34" s="190">
        <f t="shared" si="2"/>
        <v>504.6361544593517</v>
      </c>
      <c r="P34" s="190">
        <f t="shared" si="2"/>
        <v>483.87072398154015</v>
      </c>
      <c r="Q34" s="190">
        <f t="shared" si="2"/>
        <v>457.46691425300764</v>
      </c>
    </row>
    <row r="35" spans="1:17" x14ac:dyDescent="0.25">
      <c r="A35" s="286" t="s">
        <v>251</v>
      </c>
      <c r="B35" s="285">
        <f t="shared" ref="B35:Q35" si="3">IF(B$12=0,"",B$12/B$5*1000)</f>
        <v>258.22243370294723</v>
      </c>
      <c r="C35" s="285">
        <f t="shared" si="3"/>
        <v>254.69446387284333</v>
      </c>
      <c r="D35" s="285">
        <f t="shared" si="3"/>
        <v>254.23550007519802</v>
      </c>
      <c r="E35" s="285">
        <f t="shared" si="3"/>
        <v>251.99418581494626</v>
      </c>
      <c r="F35" s="285">
        <f t="shared" si="3"/>
        <v>253.21939960765422</v>
      </c>
      <c r="G35" s="285">
        <f t="shared" si="3"/>
        <v>256.04595002853671</v>
      </c>
      <c r="H35" s="285">
        <f t="shared" si="3"/>
        <v>251.28751842074908</v>
      </c>
      <c r="I35" s="285">
        <f t="shared" si="3"/>
        <v>226.8408619152421</v>
      </c>
      <c r="J35" s="285">
        <f t="shared" si="3"/>
        <v>225.7453336132028</v>
      </c>
      <c r="K35" s="285">
        <f t="shared" si="3"/>
        <v>226.6406186742467</v>
      </c>
      <c r="L35" s="285">
        <f t="shared" si="3"/>
        <v>226.87156839634522</v>
      </c>
      <c r="M35" s="285">
        <f t="shared" si="3"/>
        <v>226.03320422438156</v>
      </c>
      <c r="N35" s="285">
        <f t="shared" si="3"/>
        <v>225.43946710079092</v>
      </c>
      <c r="O35" s="285">
        <f t="shared" si="3"/>
        <v>227.75262073027884</v>
      </c>
      <c r="P35" s="285">
        <f t="shared" si="3"/>
        <v>229.50860169791073</v>
      </c>
      <c r="Q35" s="285">
        <f t="shared" si="3"/>
        <v>230.76409316387148</v>
      </c>
    </row>
    <row r="36" spans="1:17" x14ac:dyDescent="0.25">
      <c r="A36" s="286" t="s">
        <v>250</v>
      </c>
      <c r="B36" s="285">
        <f>IF(WWP_ued!B$5=0,"",WWP_ued!B$5/B$5*1000)</f>
        <v>103.78806517096423</v>
      </c>
      <c r="C36" s="285">
        <f>IF(WWP_ued!C$5=0,"",WWP_ued!C$5/C$5*1000)</f>
        <v>103.78806517096422</v>
      </c>
      <c r="D36" s="285">
        <f>IF(WWP_ued!D$5=0,"",WWP_ued!D$5/D$5*1000)</f>
        <v>103.78806517096422</v>
      </c>
      <c r="E36" s="285">
        <f>IF(WWP_ued!E$5=0,"",WWP_ued!E$5/E$5*1000)</f>
        <v>103.78806517096422</v>
      </c>
      <c r="F36" s="285">
        <f>IF(WWP_ued!F$5=0,"",WWP_ued!F$5/F$5*1000)</f>
        <v>103.78806517096422</v>
      </c>
      <c r="G36" s="285">
        <f>IF(WWP_ued!G$5=0,"",WWP_ued!G$5/G$5*1000)</f>
        <v>103.78806517096422</v>
      </c>
      <c r="H36" s="285">
        <f>IF(WWP_ued!H$5=0,"",WWP_ued!H$5/H$5*1000)</f>
        <v>103.78806517096422</v>
      </c>
      <c r="I36" s="285">
        <f>IF(WWP_ued!I$5=0,"",WWP_ued!I$5/I$5*1000)</f>
        <v>103.78806517096422</v>
      </c>
      <c r="J36" s="285">
        <f>IF(WWP_ued!J$5=0,"",WWP_ued!J$5/J$5*1000)</f>
        <v>103.78806517096422</v>
      </c>
      <c r="K36" s="285">
        <f>IF(WWP_ued!K$5=0,"",WWP_ued!K$5/K$5*1000)</f>
        <v>103.78806517096422</v>
      </c>
      <c r="L36" s="285">
        <f>IF(WWP_ued!L$5=0,"",WWP_ued!L$5/L$5*1000)</f>
        <v>103.78806517096422</v>
      </c>
      <c r="M36" s="285">
        <f>IF(WWP_ued!M$5=0,"",WWP_ued!M$5/M$5*1000)</f>
        <v>103.78806517096422</v>
      </c>
      <c r="N36" s="285">
        <f>IF(WWP_ued!N$5=0,"",WWP_ued!N$5/N$5*1000)</f>
        <v>103.78806517096422</v>
      </c>
      <c r="O36" s="285">
        <f>IF(WWP_ued!O$5=0,"",WWP_ued!O$5/O$5*1000)</f>
        <v>103.78806517096423</v>
      </c>
      <c r="P36" s="285">
        <f>IF(WWP_ued!P$5=0,"",WWP_ued!P$5/P$5*1000)</f>
        <v>103.78806517096423</v>
      </c>
      <c r="Q36" s="285">
        <f>IF(WWP_ued!Q$5=0,"",WWP_ued!Q$5/Q$5*1000)</f>
        <v>103.78806517096422</v>
      </c>
    </row>
    <row r="37" spans="1:17" x14ac:dyDescent="0.25">
      <c r="A37" s="284" t="s">
        <v>60</v>
      </c>
      <c r="B37" s="283">
        <f t="shared" ref="B37:Q37" si="4">IF(B$12=0,"",B$32/B$12)</f>
        <v>0.53021432863243823</v>
      </c>
      <c r="C37" s="283">
        <f t="shared" si="4"/>
        <v>0.51597699663873287</v>
      </c>
      <c r="D37" s="283">
        <f t="shared" si="4"/>
        <v>0.42275084278877995</v>
      </c>
      <c r="E37" s="283">
        <f t="shared" si="4"/>
        <v>0.37297523811539041</v>
      </c>
      <c r="F37" s="283">
        <f t="shared" si="4"/>
        <v>0.35607822700164704</v>
      </c>
      <c r="G37" s="283">
        <f t="shared" si="4"/>
        <v>0.31390902266234966</v>
      </c>
      <c r="H37" s="283">
        <f t="shared" si="4"/>
        <v>0.35064456999017296</v>
      </c>
      <c r="I37" s="283">
        <f t="shared" si="4"/>
        <v>0.21162837208895754</v>
      </c>
      <c r="J37" s="283">
        <f t="shared" si="4"/>
        <v>0.25985939679591891</v>
      </c>
      <c r="K37" s="283">
        <f t="shared" si="4"/>
        <v>0.24071288623656764</v>
      </c>
      <c r="L37" s="283">
        <f t="shared" si="4"/>
        <v>0.19558678288183812</v>
      </c>
      <c r="M37" s="283">
        <f t="shared" si="4"/>
        <v>0.18351607307986686</v>
      </c>
      <c r="N37" s="283">
        <f t="shared" si="4"/>
        <v>0.13868238462693344</v>
      </c>
      <c r="O37" s="283">
        <f t="shared" si="4"/>
        <v>0.13235927502830136</v>
      </c>
      <c r="P37" s="283">
        <f t="shared" si="4"/>
        <v>0.13412544803912152</v>
      </c>
      <c r="Q37" s="283">
        <f t="shared" si="4"/>
        <v>0.12139844398850931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336.31990012501745</v>
      </c>
      <c r="C5" s="96">
        <v>354.38837000000001</v>
      </c>
      <c r="D5" s="96">
        <v>350.41101999999995</v>
      </c>
      <c r="E5" s="96">
        <v>348.21472</v>
      </c>
      <c r="F5" s="96">
        <v>359.0989100000001</v>
      </c>
      <c r="G5" s="96">
        <v>385.28287852729187</v>
      </c>
      <c r="H5" s="96">
        <v>379.10815000000008</v>
      </c>
      <c r="I5" s="96">
        <v>671.22122000000024</v>
      </c>
      <c r="J5" s="96">
        <v>548.80071000000009</v>
      </c>
      <c r="K5" s="96">
        <v>497.26673</v>
      </c>
      <c r="L5" s="96">
        <v>557.12799428630547</v>
      </c>
      <c r="M5" s="96">
        <v>578.03265806000763</v>
      </c>
      <c r="N5" s="96">
        <v>557.66195985028799</v>
      </c>
      <c r="O5" s="96">
        <v>543.25796188751679</v>
      </c>
      <c r="P5" s="96">
        <v>528.18255301195973</v>
      </c>
      <c r="Q5" s="96">
        <v>487.14831047535989</v>
      </c>
    </row>
    <row r="6" spans="1:17" x14ac:dyDescent="0.25">
      <c r="A6" s="132" t="s">
        <v>83</v>
      </c>
      <c r="B6" s="160">
        <v>4.3113144868882607</v>
      </c>
      <c r="C6" s="160">
        <v>4.5429357971317499</v>
      </c>
      <c r="D6" s="160">
        <v>4.4919497963983686</v>
      </c>
      <c r="E6" s="160">
        <v>4.4637952328294777</v>
      </c>
      <c r="F6" s="160">
        <v>4.6033206251943097</v>
      </c>
      <c r="G6" s="160">
        <v>4.9389752290223239</v>
      </c>
      <c r="H6" s="160">
        <v>4.8598208389834952</v>
      </c>
      <c r="I6" s="160">
        <v>8.6044440683322811</v>
      </c>
      <c r="J6" s="160">
        <v>7.0351247445008429</v>
      </c>
      <c r="K6" s="160">
        <v>6.3745061059414816</v>
      </c>
      <c r="L6" s="160">
        <v>7.1418729368220246</v>
      </c>
      <c r="M6" s="160">
        <v>7.4098516670059613</v>
      </c>
      <c r="N6" s="160">
        <v>7.1487178885202187</v>
      </c>
      <c r="O6" s="160">
        <v>6.9640717671847865</v>
      </c>
      <c r="P6" s="160">
        <v>6.770818770092454</v>
      </c>
      <c r="Q6" s="160">
        <v>6.2447971928953656</v>
      </c>
    </row>
    <row r="7" spans="1:17" x14ac:dyDescent="0.25">
      <c r="A7" s="76" t="s">
        <v>82</v>
      </c>
      <c r="B7" s="159">
        <v>4.6862113987915874</v>
      </c>
      <c r="C7" s="159">
        <v>4.937973692534511</v>
      </c>
      <c r="D7" s="159">
        <v>4.8825541265199659</v>
      </c>
      <c r="E7" s="159">
        <v>4.8519513400320413</v>
      </c>
      <c r="F7" s="159">
        <v>5.003609375211207</v>
      </c>
      <c r="G7" s="159">
        <v>5.3684513358938313</v>
      </c>
      <c r="H7" s="159">
        <v>5.2824139554168426</v>
      </c>
      <c r="I7" s="159">
        <v>9.3526565960133503</v>
      </c>
      <c r="J7" s="159">
        <v>7.6468747222835258</v>
      </c>
      <c r="K7" s="159">
        <v>6.9288109847190018</v>
      </c>
      <c r="L7" s="159">
        <v>7.7629053661108962</v>
      </c>
      <c r="M7" s="159">
        <v>8.0541865945716982</v>
      </c>
      <c r="N7" s="159">
        <v>7.7703455310002383</v>
      </c>
      <c r="O7" s="159">
        <v>7.5696432252008554</v>
      </c>
      <c r="P7" s="159">
        <v>7.3595856196657117</v>
      </c>
      <c r="Q7" s="159">
        <v>6.7878230357558325</v>
      </c>
    </row>
    <row r="8" spans="1:17" x14ac:dyDescent="0.25">
      <c r="A8" s="76" t="s">
        <v>81</v>
      </c>
      <c r="B8" s="159">
        <v>11.621804269003137</v>
      </c>
      <c r="C8" s="159">
        <v>12.246174757485587</v>
      </c>
      <c r="D8" s="159">
        <v>12.108734233769516</v>
      </c>
      <c r="E8" s="159">
        <v>12.032839323279463</v>
      </c>
      <c r="F8" s="159">
        <v>12.408951250523794</v>
      </c>
      <c r="G8" s="159">
        <v>13.3137593130167</v>
      </c>
      <c r="H8" s="159">
        <v>13.10038660943377</v>
      </c>
      <c r="I8" s="159">
        <v>23.194588358113108</v>
      </c>
      <c r="J8" s="159">
        <v>18.964249311263142</v>
      </c>
      <c r="K8" s="159">
        <v>17.183451242103125</v>
      </c>
      <c r="L8" s="159">
        <v>19.252005307955024</v>
      </c>
      <c r="M8" s="159">
        <v>19.97438275453781</v>
      </c>
      <c r="N8" s="159">
        <v>19.27045691688059</v>
      </c>
      <c r="O8" s="159">
        <v>18.772715198498119</v>
      </c>
      <c r="P8" s="159">
        <v>18.251772336770962</v>
      </c>
      <c r="Q8" s="159">
        <v>16.833801128674462</v>
      </c>
    </row>
    <row r="9" spans="1:17" x14ac:dyDescent="0.25">
      <c r="A9" s="76" t="s">
        <v>80</v>
      </c>
      <c r="B9" s="159">
        <v>35.615206630816061</v>
      </c>
      <c r="C9" s="159">
        <v>37.528600063262282</v>
      </c>
      <c r="D9" s="159">
        <v>37.10741136155174</v>
      </c>
      <c r="E9" s="159">
        <v>36.874830184243514</v>
      </c>
      <c r="F9" s="159">
        <v>38.027431251605172</v>
      </c>
      <c r="G9" s="159">
        <v>40.800230152793112</v>
      </c>
      <c r="H9" s="159">
        <v>40.146346061167996</v>
      </c>
      <c r="I9" s="159">
        <v>71.08019012970145</v>
      </c>
      <c r="J9" s="159">
        <v>58.116247889354788</v>
      </c>
      <c r="K9" s="159">
        <v>52.658963483864412</v>
      </c>
      <c r="L9" s="159">
        <v>58.998080782442806</v>
      </c>
      <c r="M9" s="159">
        <v>61.211818118744901</v>
      </c>
      <c r="N9" s="159">
        <v>59.054626035601807</v>
      </c>
      <c r="O9" s="159">
        <v>57.529288511526495</v>
      </c>
      <c r="P9" s="159">
        <v>55.932850709459402</v>
      </c>
      <c r="Q9" s="159">
        <v>51.587455071744323</v>
      </c>
    </row>
    <row r="10" spans="1:17" x14ac:dyDescent="0.25">
      <c r="A10" s="129" t="s">
        <v>79</v>
      </c>
      <c r="B10" s="158">
        <v>7.8728351499698661</v>
      </c>
      <c r="C10" s="158">
        <v>8.2957958034579775</v>
      </c>
      <c r="D10" s="158">
        <v>8.2026909325535424</v>
      </c>
      <c r="E10" s="158">
        <v>8.151278251253828</v>
      </c>
      <c r="F10" s="158">
        <v>8.4060637503548268</v>
      </c>
      <c r="G10" s="158">
        <v>9.0189982443016348</v>
      </c>
      <c r="H10" s="158">
        <v>8.8744554451002937</v>
      </c>
      <c r="I10" s="158">
        <v>15.712463081302426</v>
      </c>
      <c r="J10" s="158">
        <v>12.846749533436322</v>
      </c>
      <c r="K10" s="158">
        <v>11.640402454327923</v>
      </c>
      <c r="L10" s="158">
        <v>13.041681015066303</v>
      </c>
      <c r="M10" s="158">
        <v>13.531033478880451</v>
      </c>
      <c r="N10" s="158">
        <v>13.054180492080398</v>
      </c>
      <c r="O10" s="158">
        <v>12.717000618337433</v>
      </c>
      <c r="P10" s="158">
        <v>12.364103841038395</v>
      </c>
      <c r="Q10" s="158">
        <v>11.403542700069798</v>
      </c>
    </row>
    <row r="11" spans="1:17" x14ac:dyDescent="0.25">
      <c r="A11" s="92" t="s">
        <v>125</v>
      </c>
      <c r="B11" s="91">
        <v>1.5745670299939734</v>
      </c>
      <c r="C11" s="91">
        <v>1.6591591606915956</v>
      </c>
      <c r="D11" s="91">
        <v>1.6405381865107085</v>
      </c>
      <c r="E11" s="91">
        <v>1.5518781524228302</v>
      </c>
      <c r="F11" s="91">
        <v>1.6812127500709655</v>
      </c>
      <c r="G11" s="91">
        <v>1.803799648860327</v>
      </c>
      <c r="H11" s="91">
        <v>1.7748910890200589</v>
      </c>
      <c r="I11" s="91">
        <v>3.1424926162604851</v>
      </c>
      <c r="J11" s="91">
        <v>2.5693499066872647</v>
      </c>
      <c r="K11" s="91">
        <v>2.3280804908655846</v>
      </c>
      <c r="L11" s="91">
        <v>2.6083362030132609</v>
      </c>
      <c r="M11" s="91">
        <v>2.7062066957760904</v>
      </c>
      <c r="N11" s="91">
        <v>2.6108360984160797</v>
      </c>
      <c r="O11" s="91">
        <v>2.543400123667487</v>
      </c>
      <c r="P11" s="91">
        <v>2.4728207682076793</v>
      </c>
      <c r="Q11" s="91">
        <v>2.2807085400139595</v>
      </c>
    </row>
    <row r="12" spans="1:17" x14ac:dyDescent="0.25">
      <c r="A12" s="92" t="s">
        <v>26</v>
      </c>
      <c r="B12" s="91">
        <v>1.9415404431311938</v>
      </c>
      <c r="C12" s="91">
        <v>2.4887387410373933</v>
      </c>
      <c r="D12" s="91">
        <v>2.4608072797660627</v>
      </c>
      <c r="E12" s="91">
        <v>0.5835005130054931</v>
      </c>
      <c r="F12" s="91">
        <v>1.426176015803077</v>
      </c>
      <c r="G12" s="91">
        <v>2.7056994732904904</v>
      </c>
      <c r="H12" s="91">
        <v>1.1428740210139816</v>
      </c>
      <c r="I12" s="91">
        <v>3.8988200000000002</v>
      </c>
      <c r="J12" s="91">
        <v>3.40022</v>
      </c>
      <c r="K12" s="91">
        <v>1.7013100000000001</v>
      </c>
      <c r="L12" s="91">
        <v>1.5047619130039778</v>
      </c>
      <c r="M12" s="91">
        <v>0.31048209137157784</v>
      </c>
      <c r="N12" s="91">
        <v>0.50154753313069433</v>
      </c>
      <c r="O12" s="91">
        <v>0.42992397763956364</v>
      </c>
      <c r="P12" s="91">
        <v>0.23884447662394756</v>
      </c>
      <c r="Q12" s="91">
        <v>0.11942153784978844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4.3567276768446987</v>
      </c>
      <c r="C14" s="157">
        <v>4.1478979017289888</v>
      </c>
      <c r="D14" s="157">
        <v>4.1013454662767712</v>
      </c>
      <c r="E14" s="157">
        <v>6.0158995858255047</v>
      </c>
      <c r="F14" s="157">
        <v>5.2986749844807841</v>
      </c>
      <c r="G14" s="157">
        <v>4.5094991221508174</v>
      </c>
      <c r="H14" s="157">
        <v>5.956690335066253</v>
      </c>
      <c r="I14" s="157">
        <v>8.67115046504194</v>
      </c>
      <c r="J14" s="157">
        <v>6.877179626749057</v>
      </c>
      <c r="K14" s="157">
        <v>7.6110119634623379</v>
      </c>
      <c r="L14" s="157">
        <v>8.928582899049065</v>
      </c>
      <c r="M14" s="157">
        <v>10.514344691732783</v>
      </c>
      <c r="N14" s="157">
        <v>9.9417968605336249</v>
      </c>
      <c r="O14" s="157">
        <v>9.7436765170303836</v>
      </c>
      <c r="P14" s="157">
        <v>9.6524385962067676</v>
      </c>
      <c r="Q14" s="157">
        <v>9.0034126222060493</v>
      </c>
    </row>
    <row r="15" spans="1:17" x14ac:dyDescent="0.25">
      <c r="A15" s="156" t="s">
        <v>314</v>
      </c>
      <c r="B15" s="206">
        <v>180.45118229772612</v>
      </c>
      <c r="C15" s="206">
        <v>190.14575211069126</v>
      </c>
      <c r="D15" s="206">
        <v>188.0117198704192</v>
      </c>
      <c r="E15" s="206">
        <v>186.83330333445693</v>
      </c>
      <c r="F15" s="206">
        <v>192.67317469836667</v>
      </c>
      <c r="G15" s="206">
        <v>206.72208490629646</v>
      </c>
      <c r="H15" s="206">
        <v>203.40905745028471</v>
      </c>
      <c r="I15" s="206">
        <v>437.14123067739433</v>
      </c>
      <c r="J15" s="206">
        <v>344.45696471876698</v>
      </c>
      <c r="K15" s="206">
        <v>303.80660083589663</v>
      </c>
      <c r="L15" s="206">
        <v>362.9249379021395</v>
      </c>
      <c r="M15" s="206">
        <v>372.14125692488778</v>
      </c>
      <c r="N15" s="206">
        <v>377.2114351248465</v>
      </c>
      <c r="O15" s="206">
        <v>366.48302398643364</v>
      </c>
      <c r="P15" s="206">
        <v>354.39436983838976</v>
      </c>
      <c r="Q15" s="206">
        <v>337.37760075137294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0.2720465250965251</v>
      </c>
      <c r="E16" s="87">
        <v>0.45370424710424717</v>
      </c>
      <c r="F16" s="87">
        <v>0</v>
      </c>
      <c r="G16" s="87">
        <v>0</v>
      </c>
      <c r="H16" s="87">
        <v>7.1723088803088801</v>
      </c>
      <c r="I16" s="87">
        <v>0.90448216241280932</v>
      </c>
      <c r="J16" s="87">
        <v>0.97328727008315585</v>
      </c>
      <c r="K16" s="87">
        <v>0.89295875719517803</v>
      </c>
      <c r="L16" s="87">
        <v>0.63798098807932857</v>
      </c>
      <c r="M16" s="87">
        <v>0.960778618135533</v>
      </c>
      <c r="N16" s="87">
        <v>0.45494704825168225</v>
      </c>
      <c r="O16" s="87">
        <v>0.83060379112067906</v>
      </c>
      <c r="P16" s="87">
        <v>0.71236483107637538</v>
      </c>
      <c r="Q16" s="87">
        <v>1.0476072145843971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14.389596664163584</v>
      </c>
      <c r="C19" s="87">
        <v>15.047773384874933</v>
      </c>
      <c r="D19" s="87">
        <v>13.817671751927881</v>
      </c>
      <c r="E19" s="87">
        <v>14.42104434046577</v>
      </c>
      <c r="F19" s="87">
        <v>11.822896372937032</v>
      </c>
      <c r="G19" s="87">
        <v>3.2288609677479645</v>
      </c>
      <c r="H19" s="87">
        <v>7.5919448824788498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26.00568684049939</v>
      </c>
      <c r="C20" s="87">
        <v>24.274511003861004</v>
      </c>
      <c r="D20" s="87">
        <v>16.509031274131278</v>
      </c>
      <c r="E20" s="87">
        <v>14.738347104247103</v>
      </c>
      <c r="F20" s="87">
        <v>16.465624324324324</v>
      </c>
      <c r="G20" s="87">
        <v>15.60350409247642</v>
      </c>
      <c r="H20" s="87">
        <v>11.252235521235523</v>
      </c>
      <c r="I20" s="87">
        <v>0.73103929691912184</v>
      </c>
      <c r="J20" s="87">
        <v>0.43484373601011117</v>
      </c>
      <c r="K20" s="87">
        <v>0.60266379025341654</v>
      </c>
      <c r="L20" s="87">
        <v>0.51916410225634302</v>
      </c>
      <c r="M20" s="87">
        <v>0.50496525670513082</v>
      </c>
      <c r="N20" s="87">
        <v>0.5403875825552289</v>
      </c>
      <c r="O20" s="87">
        <v>0.94046971593640538</v>
      </c>
      <c r="P20" s="87">
        <v>0.33783724058706494</v>
      </c>
      <c r="Q20" s="87">
        <v>0.6120977393487812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5.455142464020029</v>
      </c>
      <c r="C22" s="87">
        <v>5.3450210038085624</v>
      </c>
      <c r="D22" s="87">
        <v>5.9299015933947956</v>
      </c>
      <c r="E22" s="87">
        <v>7.5418300364621977</v>
      </c>
      <c r="F22" s="87">
        <v>5.7828273601786764</v>
      </c>
      <c r="G22" s="87">
        <v>0.99603338230888516</v>
      </c>
      <c r="H22" s="87">
        <v>1.322955617998897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134.60075632904312</v>
      </c>
      <c r="C24" s="87">
        <v>145.47844671814676</v>
      </c>
      <c r="D24" s="87">
        <v>151.48306872586872</v>
      </c>
      <c r="E24" s="87">
        <v>149.67837760617761</v>
      </c>
      <c r="F24" s="87">
        <v>158.60182664092665</v>
      </c>
      <c r="G24" s="87">
        <v>186.8936864637632</v>
      </c>
      <c r="H24" s="87">
        <v>176.06961254826257</v>
      </c>
      <c r="I24" s="87">
        <v>180.9512169721126</v>
      </c>
      <c r="J24" s="87">
        <v>127.10448936277496</v>
      </c>
      <c r="K24" s="87">
        <v>126.38690216184928</v>
      </c>
      <c r="L24" s="87">
        <v>154.44593324629898</v>
      </c>
      <c r="M24" s="87">
        <v>157.17537188326438</v>
      </c>
      <c r="N24" s="87">
        <v>155.0110526543329</v>
      </c>
      <c r="O24" s="87">
        <v>176.05872631205239</v>
      </c>
      <c r="P24" s="87">
        <v>187.44722353799779</v>
      </c>
      <c r="Q24" s="87">
        <v>186.31829265350905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254.55449224594977</v>
      </c>
      <c r="J25" s="87">
        <v>215.94434434989876</v>
      </c>
      <c r="K25" s="87">
        <v>175.92407612659875</v>
      </c>
      <c r="L25" s="87">
        <v>207.32185956550487</v>
      </c>
      <c r="M25" s="87">
        <v>213.50014116678273</v>
      </c>
      <c r="N25" s="87">
        <v>221.20504783970671</v>
      </c>
      <c r="O25" s="87">
        <v>188.65322416732417</v>
      </c>
      <c r="P25" s="87">
        <v>165.89694422872853</v>
      </c>
      <c r="Q25" s="87">
        <v>149.39960314393068</v>
      </c>
    </row>
    <row r="26" spans="1:17" x14ac:dyDescent="0.25">
      <c r="A26" s="156" t="s">
        <v>313</v>
      </c>
      <c r="B26" s="204">
        <v>30.977525088125407</v>
      </c>
      <c r="C26" s="204">
        <v>31.687546053867859</v>
      </c>
      <c r="D26" s="204">
        <v>32.106147991452808</v>
      </c>
      <c r="E26" s="204">
        <v>33.965067884371678</v>
      </c>
      <c r="F26" s="204">
        <v>34.291526103834975</v>
      </c>
      <c r="G26" s="204">
        <v>31.669820988286116</v>
      </c>
      <c r="H26" s="204">
        <v>34.174835994326898</v>
      </c>
      <c r="I26" s="204">
        <v>16.58599078991735</v>
      </c>
      <c r="J26" s="204">
        <v>16.668370876724829</v>
      </c>
      <c r="K26" s="204">
        <v>18.460686987235498</v>
      </c>
      <c r="L26" s="204">
        <v>13.720637158740097</v>
      </c>
      <c r="M26" s="204">
        <v>17.214049218441847</v>
      </c>
      <c r="N26" s="204">
        <v>11.076065214879465</v>
      </c>
      <c r="O26" s="204">
        <v>12.083909399312089</v>
      </c>
      <c r="P26" s="204">
        <v>12.600311835019708</v>
      </c>
      <c r="Q26" s="204">
        <v>8.0424178947538696</v>
      </c>
    </row>
    <row r="27" spans="1:17" x14ac:dyDescent="0.25">
      <c r="A27" s="156" t="s">
        <v>312</v>
      </c>
      <c r="B27" s="204">
        <v>25.161508246455913</v>
      </c>
      <c r="C27" s="204">
        <v>28.564797257141159</v>
      </c>
      <c r="D27" s="204">
        <v>26.579649876248713</v>
      </c>
      <c r="E27" s="204">
        <v>21.983845255189255</v>
      </c>
      <c r="F27" s="204">
        <v>24.251616202753734</v>
      </c>
      <c r="G27" s="204">
        <v>37.032146665100917</v>
      </c>
      <c r="H27" s="204">
        <v>29.961803593042539</v>
      </c>
      <c r="I27" s="204">
        <v>70.476752756765535</v>
      </c>
      <c r="J27" s="204">
        <v>63.898492458026475</v>
      </c>
      <c r="K27" s="204">
        <v>58.98461516787328</v>
      </c>
      <c r="L27" s="204">
        <v>58.507956634726433</v>
      </c>
      <c r="M27" s="204">
        <v>58.700945899264376</v>
      </c>
      <c r="N27" s="204">
        <v>50.339316007112423</v>
      </c>
      <c r="O27" s="204">
        <v>47.242531635492902</v>
      </c>
      <c r="P27" s="204">
        <v>46.019130409723346</v>
      </c>
      <c r="Q27" s="204">
        <v>39.622570159852856</v>
      </c>
    </row>
    <row r="28" spans="1:17" x14ac:dyDescent="0.25">
      <c r="A28" s="152" t="s">
        <v>318</v>
      </c>
      <c r="B28" s="264">
        <v>4.0847996140096647</v>
      </c>
      <c r="C28" s="264">
        <v>6.4373193464879304</v>
      </c>
      <c r="D28" s="264">
        <v>4.6343377403675987</v>
      </c>
      <c r="E28" s="264">
        <v>0</v>
      </c>
      <c r="F28" s="264">
        <v>1.6434561410324768</v>
      </c>
      <c r="G28" s="264">
        <v>13.213281644575256</v>
      </c>
      <c r="H28" s="264">
        <v>6.2671864660351648</v>
      </c>
      <c r="I28" s="264">
        <v>32.278765700994342</v>
      </c>
      <c r="J28" s="264">
        <v>32.401644722416322</v>
      </c>
      <c r="K28" s="264">
        <v>30.158444970848329</v>
      </c>
      <c r="L28" s="264">
        <v>26.806748307676166</v>
      </c>
      <c r="M28" s="264">
        <v>25.555658934055309</v>
      </c>
      <c r="N28" s="264">
        <v>18.834880179306062</v>
      </c>
      <c r="O28" s="264">
        <v>16.44123982089792</v>
      </c>
      <c r="P28" s="264">
        <v>15.999776952058504</v>
      </c>
      <c r="Q28" s="264">
        <v>12.241301385074649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11.22053611985506</v>
      </c>
      <c r="J29" s="83">
        <v>14.346661621546311</v>
      </c>
      <c r="K29" s="83">
        <v>6.3344620079706253</v>
      </c>
      <c r="L29" s="83">
        <v>6.5460419458747507</v>
      </c>
      <c r="M29" s="83">
        <v>8.2944304889474854</v>
      </c>
      <c r="N29" s="83">
        <v>3.6397118222637941</v>
      </c>
      <c r="O29" s="83">
        <v>2.5648005610032003</v>
      </c>
      <c r="P29" s="83">
        <v>5.4384672078541376</v>
      </c>
      <c r="Q29" s="83">
        <v>3.9089874602070722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1.0986779054741793</v>
      </c>
      <c r="H30" s="208">
        <v>1.10084</v>
      </c>
      <c r="I30" s="208">
        <v>1.09954</v>
      </c>
      <c r="J30" s="208">
        <v>1.10016</v>
      </c>
      <c r="K30" s="208">
        <v>7.7014199999999997</v>
      </c>
      <c r="L30" s="208">
        <v>4.4188072710346225</v>
      </c>
      <c r="M30" s="208">
        <v>5.5166759969492709</v>
      </c>
      <c r="N30" s="208">
        <v>4.4180181677091612</v>
      </c>
      <c r="O30" s="208">
        <v>3.3158009180028043</v>
      </c>
      <c r="P30" s="208">
        <v>3.3198627161080805</v>
      </c>
      <c r="Q30" s="208">
        <v>2.2211814784371664</v>
      </c>
    </row>
    <row r="31" spans="1:17" x14ac:dyDescent="0.25">
      <c r="A31" s="154" t="s">
        <v>125</v>
      </c>
      <c r="B31" s="208">
        <v>4.0847996140096647</v>
      </c>
      <c r="C31" s="208">
        <v>6.3125435768292277</v>
      </c>
      <c r="D31" s="208">
        <v>4.6333735847687763</v>
      </c>
      <c r="E31" s="208">
        <v>0</v>
      </c>
      <c r="F31" s="208">
        <v>1.6434561410324768</v>
      </c>
      <c r="G31" s="208">
        <v>10.997536635784869</v>
      </c>
      <c r="H31" s="208">
        <v>5.166346466035165</v>
      </c>
      <c r="I31" s="208">
        <v>11.152767383739516</v>
      </c>
      <c r="J31" s="208">
        <v>10.728580093312734</v>
      </c>
      <c r="K31" s="208">
        <v>11.978909509134416</v>
      </c>
      <c r="L31" s="208">
        <v>10.672044864501226</v>
      </c>
      <c r="M31" s="208">
        <v>7.5160342986835396</v>
      </c>
      <c r="N31" s="208">
        <v>6.5847533431290834</v>
      </c>
      <c r="O31" s="208">
        <v>7.7611432730137047</v>
      </c>
      <c r="P31" s="208">
        <v>4.7407904001682031</v>
      </c>
      <c r="Q31" s="208">
        <v>3.9057019605889467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8.8059221973997666</v>
      </c>
      <c r="J32" s="208">
        <v>6.2262430075572768</v>
      </c>
      <c r="K32" s="208">
        <v>4.1436534537432923</v>
      </c>
      <c r="L32" s="208">
        <v>5.1698542262655653</v>
      </c>
      <c r="M32" s="208">
        <v>4.2285181494750166</v>
      </c>
      <c r="N32" s="208">
        <v>4.192396846204022</v>
      </c>
      <c r="O32" s="208">
        <v>2.7994950688782083</v>
      </c>
      <c r="P32" s="208">
        <v>2.5006566279280813</v>
      </c>
      <c r="Q32" s="208">
        <v>2.2054304858414646</v>
      </c>
    </row>
    <row r="33" spans="1:17" x14ac:dyDescent="0.25">
      <c r="A33" s="154" t="s">
        <v>26</v>
      </c>
      <c r="B33" s="208">
        <v>0</v>
      </c>
      <c r="C33" s="208">
        <v>0.12477576965870263</v>
      </c>
      <c r="D33" s="208">
        <v>9.6415559882245816E-4</v>
      </c>
      <c r="E33" s="208">
        <v>0</v>
      </c>
      <c r="F33" s="208">
        <v>0</v>
      </c>
      <c r="G33" s="208">
        <v>1.1170671033162078</v>
      </c>
      <c r="H33" s="208">
        <v>0</v>
      </c>
      <c r="I33" s="208">
        <v>0</v>
      </c>
      <c r="J33" s="208">
        <v>0</v>
      </c>
      <c r="K33" s="208">
        <v>0</v>
      </c>
      <c r="L33" s="208">
        <v>0</v>
      </c>
      <c r="M33" s="208">
        <v>0</v>
      </c>
      <c r="N33" s="208">
        <v>0</v>
      </c>
      <c r="O33" s="208">
        <v>0</v>
      </c>
      <c r="P33" s="208">
        <v>0</v>
      </c>
      <c r="Q33" s="208">
        <v>0</v>
      </c>
    </row>
    <row r="34" spans="1:17" x14ac:dyDescent="0.25">
      <c r="A34" s="152" t="s">
        <v>317</v>
      </c>
      <c r="B34" s="264">
        <v>18.429056915512454</v>
      </c>
      <c r="C34" s="264">
        <v>19.419140641091872</v>
      </c>
      <c r="D34" s="264">
        <v>19.201196922936429</v>
      </c>
      <c r="E34" s="264">
        <v>19.080848000114752</v>
      </c>
      <c r="F34" s="264">
        <v>19.677260394726815</v>
      </c>
      <c r="G34" s="264">
        <v>21.112042713834537</v>
      </c>
      <c r="H34" s="264">
        <v>20.773690973646101</v>
      </c>
      <c r="I34" s="264">
        <v>36.780381005350904</v>
      </c>
      <c r="J34" s="264">
        <v>30.072200652129396</v>
      </c>
      <c r="K34" s="264">
        <v>27.248333702389441</v>
      </c>
      <c r="L34" s="264">
        <v>30.528504296388718</v>
      </c>
      <c r="M34" s="264">
        <v>31.674000707222582</v>
      </c>
      <c r="N34" s="264">
        <v>30.557763587218375</v>
      </c>
      <c r="O34" s="264">
        <v>29.76847904542301</v>
      </c>
      <c r="P34" s="264">
        <v>28.942403728175975</v>
      </c>
      <c r="Q34" s="264">
        <v>26.693882629927451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2.7783474903474905E-2</v>
      </c>
      <c r="E35" s="87">
        <v>4.6335752895752903E-2</v>
      </c>
      <c r="F35" s="87">
        <v>0</v>
      </c>
      <c r="G35" s="87">
        <v>0</v>
      </c>
      <c r="H35" s="87">
        <v>0.73249111969111969</v>
      </c>
      <c r="I35" s="87">
        <v>7.6101717732129578E-2</v>
      </c>
      <c r="J35" s="87">
        <v>8.4971108370535064E-2</v>
      </c>
      <c r="K35" s="87">
        <v>8.0089234834196624E-2</v>
      </c>
      <c r="L35" s="87">
        <v>5.3665657279373433E-2</v>
      </c>
      <c r="M35" s="87">
        <v>8.1774600542211529E-2</v>
      </c>
      <c r="N35" s="87">
        <v>3.6855097832801657E-2</v>
      </c>
      <c r="O35" s="87">
        <v>6.7467822334766975E-2</v>
      </c>
      <c r="P35" s="87">
        <v>5.8176856907090006E-2</v>
      </c>
      <c r="Q35" s="87">
        <v>8.2888442997107639E-2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1.4695758295315999</v>
      </c>
      <c r="C38" s="87">
        <v>1.5367938776042485</v>
      </c>
      <c r="D38" s="87">
        <v>1.4111664767926346</v>
      </c>
      <c r="E38" s="87">
        <v>1.4727875071113978</v>
      </c>
      <c r="F38" s="87">
        <v>1.2074447359595268</v>
      </c>
      <c r="G38" s="87">
        <v>0.32975601372745172</v>
      </c>
      <c r="H38" s="87">
        <v>0.77534756246592507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2.6558999326467458</v>
      </c>
      <c r="C39" s="87">
        <v>2.4790989961389962</v>
      </c>
      <c r="D39" s="87">
        <v>1.6860287258687263</v>
      </c>
      <c r="E39" s="87">
        <v>1.5051928957528957</v>
      </c>
      <c r="F39" s="87">
        <v>1.6815956756756762</v>
      </c>
      <c r="G39" s="87">
        <v>1.5935493541252517</v>
      </c>
      <c r="H39" s="87">
        <v>1.1491644787644788</v>
      </c>
      <c r="I39" s="87">
        <v>6.1508505681112803E-2</v>
      </c>
      <c r="J39" s="87">
        <v>3.7963256432611746E-2</v>
      </c>
      <c r="K39" s="87">
        <v>5.4052756003290958E-2</v>
      </c>
      <c r="L39" s="87">
        <v>4.3671023594794217E-2</v>
      </c>
      <c r="M39" s="87">
        <v>4.2979029065915685E-2</v>
      </c>
      <c r="N39" s="87">
        <v>4.3776604990052273E-2</v>
      </c>
      <c r="O39" s="87">
        <v>7.6391950511585427E-2</v>
      </c>
      <c r="P39" s="87">
        <v>2.7590228975541049E-2</v>
      </c>
      <c r="Q39" s="87">
        <v>4.8430201577790433E-2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0.55712093249566252</v>
      </c>
      <c r="C41" s="87">
        <v>0.54587448549534257</v>
      </c>
      <c r="D41" s="87">
        <v>0.60560697124031959</v>
      </c>
      <c r="E41" s="87">
        <v>0.77022945053230962</v>
      </c>
      <c r="F41" s="87">
        <v>0.59058662401824791</v>
      </c>
      <c r="G41" s="87">
        <v>0.10172255819324787</v>
      </c>
      <c r="H41" s="87">
        <v>0.1351103609871214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13.746460220838447</v>
      </c>
      <c r="C43" s="87">
        <v>14.857373281853285</v>
      </c>
      <c r="D43" s="87">
        <v>15.470611274131274</v>
      </c>
      <c r="E43" s="87">
        <v>15.286302393822396</v>
      </c>
      <c r="F43" s="87">
        <v>16.197633359073365</v>
      </c>
      <c r="G43" s="87">
        <v>19.087014787788586</v>
      </c>
      <c r="H43" s="87">
        <v>17.981577451737454</v>
      </c>
      <c r="I43" s="87">
        <v>15.224953027887404</v>
      </c>
      <c r="J43" s="87">
        <v>11.096630637225042</v>
      </c>
      <c r="K43" s="87">
        <v>11.335607838150713</v>
      </c>
      <c r="L43" s="87">
        <v>12.991676361299744</v>
      </c>
      <c r="M43" s="87">
        <v>13.377642891106031</v>
      </c>
      <c r="N43" s="87">
        <v>12.557389992297601</v>
      </c>
      <c r="O43" s="87">
        <v>14.300800206173276</v>
      </c>
      <c r="P43" s="87">
        <v>15.308294044954382</v>
      </c>
      <c r="Q43" s="87">
        <v>14.741816364882087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21.417817754050258</v>
      </c>
      <c r="J44" s="87">
        <v>18.85263565010121</v>
      </c>
      <c r="K44" s="87">
        <v>15.77858387340124</v>
      </c>
      <c r="L44" s="87">
        <v>17.439491254214808</v>
      </c>
      <c r="M44" s="87">
        <v>18.171604186508421</v>
      </c>
      <c r="N44" s="87">
        <v>17.919741892097917</v>
      </c>
      <c r="O44" s="87">
        <v>15.323819066403381</v>
      </c>
      <c r="P44" s="87">
        <v>13.54834259733896</v>
      </c>
      <c r="Q44" s="87">
        <v>11.820747620470463</v>
      </c>
    </row>
    <row r="45" spans="1:17" x14ac:dyDescent="0.25">
      <c r="A45" s="152" t="s">
        <v>316</v>
      </c>
      <c r="B45" s="264">
        <v>2.6476517169337952</v>
      </c>
      <c r="C45" s="264">
        <v>2.7083372695613552</v>
      </c>
      <c r="D45" s="264">
        <v>2.744115212944684</v>
      </c>
      <c r="E45" s="264">
        <v>2.9029972550745025</v>
      </c>
      <c r="F45" s="264">
        <v>2.930899666994442</v>
      </c>
      <c r="G45" s="264">
        <v>2.7068223066911208</v>
      </c>
      <c r="H45" s="264">
        <v>2.9209261533612731</v>
      </c>
      <c r="I45" s="264">
        <v>1.4176060504202863</v>
      </c>
      <c r="J45" s="264">
        <v>1.4246470834807545</v>
      </c>
      <c r="K45" s="264">
        <v>1.5778364946355126</v>
      </c>
      <c r="L45" s="264">
        <v>1.1727040306615468</v>
      </c>
      <c r="M45" s="264">
        <v>1.4712862579864827</v>
      </c>
      <c r="N45" s="264">
        <v>0.94667224058798849</v>
      </c>
      <c r="O45" s="264">
        <v>1.0328127691719735</v>
      </c>
      <c r="P45" s="264">
        <v>1.0769497294888639</v>
      </c>
      <c r="Q45" s="264">
        <v>0.68738614485075811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35.622312557241123</v>
      </c>
      <c r="C47" s="242">
        <v>36.438794464427673</v>
      </c>
      <c r="D47" s="242">
        <v>36.920161811086167</v>
      </c>
      <c r="E47" s="242">
        <v>39.057809194343811</v>
      </c>
      <c r="F47" s="242">
        <v>39.433216742155295</v>
      </c>
      <c r="G47" s="242">
        <v>36.418411692580854</v>
      </c>
      <c r="H47" s="242">
        <v>39.299030052243488</v>
      </c>
      <c r="I47" s="242">
        <v>19.072903542460253</v>
      </c>
      <c r="J47" s="242">
        <v>19.167635745643057</v>
      </c>
      <c r="K47" s="242">
        <v>21.228692738038617</v>
      </c>
      <c r="L47" s="242">
        <v>15.777917182302369</v>
      </c>
      <c r="M47" s="242">
        <v>19.795133403672942</v>
      </c>
      <c r="N47" s="242">
        <v>12.736816639366291</v>
      </c>
      <c r="O47" s="242">
        <v>13.895777545530446</v>
      </c>
      <c r="P47" s="242">
        <v>14.489609651799935</v>
      </c>
      <c r="Q47" s="242">
        <v>9.2483025402404184</v>
      </c>
    </row>
    <row r="49" spans="1:17" ht="12.75" x14ac:dyDescent="0.25">
      <c r="A49" s="98" t="str">
        <f>FBT_fec!$A$81</f>
        <v>Market shares of energy uses (%)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</v>
      </c>
      <c r="C51" s="77">
        <f t="shared" si="0"/>
        <v>1.0000000000000002</v>
      </c>
      <c r="D51" s="77">
        <f t="shared" si="0"/>
        <v>1.0000000000000002</v>
      </c>
      <c r="E51" s="77">
        <f t="shared" si="0"/>
        <v>1</v>
      </c>
      <c r="F51" s="77">
        <f t="shared" si="0"/>
        <v>0.99999999999999944</v>
      </c>
      <c r="G51" s="77">
        <f t="shared" si="0"/>
        <v>1.0000000000000002</v>
      </c>
      <c r="H51" s="77">
        <f t="shared" si="0"/>
        <v>0.99999999999999989</v>
      </c>
      <c r="I51" s="77">
        <f t="shared" si="0"/>
        <v>0.99999999999999967</v>
      </c>
      <c r="J51" s="77">
        <f t="shared" si="0"/>
        <v>0.99999999999999956</v>
      </c>
      <c r="K51" s="77">
        <f t="shared" si="0"/>
        <v>1</v>
      </c>
      <c r="L51" s="77">
        <f t="shared" si="0"/>
        <v>1</v>
      </c>
      <c r="M51" s="77">
        <f t="shared" si="0"/>
        <v>1.0000000000000002</v>
      </c>
      <c r="N51" s="77">
        <f t="shared" si="0"/>
        <v>0.99999999999999989</v>
      </c>
      <c r="O51" s="77">
        <f t="shared" si="0"/>
        <v>1</v>
      </c>
      <c r="P51" s="77">
        <f t="shared" si="0"/>
        <v>0.99999999999999978</v>
      </c>
      <c r="Q51" s="77">
        <f t="shared" si="0"/>
        <v>1</v>
      </c>
    </row>
    <row r="52" spans="1:17" x14ac:dyDescent="0.25">
      <c r="A52" s="132" t="s">
        <v>83</v>
      </c>
      <c r="B52" s="203">
        <f t="shared" ref="B52:Q52" si="1">IF(B$6=0,0,B$6/B$5)</f>
        <v>1.2819088270678158E-2</v>
      </c>
      <c r="C52" s="203">
        <f t="shared" si="1"/>
        <v>1.2819088270678155E-2</v>
      </c>
      <c r="D52" s="203">
        <f t="shared" si="1"/>
        <v>1.2819088270678158E-2</v>
      </c>
      <c r="E52" s="203">
        <f t="shared" si="1"/>
        <v>1.2819088270678155E-2</v>
      </c>
      <c r="F52" s="203">
        <f t="shared" si="1"/>
        <v>1.2819088270678149E-2</v>
      </c>
      <c r="G52" s="203">
        <f t="shared" si="1"/>
        <v>1.2819088270678156E-2</v>
      </c>
      <c r="H52" s="203">
        <f t="shared" si="1"/>
        <v>1.2819088270678155E-2</v>
      </c>
      <c r="I52" s="203">
        <f t="shared" si="1"/>
        <v>1.2819088270678149E-2</v>
      </c>
      <c r="J52" s="203">
        <f t="shared" si="1"/>
        <v>1.2819088270678151E-2</v>
      </c>
      <c r="K52" s="203">
        <f t="shared" si="1"/>
        <v>1.2819088270678156E-2</v>
      </c>
      <c r="L52" s="203">
        <f t="shared" si="1"/>
        <v>1.2819088270678155E-2</v>
      </c>
      <c r="M52" s="203">
        <f t="shared" si="1"/>
        <v>1.2819088270678156E-2</v>
      </c>
      <c r="N52" s="203">
        <f t="shared" si="1"/>
        <v>1.2819088270678155E-2</v>
      </c>
      <c r="O52" s="203">
        <f t="shared" si="1"/>
        <v>1.2819088270678155E-2</v>
      </c>
      <c r="P52" s="203">
        <f t="shared" si="1"/>
        <v>1.2819088270678151E-2</v>
      </c>
      <c r="Q52" s="203">
        <f t="shared" si="1"/>
        <v>1.2819088270678155E-2</v>
      </c>
    </row>
    <row r="53" spans="1:17" x14ac:dyDescent="0.25">
      <c r="A53" s="76" t="s">
        <v>82</v>
      </c>
      <c r="B53" s="202">
        <f t="shared" ref="B53:Q53" si="2">IF(B$7=0,0,B$7/B$5)</f>
        <v>1.3933791598563214E-2</v>
      </c>
      <c r="C53" s="202">
        <f t="shared" si="2"/>
        <v>1.3933791598563212E-2</v>
      </c>
      <c r="D53" s="202">
        <f t="shared" si="2"/>
        <v>1.3933791598563214E-2</v>
      </c>
      <c r="E53" s="202">
        <f t="shared" si="2"/>
        <v>1.3933791598563212E-2</v>
      </c>
      <c r="F53" s="202">
        <f t="shared" si="2"/>
        <v>1.3933791598563209E-2</v>
      </c>
      <c r="G53" s="202">
        <f t="shared" si="2"/>
        <v>1.3933791598563216E-2</v>
      </c>
      <c r="H53" s="202">
        <f t="shared" si="2"/>
        <v>1.393379159856321E-2</v>
      </c>
      <c r="I53" s="202">
        <f t="shared" si="2"/>
        <v>1.3933791598563209E-2</v>
      </c>
      <c r="J53" s="202">
        <f t="shared" si="2"/>
        <v>1.393379159856321E-2</v>
      </c>
      <c r="K53" s="202">
        <f t="shared" si="2"/>
        <v>1.3933791598563214E-2</v>
      </c>
      <c r="L53" s="202">
        <f t="shared" si="2"/>
        <v>1.3933791598563212E-2</v>
      </c>
      <c r="M53" s="202">
        <f t="shared" si="2"/>
        <v>1.3933791598563216E-2</v>
      </c>
      <c r="N53" s="202">
        <f t="shared" si="2"/>
        <v>1.3933791598563212E-2</v>
      </c>
      <c r="O53" s="202">
        <f t="shared" si="2"/>
        <v>1.3933791598563212E-2</v>
      </c>
      <c r="P53" s="202">
        <f t="shared" si="2"/>
        <v>1.393379159856321E-2</v>
      </c>
      <c r="Q53" s="202">
        <f t="shared" si="2"/>
        <v>1.3933791598563212E-2</v>
      </c>
    </row>
    <row r="54" spans="1:17" x14ac:dyDescent="0.25">
      <c r="A54" s="76" t="s">
        <v>81</v>
      </c>
      <c r="B54" s="202">
        <f t="shared" ref="B54:Q54" si="3">IF(B$8=0,0,B$8/B$5)</f>
        <v>3.4555803164436773E-2</v>
      </c>
      <c r="C54" s="202">
        <f t="shared" si="3"/>
        <v>3.4555803164436766E-2</v>
      </c>
      <c r="D54" s="202">
        <f t="shared" si="3"/>
        <v>3.4555803164436773E-2</v>
      </c>
      <c r="E54" s="202">
        <f t="shared" si="3"/>
        <v>3.4555803164436766E-2</v>
      </c>
      <c r="F54" s="202">
        <f t="shared" si="3"/>
        <v>3.4555803164436759E-2</v>
      </c>
      <c r="G54" s="202">
        <f t="shared" si="3"/>
        <v>3.4555803164436766E-2</v>
      </c>
      <c r="H54" s="202">
        <f t="shared" si="3"/>
        <v>3.4555803164436766E-2</v>
      </c>
      <c r="I54" s="202">
        <f t="shared" si="3"/>
        <v>3.4555803164436759E-2</v>
      </c>
      <c r="J54" s="202">
        <f t="shared" si="3"/>
        <v>3.4555803164436759E-2</v>
      </c>
      <c r="K54" s="202">
        <f t="shared" si="3"/>
        <v>3.4555803164436773E-2</v>
      </c>
      <c r="L54" s="202">
        <f t="shared" si="3"/>
        <v>3.4555803164436766E-2</v>
      </c>
      <c r="M54" s="202">
        <f t="shared" si="3"/>
        <v>3.4555803164436773E-2</v>
      </c>
      <c r="N54" s="202">
        <f t="shared" si="3"/>
        <v>3.4555803164436766E-2</v>
      </c>
      <c r="O54" s="202">
        <f t="shared" si="3"/>
        <v>3.4555803164436766E-2</v>
      </c>
      <c r="P54" s="202">
        <f t="shared" si="3"/>
        <v>3.4555803164436752E-2</v>
      </c>
      <c r="Q54" s="202">
        <f t="shared" si="3"/>
        <v>3.4555803164436759E-2</v>
      </c>
    </row>
    <row r="55" spans="1:17" x14ac:dyDescent="0.25">
      <c r="A55" s="76" t="s">
        <v>80</v>
      </c>
      <c r="B55" s="202">
        <f t="shared" ref="B55:Q55" si="4">IF(B$9=0,0,B$9/B$5)</f>
        <v>0.10589681614908042</v>
      </c>
      <c r="C55" s="202">
        <f t="shared" si="4"/>
        <v>0.10589681614908041</v>
      </c>
      <c r="D55" s="202">
        <f t="shared" si="4"/>
        <v>0.10589681614908043</v>
      </c>
      <c r="E55" s="202">
        <f t="shared" si="4"/>
        <v>0.10589681614908041</v>
      </c>
      <c r="F55" s="202">
        <f t="shared" si="4"/>
        <v>0.10589681614908038</v>
      </c>
      <c r="G55" s="202">
        <f t="shared" si="4"/>
        <v>0.10589681614908042</v>
      </c>
      <c r="H55" s="202">
        <f t="shared" si="4"/>
        <v>0.10589681614908038</v>
      </c>
      <c r="I55" s="202">
        <f t="shared" si="4"/>
        <v>0.10589681614908036</v>
      </c>
      <c r="J55" s="202">
        <f t="shared" si="4"/>
        <v>0.10589681614908038</v>
      </c>
      <c r="K55" s="202">
        <f t="shared" si="4"/>
        <v>0.10589681614908042</v>
      </c>
      <c r="L55" s="202">
        <f t="shared" si="4"/>
        <v>0.10589681614908041</v>
      </c>
      <c r="M55" s="202">
        <f t="shared" si="4"/>
        <v>0.10589681614908043</v>
      </c>
      <c r="N55" s="202">
        <f t="shared" si="4"/>
        <v>0.10589681614908041</v>
      </c>
      <c r="O55" s="202">
        <f t="shared" si="4"/>
        <v>0.10589681614908041</v>
      </c>
      <c r="P55" s="202">
        <f t="shared" si="4"/>
        <v>0.10589681614908038</v>
      </c>
      <c r="Q55" s="202">
        <f t="shared" si="4"/>
        <v>0.10589681614908039</v>
      </c>
    </row>
    <row r="56" spans="1:17" x14ac:dyDescent="0.25">
      <c r="A56" s="129" t="s">
        <v>79</v>
      </c>
      <c r="B56" s="201">
        <f t="shared" ref="B56:Q56" si="5">IF(B$10=0,0,B$10/B$5)</f>
        <v>2.3408769885586198E-2</v>
      </c>
      <c r="C56" s="201">
        <f t="shared" si="5"/>
        <v>2.3408769885586194E-2</v>
      </c>
      <c r="D56" s="201">
        <f t="shared" si="5"/>
        <v>2.3408769885586201E-2</v>
      </c>
      <c r="E56" s="201">
        <f t="shared" si="5"/>
        <v>2.3408769885586191E-2</v>
      </c>
      <c r="F56" s="201">
        <f t="shared" si="5"/>
        <v>2.3408769885586187E-2</v>
      </c>
      <c r="G56" s="201">
        <f t="shared" si="5"/>
        <v>2.3408769885586198E-2</v>
      </c>
      <c r="H56" s="201">
        <f t="shared" si="5"/>
        <v>2.3408769885586191E-2</v>
      </c>
      <c r="I56" s="201">
        <f t="shared" si="5"/>
        <v>2.3408769885586187E-2</v>
      </c>
      <c r="J56" s="201">
        <f t="shared" si="5"/>
        <v>2.3408769885586191E-2</v>
      </c>
      <c r="K56" s="201">
        <f t="shared" si="5"/>
        <v>2.3408769885586198E-2</v>
      </c>
      <c r="L56" s="201">
        <f t="shared" si="5"/>
        <v>2.3408769885586191E-2</v>
      </c>
      <c r="M56" s="201">
        <f t="shared" si="5"/>
        <v>2.3408769885586198E-2</v>
      </c>
      <c r="N56" s="201">
        <f t="shared" si="5"/>
        <v>2.3408769885586194E-2</v>
      </c>
      <c r="O56" s="201">
        <f t="shared" si="5"/>
        <v>2.3408769885586191E-2</v>
      </c>
      <c r="P56" s="201">
        <f t="shared" si="5"/>
        <v>2.3408769885586191E-2</v>
      </c>
      <c r="Q56" s="201">
        <f t="shared" si="5"/>
        <v>2.3408769885586194E-2</v>
      </c>
    </row>
    <row r="57" spans="1:17" x14ac:dyDescent="0.25">
      <c r="A57" s="127" t="s">
        <v>314</v>
      </c>
      <c r="B57" s="200">
        <f t="shared" ref="B57:Q57" si="6">IF(B$15=0,0,B$15/B$5)</f>
        <v>0.5365462532269083</v>
      </c>
      <c r="C57" s="200">
        <f t="shared" si="6"/>
        <v>0.5365462532269083</v>
      </c>
      <c r="D57" s="200">
        <f t="shared" si="6"/>
        <v>0.5365462532269083</v>
      </c>
      <c r="E57" s="200">
        <f t="shared" si="6"/>
        <v>0.53654625322690819</v>
      </c>
      <c r="F57" s="200">
        <f t="shared" si="6"/>
        <v>0.53654625322690785</v>
      </c>
      <c r="G57" s="200">
        <f t="shared" si="6"/>
        <v>0.53654625322690819</v>
      </c>
      <c r="H57" s="200">
        <f t="shared" si="6"/>
        <v>0.53654625322690808</v>
      </c>
      <c r="I57" s="200">
        <f t="shared" si="6"/>
        <v>0.65126253111812249</v>
      </c>
      <c r="J57" s="200">
        <f t="shared" si="6"/>
        <v>0.62765400707802821</v>
      </c>
      <c r="K57" s="200">
        <f t="shared" si="6"/>
        <v>0.61095300068817515</v>
      </c>
      <c r="L57" s="200">
        <f t="shared" si="6"/>
        <v>0.65142111260636826</v>
      </c>
      <c r="M57" s="200">
        <f t="shared" si="6"/>
        <v>0.64380662880514006</v>
      </c>
      <c r="N57" s="200">
        <f t="shared" si="6"/>
        <v>0.67641593345566209</v>
      </c>
      <c r="O57" s="200">
        <f t="shared" si="6"/>
        <v>0.67460221422822897</v>
      </c>
      <c r="P57" s="200">
        <f t="shared" si="6"/>
        <v>0.67096947412870178</v>
      </c>
      <c r="Q57" s="200">
        <f t="shared" si="6"/>
        <v>0.69255623697464841</v>
      </c>
    </row>
    <row r="58" spans="1:17" x14ac:dyDescent="0.25">
      <c r="A58" s="127" t="s">
        <v>313</v>
      </c>
      <c r="B58" s="200">
        <f t="shared" ref="B58:Q58" si="7">IF(B$26=0,0,B$26/B$5)</f>
        <v>9.2107321263506514E-2</v>
      </c>
      <c r="C58" s="200">
        <f t="shared" si="7"/>
        <v>8.9414745901136253E-2</v>
      </c>
      <c r="D58" s="200">
        <f t="shared" si="7"/>
        <v>9.1624253116961943E-2</v>
      </c>
      <c r="E58" s="200">
        <f t="shared" si="7"/>
        <v>9.75405861198851E-2</v>
      </c>
      <c r="F58" s="200">
        <f t="shared" si="7"/>
        <v>9.5493261463352713E-2</v>
      </c>
      <c r="G58" s="200">
        <f t="shared" si="7"/>
        <v>8.2198879714928091E-2</v>
      </c>
      <c r="H58" s="200">
        <f t="shared" si="7"/>
        <v>9.0145347691224495E-2</v>
      </c>
      <c r="I58" s="200">
        <f t="shared" si="7"/>
        <v>2.4710170500743919E-2</v>
      </c>
      <c r="J58" s="200">
        <f t="shared" si="7"/>
        <v>3.0372356618716522E-2</v>
      </c>
      <c r="K58" s="200">
        <f t="shared" si="7"/>
        <v>3.7124315530289949E-2</v>
      </c>
      <c r="L58" s="200">
        <f t="shared" si="7"/>
        <v>2.4627441628232247E-2</v>
      </c>
      <c r="M58" s="200">
        <f t="shared" si="7"/>
        <v>2.9780409425681265E-2</v>
      </c>
      <c r="N58" s="200">
        <f t="shared" si="7"/>
        <v>1.9861611535871994E-2</v>
      </c>
      <c r="O58" s="200">
        <f t="shared" si="7"/>
        <v>2.2243409663665639E-2</v>
      </c>
      <c r="P58" s="200">
        <f t="shared" si="7"/>
        <v>2.3855978890568157E-2</v>
      </c>
      <c r="Q58" s="200">
        <f t="shared" si="7"/>
        <v>1.6509177434909029E-2</v>
      </c>
    </row>
    <row r="59" spans="1:17" x14ac:dyDescent="0.25">
      <c r="A59" s="127" t="s">
        <v>312</v>
      </c>
      <c r="B59" s="200">
        <f t="shared" ref="B59:Q59" si="8">IF(B$27=0,0,B$27/B$5)</f>
        <v>7.4814211817685577E-2</v>
      </c>
      <c r="C59" s="200">
        <f t="shared" si="8"/>
        <v>8.0603088800970404E-2</v>
      </c>
      <c r="D59" s="200">
        <f t="shared" si="8"/>
        <v>7.5852779619341643E-2</v>
      </c>
      <c r="E59" s="200">
        <f t="shared" si="8"/>
        <v>6.313301532798285E-2</v>
      </c>
      <c r="F59" s="200">
        <f t="shared" si="8"/>
        <v>6.7534641647210028E-2</v>
      </c>
      <c r="G59" s="200">
        <f t="shared" si="8"/>
        <v>9.6116772192558542E-2</v>
      </c>
      <c r="H59" s="200">
        <f t="shared" si="8"/>
        <v>7.903233837901541E-2</v>
      </c>
      <c r="I59" s="200">
        <f t="shared" si="8"/>
        <v>0.10499780200150036</v>
      </c>
      <c r="J59" s="200">
        <f t="shared" si="8"/>
        <v>0.11643296244647071</v>
      </c>
      <c r="K59" s="200">
        <f t="shared" si="8"/>
        <v>0.11861765851070165</v>
      </c>
      <c r="L59" s="200">
        <f t="shared" si="8"/>
        <v>0.10501708267177734</v>
      </c>
      <c r="M59" s="200">
        <f t="shared" si="8"/>
        <v>0.10155299199923479</v>
      </c>
      <c r="N59" s="200">
        <f t="shared" si="8"/>
        <v>9.0268513241653969E-2</v>
      </c>
      <c r="O59" s="200">
        <f t="shared" si="8"/>
        <v>8.6961508067643592E-2</v>
      </c>
      <c r="P59" s="200">
        <f t="shared" si="8"/>
        <v>8.7127320179925236E-2</v>
      </c>
      <c r="Q59" s="200">
        <f t="shared" si="8"/>
        <v>8.1335743772136052E-2</v>
      </c>
    </row>
    <row r="60" spans="1:17" x14ac:dyDescent="0.25">
      <c r="A60" s="142" t="s">
        <v>318</v>
      </c>
      <c r="B60" s="199">
        <f t="shared" ref="B60:Q60" si="9">IF(B$28=0,0,B$28/B$5)</f>
        <v>1.2145578101359021E-2</v>
      </c>
      <c r="C60" s="199">
        <f t="shared" si="9"/>
        <v>1.8164589731000286E-2</v>
      </c>
      <c r="D60" s="199">
        <f t="shared" si="9"/>
        <v>1.3225433778788119E-2</v>
      </c>
      <c r="E60" s="199">
        <f t="shared" si="9"/>
        <v>0</v>
      </c>
      <c r="F60" s="199">
        <f t="shared" si="9"/>
        <v>4.5766113326060395E-3</v>
      </c>
      <c r="G60" s="199">
        <f t="shared" si="9"/>
        <v>3.4295013822264311E-2</v>
      </c>
      <c r="H60" s="199">
        <f t="shared" si="9"/>
        <v>1.6531394711601855E-2</v>
      </c>
      <c r="I60" s="199">
        <f t="shared" si="9"/>
        <v>4.8089608521307371E-2</v>
      </c>
      <c r="J60" s="199">
        <f t="shared" si="9"/>
        <v>5.904082143482707E-2</v>
      </c>
      <c r="K60" s="199">
        <f t="shared" si="9"/>
        <v>6.0648426993795322E-2</v>
      </c>
      <c r="L60" s="199">
        <f t="shared" si="9"/>
        <v>4.8115960035388754E-2</v>
      </c>
      <c r="M60" s="199">
        <f t="shared" si="9"/>
        <v>4.4211444764773629E-2</v>
      </c>
      <c r="N60" s="199">
        <f t="shared" si="9"/>
        <v>3.3774726510595314E-2</v>
      </c>
      <c r="O60" s="199">
        <f t="shared" si="9"/>
        <v>3.0264148847029926E-2</v>
      </c>
      <c r="P60" s="199">
        <f t="shared" si="9"/>
        <v>3.0292134529661788E-2</v>
      </c>
      <c r="Q60" s="199">
        <f t="shared" si="9"/>
        <v>2.512848987021955E-2</v>
      </c>
    </row>
    <row r="61" spans="1:17" x14ac:dyDescent="0.25">
      <c r="A61" s="142" t="s">
        <v>317</v>
      </c>
      <c r="B61" s="199">
        <f t="shared" ref="B61:Q61" si="10">IF(B$34=0,0,B$34/B$5)</f>
        <v>5.4796213095514038E-2</v>
      </c>
      <c r="C61" s="199">
        <f t="shared" si="10"/>
        <v>5.4796213095514031E-2</v>
      </c>
      <c r="D61" s="199">
        <f t="shared" si="10"/>
        <v>5.4796213095514038E-2</v>
      </c>
      <c r="E61" s="199">
        <f t="shared" si="10"/>
        <v>5.4796213095514031E-2</v>
      </c>
      <c r="F61" s="199">
        <f t="shared" si="10"/>
        <v>5.4796213095514017E-2</v>
      </c>
      <c r="G61" s="199">
        <f t="shared" si="10"/>
        <v>5.4796213095514044E-2</v>
      </c>
      <c r="H61" s="199">
        <f t="shared" si="10"/>
        <v>5.4796213095514031E-2</v>
      </c>
      <c r="I61" s="199">
        <f t="shared" si="10"/>
        <v>5.479621309551401E-2</v>
      </c>
      <c r="J61" s="199">
        <f t="shared" si="10"/>
        <v>5.4796213095514017E-2</v>
      </c>
      <c r="K61" s="199">
        <f t="shared" si="10"/>
        <v>5.4796213095514038E-2</v>
      </c>
      <c r="L61" s="199">
        <f t="shared" si="10"/>
        <v>5.4796213095514031E-2</v>
      </c>
      <c r="M61" s="199">
        <f t="shared" si="10"/>
        <v>5.4796213095514044E-2</v>
      </c>
      <c r="N61" s="199">
        <f t="shared" si="10"/>
        <v>5.4796213095514038E-2</v>
      </c>
      <c r="O61" s="199">
        <f t="shared" si="10"/>
        <v>5.4796213095514031E-2</v>
      </c>
      <c r="P61" s="199">
        <f t="shared" si="10"/>
        <v>5.4796213095514017E-2</v>
      </c>
      <c r="Q61" s="199">
        <f t="shared" si="10"/>
        <v>5.4796213095514031E-2</v>
      </c>
    </row>
    <row r="62" spans="1:17" x14ac:dyDescent="0.25">
      <c r="A62" s="142" t="s">
        <v>316</v>
      </c>
      <c r="B62" s="199">
        <f t="shared" ref="B62:Q62" si="11">IF(B$45=0,0,B$45/B$5)</f>
        <v>7.8724206208125209E-3</v>
      </c>
      <c r="C62" s="199">
        <f t="shared" si="11"/>
        <v>7.6422859744560891E-3</v>
      </c>
      <c r="D62" s="199">
        <f t="shared" si="11"/>
        <v>7.8311327450394808E-3</v>
      </c>
      <c r="E62" s="199">
        <f t="shared" si="11"/>
        <v>8.3368022324688124E-3</v>
      </c>
      <c r="F62" s="199">
        <f t="shared" si="11"/>
        <v>8.1618172190899754E-3</v>
      </c>
      <c r="G62" s="199">
        <f t="shared" si="11"/>
        <v>7.025545274780178E-3</v>
      </c>
      <c r="H62" s="199">
        <f t="shared" si="11"/>
        <v>7.7047305718995294E-3</v>
      </c>
      <c r="I62" s="199">
        <f t="shared" si="11"/>
        <v>2.1119803846789673E-3</v>
      </c>
      <c r="J62" s="199">
        <f t="shared" si="11"/>
        <v>2.5959279161296171E-3</v>
      </c>
      <c r="K62" s="199">
        <f t="shared" si="11"/>
        <v>3.1730184213923031E-3</v>
      </c>
      <c r="L62" s="199">
        <f t="shared" si="11"/>
        <v>2.1049095408745512E-3</v>
      </c>
      <c r="M62" s="199">
        <f t="shared" si="11"/>
        <v>2.5453341389471166E-3</v>
      </c>
      <c r="N62" s="199">
        <f t="shared" si="11"/>
        <v>1.6975736355446149E-3</v>
      </c>
      <c r="O62" s="199">
        <f t="shared" si="11"/>
        <v>1.9011461250996273E-3</v>
      </c>
      <c r="P62" s="199">
        <f t="shared" si="11"/>
        <v>2.0389725547494152E-3</v>
      </c>
      <c r="Q62" s="199">
        <f t="shared" si="11"/>
        <v>1.4110408064024812E-3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0.10591794462355493</v>
      </c>
      <c r="C64" s="276">
        <f t="shared" si="13"/>
        <v>0.1028216430026405</v>
      </c>
      <c r="D64" s="276">
        <f t="shared" si="13"/>
        <v>0.10536244496844355</v>
      </c>
      <c r="E64" s="276">
        <f t="shared" si="13"/>
        <v>0.11216587625687913</v>
      </c>
      <c r="F64" s="276">
        <f t="shared" si="13"/>
        <v>0.10981157459418432</v>
      </c>
      <c r="G64" s="276">
        <f t="shared" si="13"/>
        <v>9.4523825797260597E-2</v>
      </c>
      <c r="H64" s="276">
        <f t="shared" si="13"/>
        <v>0.10366179163450714</v>
      </c>
      <c r="I64" s="276">
        <f t="shared" si="13"/>
        <v>2.8415227311288292E-2</v>
      </c>
      <c r="J64" s="276">
        <f t="shared" si="13"/>
        <v>3.4926404788439606E-2</v>
      </c>
      <c r="K64" s="276">
        <f t="shared" si="13"/>
        <v>4.2690756202488384E-2</v>
      </c>
      <c r="L64" s="276">
        <f t="shared" si="13"/>
        <v>2.8320094025277378E-2</v>
      </c>
      <c r="M64" s="276">
        <f t="shared" si="13"/>
        <v>3.4245700701599352E-2</v>
      </c>
      <c r="N64" s="276">
        <f t="shared" si="13"/>
        <v>2.2839672698467123E-2</v>
      </c>
      <c r="O64" s="276">
        <f t="shared" si="13"/>
        <v>2.5578598972117061E-2</v>
      </c>
      <c r="P64" s="276">
        <f t="shared" si="13"/>
        <v>2.7432957732460059E-2</v>
      </c>
      <c r="Q64" s="276">
        <f t="shared" si="13"/>
        <v>1.898457274996174E-2</v>
      </c>
    </row>
    <row r="66" spans="1:17" ht="12.75" x14ac:dyDescent="0.25">
      <c r="A66" s="98" t="str">
        <f>FBT_fec!$A$110</f>
        <v>Energy intensity (toe/physical output index)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 t="shared" ref="B68:Q68" si="14">SUM(B$69:B$77)</f>
        <v>258.22243370294717</v>
      </c>
      <c r="C68" s="230">
        <f t="shared" si="14"/>
        <v>254.69446387284339</v>
      </c>
      <c r="D68" s="230">
        <f t="shared" si="14"/>
        <v>254.23550007519802</v>
      </c>
      <c r="E68" s="230">
        <f t="shared" si="14"/>
        <v>251.99418581494623</v>
      </c>
      <c r="F68" s="230">
        <f t="shared" si="14"/>
        <v>253.2193996076542</v>
      </c>
      <c r="G68" s="230">
        <f t="shared" si="14"/>
        <v>256.04595002853677</v>
      </c>
      <c r="H68" s="230">
        <f t="shared" si="14"/>
        <v>251.28751842074911</v>
      </c>
      <c r="I68" s="230">
        <f t="shared" si="14"/>
        <v>226.84086191524213</v>
      </c>
      <c r="J68" s="230">
        <f t="shared" si="14"/>
        <v>225.7453336132028</v>
      </c>
      <c r="K68" s="230">
        <f t="shared" si="14"/>
        <v>226.64061867424664</v>
      </c>
      <c r="L68" s="230">
        <f t="shared" si="14"/>
        <v>226.87156839634525</v>
      </c>
      <c r="M68" s="230">
        <f t="shared" si="14"/>
        <v>226.03320422438156</v>
      </c>
      <c r="N68" s="230">
        <f t="shared" si="14"/>
        <v>225.43946710079086</v>
      </c>
      <c r="O68" s="230">
        <f t="shared" si="14"/>
        <v>227.75262073027881</v>
      </c>
      <c r="P68" s="230">
        <f t="shared" si="14"/>
        <v>229.50860169791076</v>
      </c>
      <c r="Q68" s="230">
        <f t="shared" si="14"/>
        <v>230.76409316387151</v>
      </c>
    </row>
    <row r="69" spans="1:17" x14ac:dyDescent="0.25">
      <c r="A69" s="132" t="s">
        <v>83</v>
      </c>
      <c r="B69" s="275">
        <f>IF(B$6=0,0,B$6/WWP!B$5*1000)</f>
        <v>3.3101761711074182</v>
      </c>
      <c r="C69" s="275">
        <f>IF(C$6=0,0,C$6/WWP!C$5*1000)</f>
        <v>3.2649508144390271</v>
      </c>
      <c r="D69" s="275">
        <f>IF(D$6=0,0,D$6/WWP!D$5*1000)</f>
        <v>3.2590673170039661</v>
      </c>
      <c r="E69" s="275">
        <f>IF(E$6=0,0,E$6/WWP!E$5*1000)</f>
        <v>3.2303357116594689</v>
      </c>
      <c r="F69" s="275">
        <f>IF(F$6=0,0,F$6/WWP!F$5*1000)</f>
        <v>3.2460418354186444</v>
      </c>
      <c r="G69" s="275">
        <f>IF(G$6=0,0,G$6/WWP!G$5*1000)</f>
        <v>3.2822756347654596</v>
      </c>
      <c r="H69" s="275">
        <f>IF(H$6=0,0,H$6/WWP!H$5*1000)</f>
        <v>3.221276879955246</v>
      </c>
      <c r="I69" s="275">
        <f>IF(I$6=0,0,I$6/WWP!I$5*1000)</f>
        <v>2.9078930322882028</v>
      </c>
      <c r="J69" s="275">
        <f>IF(J$6=0,0,J$6/WWP!J$5*1000)</f>
        <v>2.8938493582813352</v>
      </c>
      <c r="K69" s="275">
        <f>IF(K$6=0,0,K$6/WWP!K$5*1000)</f>
        <v>2.9053260965062764</v>
      </c>
      <c r="L69" s="275">
        <f>IF(L$6=0,0,L$6/WWP!L$5*1000)</f>
        <v>2.9082866613799458</v>
      </c>
      <c r="M69" s="275">
        <f>IF(M$6=0,0,M$6/WWP!M$5*1000)</f>
        <v>2.8975395970565692</v>
      </c>
      <c r="N69" s="275">
        <f>IF(N$6=0,0,N$6/WWP!N$5*1000)</f>
        <v>2.8899284284596827</v>
      </c>
      <c r="O69" s="275">
        <f>IF(O$6=0,0,O$6/WWP!O$5*1000)</f>
        <v>2.9195809490197275</v>
      </c>
      <c r="P69" s="275">
        <f>IF(P$6=0,0,P$6/WWP!P$5*1000)</f>
        <v>2.9420910240454319</v>
      </c>
      <c r="Q69" s="275">
        <f>IF(Q$6=0,0,Q$6/WWP!Q$5*1000)</f>
        <v>2.958185279970666</v>
      </c>
    </row>
    <row r="70" spans="1:17" x14ac:dyDescent="0.25">
      <c r="A70" s="76" t="s">
        <v>82</v>
      </c>
      <c r="B70" s="274">
        <f>IF(B$7=0,0,B$7/WWP!B$5*1000)</f>
        <v>3.5980175772906717</v>
      </c>
      <c r="C70" s="274">
        <f>IF(C$7=0,0,C$7/WWP!C$5*1000)</f>
        <v>3.5488595809119858</v>
      </c>
      <c r="D70" s="274">
        <f>IF(D$7=0,0,D$7/WWP!D$5*1000)</f>
        <v>3.5424644750043108</v>
      </c>
      <c r="E70" s="274">
        <f>IF(E$7=0,0,E$7/WWP!E$5*1000)</f>
        <v>3.5112344691950748</v>
      </c>
      <c r="F70" s="274">
        <f>IF(F$7=0,0,F$7/WWP!F$5*1000)</f>
        <v>3.5283063428463528</v>
      </c>
      <c r="G70" s="274">
        <f>IF(G$7=0,0,G$7/WWP!G$5*1000)</f>
        <v>3.5676909073537613</v>
      </c>
      <c r="H70" s="274">
        <f>IF(H$7=0,0,H$7/WWP!H$5*1000)</f>
        <v>3.5013879129948324</v>
      </c>
      <c r="I70" s="274">
        <f>IF(I$7=0,0,I$7/WWP!I$5*1000)</f>
        <v>3.1607532959654385</v>
      </c>
      <c r="J70" s="274">
        <f>IF(J$7=0,0,J$7/WWP!J$5*1000)</f>
        <v>3.1454884329144948</v>
      </c>
      <c r="K70" s="274">
        <f>IF(K$7=0,0,K$7/WWP!K$5*1000)</f>
        <v>3.1579631483763873</v>
      </c>
      <c r="L70" s="274">
        <f>IF(L$7=0,0,L$7/WWP!L$5*1000)</f>
        <v>3.1611811536738545</v>
      </c>
      <c r="M70" s="274">
        <f>IF(M$7=0,0,M$7/WWP!M$5*1000)</f>
        <v>3.1494995620180108</v>
      </c>
      <c r="N70" s="274">
        <f>IF(N$7=0,0,N$7/WWP!N$5*1000)</f>
        <v>3.1412265526735679</v>
      </c>
      <c r="O70" s="274">
        <f>IF(O$7=0,0,O$7/WWP!O$5*1000)</f>
        <v>3.1734575532823128</v>
      </c>
      <c r="P70" s="274">
        <f>IF(P$7=0,0,P$7/WWP!P$5*1000)</f>
        <v>3.197925026136339</v>
      </c>
      <c r="Q70" s="274">
        <f>IF(Q$7=0,0,Q$7/WWP!Q$5*1000)</f>
        <v>3.215418782576811</v>
      </c>
    </row>
    <row r="71" spans="1:17" x14ac:dyDescent="0.25">
      <c r="A71" s="76" t="s">
        <v>81</v>
      </c>
      <c r="B71" s="274">
        <f>IF(B$8=0,0,B$8/WWP!B$5*1000)</f>
        <v>8.9230835916808662</v>
      </c>
      <c r="C71" s="274">
        <f>IF(C$8=0,0,C$8/WWP!C$5*1000)</f>
        <v>8.8011717606617239</v>
      </c>
      <c r="D71" s="274">
        <f>IF(D$8=0,0,D$8/WWP!D$5*1000)</f>
        <v>8.7853118980106917</v>
      </c>
      <c r="E71" s="274">
        <f>IF(E$8=0,0,E$8/WWP!E$5*1000)</f>
        <v>8.7078614836037858</v>
      </c>
      <c r="F71" s="274">
        <f>IF(F$8=0,0,F$8/WWP!F$5*1000)</f>
        <v>8.7501997302589558</v>
      </c>
      <c r="G71" s="274">
        <f>IF(G$8=0,0,G$8/WWP!G$5*1000)</f>
        <v>8.8478734502373282</v>
      </c>
      <c r="H71" s="274">
        <f>IF(H$8=0,0,H$8/WWP!H$5*1000)</f>
        <v>8.6834420242271833</v>
      </c>
      <c r="I71" s="274">
        <f>IF(I$8=0,0,I$8/WWP!I$5*1000)</f>
        <v>7.8386681739942858</v>
      </c>
      <c r="J71" s="274">
        <f>IF(J$8=0,0,J$8/WWP!J$5*1000)</f>
        <v>7.8008113136279471</v>
      </c>
      <c r="K71" s="274">
        <f>IF(K$8=0,0,K$8/WWP!K$5*1000)</f>
        <v>7.8317486079734397</v>
      </c>
      <c r="L71" s="274">
        <f>IF(L$8=0,0,L$8/WWP!L$5*1000)</f>
        <v>7.8397292611111586</v>
      </c>
      <c r="M71" s="274">
        <f>IF(M$8=0,0,M$8/WWP!M$5*1000)</f>
        <v>7.8107589138046656</v>
      </c>
      <c r="N71" s="274">
        <f>IF(N$8=0,0,N$8/WWP!N$5*1000)</f>
        <v>7.7902418506304487</v>
      </c>
      <c r="O71" s="274">
        <f>IF(O$8=0,0,O$8/WWP!O$5*1000)</f>
        <v>7.8701747321401356</v>
      </c>
      <c r="P71" s="274">
        <f>IF(P$8=0,0,P$8/WWP!P$5*1000)</f>
        <v>7.9308540648181207</v>
      </c>
      <c r="Q71" s="274">
        <f>IF(Q$8=0,0,Q$8/WWP!Q$5*1000)</f>
        <v>7.9742385807904901</v>
      </c>
    </row>
    <row r="72" spans="1:17" x14ac:dyDescent="0.25">
      <c r="A72" s="76" t="s">
        <v>80</v>
      </c>
      <c r="B72" s="274">
        <f>IF(B$9=0,0,B$9/WWP!B$5*1000)</f>
        <v>27.344933587409102</v>
      </c>
      <c r="C72" s="274">
        <f>IF(C$9=0,0,C$9/WWP!C$5*1000)</f>
        <v>26.971332814931092</v>
      </c>
      <c r="D72" s="274">
        <f>IF(D$9=0,0,D$9/WWP!D$5*1000)</f>
        <v>26.922730010032765</v>
      </c>
      <c r="E72" s="274">
        <f>IF(E$9=0,0,E$9/WWP!E$5*1000)</f>
        <v>26.68538196588257</v>
      </c>
      <c r="F72" s="274">
        <f>IF(F$9=0,0,F$9/WWP!F$5*1000)</f>
        <v>26.815128205632284</v>
      </c>
      <c r="G72" s="274">
        <f>IF(G$9=0,0,G$9/WWP!G$5*1000)</f>
        <v>27.114450895888581</v>
      </c>
      <c r="H72" s="274">
        <f>IF(H$9=0,0,H$9/WWP!H$5*1000)</f>
        <v>26.610548138760723</v>
      </c>
      <c r="I72" s="274">
        <f>IF(I$9=0,0,I$9/WWP!I$5*1000)</f>
        <v>24.021725049337327</v>
      </c>
      <c r="J72" s="274">
        <f>IF(J$9=0,0,J$9/WWP!J$5*1000)</f>
        <v>23.905712090150157</v>
      </c>
      <c r="K72" s="274">
        <f>IF(K$9=0,0,K$9/WWP!K$5*1000)</f>
        <v>24.000519927660545</v>
      </c>
      <c r="L72" s="274">
        <f>IF(L$9=0,0,L$9/WWP!L$5*1000)</f>
        <v>24.024976767921288</v>
      </c>
      <c r="M72" s="274">
        <f>IF(M$9=0,0,M$9/WWP!M$5*1000)</f>
        <v>23.936196671336877</v>
      </c>
      <c r="N72" s="274">
        <f>IF(N$9=0,0,N$9/WWP!N$5*1000)</f>
        <v>23.873321800319115</v>
      </c>
      <c r="O72" s="274">
        <f>IF(O$9=0,0,O$9/WWP!O$5*1000)</f>
        <v>24.118277404945573</v>
      </c>
      <c r="P72" s="274">
        <f>IF(P$9=0,0,P$9/WWP!P$5*1000)</f>
        <v>24.304230198636176</v>
      </c>
      <c r="Q72" s="274">
        <f>IF(Q$9=0,0,Q$9/WWP!Q$5*1000)</f>
        <v>24.437182747583762</v>
      </c>
    </row>
    <row r="73" spans="1:17" x14ac:dyDescent="0.25">
      <c r="A73" s="129" t="s">
        <v>79</v>
      </c>
      <c r="B73" s="273">
        <f>IF(B$10=0,0,B$10/WWP!B$5*1000)</f>
        <v>6.0446695298483286</v>
      </c>
      <c r="C73" s="273">
        <f>IF(C$10=0,0,C$10/WWP!C$5*1000)</f>
        <v>5.962084095932136</v>
      </c>
      <c r="D73" s="273">
        <f>IF(D$10=0,0,D$10/WWP!D$5*1000)</f>
        <v>5.9513403180072419</v>
      </c>
      <c r="E73" s="273">
        <f>IF(E$10=0,0,E$10/WWP!E$5*1000)</f>
        <v>5.8988739082477251</v>
      </c>
      <c r="F73" s="273">
        <f>IF(F$10=0,0,F$10/WWP!F$5*1000)</f>
        <v>5.927554655981873</v>
      </c>
      <c r="G73" s="273">
        <f>IF(G$10=0,0,G$10/WWP!G$5*1000)</f>
        <v>5.9937207243543176</v>
      </c>
      <c r="H73" s="273">
        <f>IF(H$10=0,0,H$10/WWP!H$5*1000)</f>
        <v>5.8823316938313175</v>
      </c>
      <c r="I73" s="273">
        <f>IF(I$10=0,0,I$10/WWP!I$5*1000)</f>
        <v>5.3100655372219352</v>
      </c>
      <c r="J73" s="273">
        <f>IF(J$10=0,0,J$10/WWP!J$5*1000)</f>
        <v>5.2844205672963511</v>
      </c>
      <c r="K73" s="273">
        <f>IF(K$10=0,0,K$10/WWP!K$5*1000)</f>
        <v>5.3053780892723301</v>
      </c>
      <c r="L73" s="273">
        <f>IF(L$10=0,0,L$10/WWP!L$5*1000)</f>
        <v>5.3107843381720743</v>
      </c>
      <c r="M73" s="273">
        <f>IF(M$10=0,0,M$10/WWP!M$5*1000)</f>
        <v>5.2911592641902576</v>
      </c>
      <c r="N73" s="273">
        <f>IF(N$10=0,0,N$10/WWP!N$5*1000)</f>
        <v>5.2772606084915941</v>
      </c>
      <c r="O73" s="273">
        <f>IF(O$10=0,0,O$10/WWP!O$5*1000)</f>
        <v>5.3314086895142836</v>
      </c>
      <c r="P73" s="273">
        <f>IF(P$10=0,0,P$10/WWP!P$5*1000)</f>
        <v>5.3725140439090495</v>
      </c>
      <c r="Q73" s="273">
        <f>IF(Q$10=0,0,Q$10/WWP!Q$5*1000)</f>
        <v>5.4019035547290422</v>
      </c>
    </row>
    <row r="74" spans="1:17" x14ac:dyDescent="0.25">
      <c r="A74" s="127" t="s">
        <v>314</v>
      </c>
      <c r="B74" s="296">
        <f>IF(B$15=0,0,B$15/WWP!B$5*1000)</f>
        <v>138.54827930245003</v>
      </c>
      <c r="C74" s="296">
        <f>IF(C$15=0,0,C$15/WWP!C$5*1000)</f>
        <v>136.65536030861026</v>
      </c>
      <c r="D74" s="296">
        <f>IF(D$15=0,0,D$15/WWP!D$5*1000)</f>
        <v>136.40910500261683</v>
      </c>
      <c r="E74" s="296">
        <f>IF(E$15=0,0,E$15/WWP!E$5*1000)</f>
        <v>135.2065362339747</v>
      </c>
      <c r="F74" s="296">
        <f>IF(F$15=0,0,F$15/WWP!F$5*1000)</f>
        <v>135.86392010385407</v>
      </c>
      <c r="G74" s="296">
        <f>IF(G$15=0,0,G$15/WWP!G$5*1000)</f>
        <v>137.38049514173554</v>
      </c>
      <c r="H74" s="296">
        <f>IF(H$15=0,0,H$15/WWP!H$5*1000)</f>
        <v>134.8273764913406</v>
      </c>
      <c r="I74" s="296">
        <f>IF(I$15=0,0,I$15/WWP!I$5*1000)</f>
        <v>147.73295389193714</v>
      </c>
      <c r="J74" s="296">
        <f>IF(J$15=0,0,J$15/WWP!J$5*1000)</f>
        <v>141.68996322149309</v>
      </c>
      <c r="K74" s="296">
        <f>IF(K$15=0,0,K$15/WWP!K$5*1000)</f>
        <v>138.46676605685548</v>
      </c>
      <c r="L74" s="296">
        <f>IF(L$15=0,0,L$15/WWP!L$5*1000)</f>
        <v>147.78892950349902</v>
      </c>
      <c r="M74" s="296">
        <f>IF(M$15=0,0,M$15/WWP!M$5*1000)</f>
        <v>145.52167520972282</v>
      </c>
      <c r="N74" s="296">
        <f>IF(N$15=0,0,N$15/WWP!N$5*1000)</f>
        <v>152.4908475767285</v>
      </c>
      <c r="O74" s="296">
        <f>IF(O$15=0,0,O$15/WWP!O$5*1000)</f>
        <v>153.64242224092814</v>
      </c>
      <c r="P74" s="296">
        <f>IF(P$15=0,0,P$15/WWP!P$5*1000)</f>
        <v>153.99326578926087</v>
      </c>
      <c r="Q74" s="296">
        <f>IF(Q$15=0,0,Q$15/WWP!Q$5*1000)</f>
        <v>159.81711199043804</v>
      </c>
    </row>
    <row r="75" spans="1:17" x14ac:dyDescent="0.25">
      <c r="A75" s="127" t="s">
        <v>313</v>
      </c>
      <c r="B75" s="296">
        <f>IF(B$26=0,0,B$26/WWP!B$5*1000)</f>
        <v>23.784176658521865</v>
      </c>
      <c r="C75" s="296">
        <f>IF(C$26=0,0,C$26/WWP!C$5*1000)</f>
        <v>22.773440769616414</v>
      </c>
      <c r="D75" s="296">
        <f>IF(D$26=0,0,D$26/WWP!D$5*1000)</f>
        <v>23.294137810207335</v>
      </c>
      <c r="E75" s="296">
        <f>IF(E$26=0,0,E$26/WWP!E$5*1000)</f>
        <v>24.579660583193093</v>
      </c>
      <c r="F75" s="296">
        <f>IF(F$26=0,0,F$26/WWP!F$5*1000)</f>
        <v>24.180746334326926</v>
      </c>
      <c r="G75" s="296">
        <f>IF(G$26=0,0,G$26/WWP!G$5*1000)</f>
        <v>21.046690247890176</v>
      </c>
      <c r="H75" s="296">
        <f>IF(H$26=0,0,H$26/WWP!H$5*1000)</f>
        <v>22.652400718503412</v>
      </c>
      <c r="I75" s="296">
        <f>IF(I$26=0,0,I$26/WWP!I$5*1000)</f>
        <v>5.6052763744613419</v>
      </c>
      <c r="J75" s="296">
        <f>IF(J$26=0,0,J$26/WWP!J$5*1000)</f>
        <v>6.8564177775113304</v>
      </c>
      <c r="K75" s="296">
        <f>IF(K$26=0,0,K$26/WWP!K$5*1000)</f>
        <v>8.4138778396428595</v>
      </c>
      <c r="L75" s="296">
        <f>IF(L$26=0,0,L$26/WWP!L$5*1000)</f>
        <v>5.5872663077864919</v>
      </c>
      <c r="M75" s="296">
        <f>IF(M$26=0,0,M$26/WWP!M$5*1000)</f>
        <v>6.7313613656007094</v>
      </c>
      <c r="N75" s="296">
        <f>IF(N$26=0,0,N$26/WWP!N$5*1000)</f>
        <v>4.4775911204099037</v>
      </c>
      <c r="O75" s="296">
        <f>IF(O$26=0,0,O$26/WWP!O$5*1000)</f>
        <v>5.0659948448770589</v>
      </c>
      <c r="P75" s="296">
        <f>IF(P$26=0,0,P$26/WWP!P$5*1000)</f>
        <v>5.4751523573091747</v>
      </c>
      <c r="Q75" s="296">
        <f>IF(Q$26=0,0,Q$26/WWP!Q$5*1000)</f>
        <v>3.8097253596482323</v>
      </c>
    </row>
    <row r="76" spans="1:17" x14ac:dyDescent="0.25">
      <c r="A76" s="127" t="s">
        <v>312</v>
      </c>
      <c r="B76" s="296">
        <f>IF(B$27=0,0,B$27/WWP!B$5*1000)</f>
        <v>19.318707851130558</v>
      </c>
      <c r="C76" s="296">
        <f>IF(C$27=0,0,C$27/WWP!C$5*1000)</f>
        <v>20.529160488658341</v>
      </c>
      <c r="D76" s="296">
        <f>IF(D$27=0,0,D$27/WWP!D$5*1000)</f>
        <v>19.284469358617105</v>
      </c>
      <c r="E76" s="296">
        <f>IF(E$27=0,0,E$27/WWP!E$5*1000)</f>
        <v>15.909152795617556</v>
      </c>
      <c r="F76" s="296">
        <f>IF(F$27=0,0,F$27/WWP!F$5*1000)</f>
        <v>17.101081410624612</v>
      </c>
      <c r="G76" s="296">
        <f>IF(G$27=0,0,G$27/WWP!G$5*1000)</f>
        <v>24.610310249720087</v>
      </c>
      <c r="H76" s="296">
        <f>IF(H$27=0,0,H$27/WWP!H$5*1000)</f>
        <v>19.859840186251716</v>
      </c>
      <c r="I76" s="296">
        <f>IF(I$27=0,0,I$27/WWP!I$5*1000)</f>
        <v>23.817791905226279</v>
      </c>
      <c r="J76" s="296">
        <f>IF(J$27=0,0,J$27/WWP!J$5*1000)</f>
        <v>26.28419795105205</v>
      </c>
      <c r="K76" s="296">
        <f>IF(K$27=0,0,K$27/WWP!K$5*1000)</f>
        <v>26.883579510555947</v>
      </c>
      <c r="L76" s="296">
        <f>IF(L$27=0,0,L$27/WWP!L$5*1000)</f>
        <v>23.825390254154776</v>
      </c>
      <c r="M76" s="296">
        <f>IF(M$27=0,0,M$27/WWP!M$5*1000)</f>
        <v>22.954348180160022</v>
      </c>
      <c r="N76" s="296">
        <f>IF(N$27=0,0,N$27/WWP!N$5*1000)</f>
        <v>20.350085521179157</v>
      </c>
      <c r="O76" s="296">
        <f>IF(O$27=0,0,O$27/WWP!O$5*1000)</f>
        <v>19.805711365063111</v>
      </c>
      <c r="P76" s="296">
        <f>IF(P$27=0,0,P$27/WWP!P$5*1000)</f>
        <v>19.996469424180805</v>
      </c>
      <c r="Q76" s="296">
        <f>IF(Q$27=0,0,Q$27/WWP!Q$5*1000)</f>
        <v>18.769369153385984</v>
      </c>
    </row>
    <row r="77" spans="1:17" x14ac:dyDescent="0.25">
      <c r="A77" s="72" t="s">
        <v>311</v>
      </c>
      <c r="B77" s="295">
        <f>IF(B$47=0,0,B$47/WWP!B$5*1000)</f>
        <v>27.350389433508344</v>
      </c>
      <c r="C77" s="295">
        <f>IF(C$47=0,0,C$47/WWP!C$5*1000)</f>
        <v>26.188103239082416</v>
      </c>
      <c r="D77" s="295">
        <f>IF(D$47=0,0,D$47/WWP!D$5*1000)</f>
        <v>26.786873885697776</v>
      </c>
      <c r="E77" s="295">
        <f>IF(E$47=0,0,E$47/WWP!E$5*1000)</f>
        <v>28.265148663572262</v>
      </c>
      <c r="F77" s="295">
        <f>IF(F$47=0,0,F$47/WWP!F$5*1000)</f>
        <v>27.806420988710499</v>
      </c>
      <c r="G77" s="295">
        <f>IF(G$47=0,0,G$47/WWP!G$5*1000)</f>
        <v>24.202442776591493</v>
      </c>
      <c r="H77" s="295">
        <f>IF(H$47=0,0,H$47/WWP!H$5*1000)</f>
        <v>26.048914374884074</v>
      </c>
      <c r="I77" s="295">
        <f>IF(I$47=0,0,I$47/WWP!I$5*1000)</f>
        <v>6.4457346548101651</v>
      </c>
      <c r="J77" s="295">
        <f>IF(J$47=0,0,J$47/WWP!J$5*1000)</f>
        <v>7.884472900876065</v>
      </c>
      <c r="K77" s="295">
        <f>IF(K$47=0,0,K$47/WWP!K$5*1000)</f>
        <v>9.6754593974034027</v>
      </c>
      <c r="L77" s="295">
        <f>IF(L$47=0,0,L$47/WWP!L$5*1000)</f>
        <v>6.4250241486466448</v>
      </c>
      <c r="M77" s="295">
        <f>IF(M$47=0,0,M$47/WWP!M$5*1000)</f>
        <v>7.7406654604916518</v>
      </c>
      <c r="N77" s="295">
        <f>IF(N$47=0,0,N$47/WWP!N$5*1000)</f>
        <v>5.1489636418989111</v>
      </c>
      <c r="O77" s="295">
        <f>IF(O$47=0,0,O$47/WWP!O$5*1000)</f>
        <v>5.8255929505084767</v>
      </c>
      <c r="P77" s="295">
        <f>IF(P$47=0,0,P$47/WWP!P$5*1000)</f>
        <v>6.2960997696147967</v>
      </c>
      <c r="Q77" s="295">
        <f>IF(Q$47=0,0,Q$47/WWP!Q$5*1000)</f>
        <v>4.3809577147484671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135.17799833233119</v>
      </c>
      <c r="C5" s="96">
        <v>144.41335976487852</v>
      </c>
      <c r="D5" s="96">
        <v>143.05036774811913</v>
      </c>
      <c r="E5" s="96">
        <v>143.41811869972713</v>
      </c>
      <c r="F5" s="96">
        <v>147.18533071182443</v>
      </c>
      <c r="G5" s="96">
        <v>156.17417303960701</v>
      </c>
      <c r="H5" s="96">
        <v>156.5812007947099</v>
      </c>
      <c r="I5" s="96">
        <v>307.10847744673083</v>
      </c>
      <c r="J5" s="96">
        <v>252.31513291409254</v>
      </c>
      <c r="K5" s="96">
        <v>227.71889735604918</v>
      </c>
      <c r="L5" s="96">
        <v>254.87211548050084</v>
      </c>
      <c r="M5" s="96">
        <v>265.41627541643498</v>
      </c>
      <c r="N5" s="96">
        <v>256.73701493639783</v>
      </c>
      <c r="O5" s="96">
        <v>247.56550582045969</v>
      </c>
      <c r="P5" s="96">
        <v>238.85398990982813</v>
      </c>
      <c r="Q5" s="96">
        <v>219.09899370539281</v>
      </c>
    </row>
    <row r="6" spans="1:17" x14ac:dyDescent="0.25">
      <c r="A6" s="132" t="s">
        <v>83</v>
      </c>
      <c r="B6" s="160">
        <v>2.010151324474418</v>
      </c>
      <c r="C6" s="160">
        <v>2.1547770063760678</v>
      </c>
      <c r="D6" s="160">
        <v>2.1305936441333686</v>
      </c>
      <c r="E6" s="160">
        <v>2.1172395469345702</v>
      </c>
      <c r="F6" s="160">
        <v>2.1834183618460985</v>
      </c>
      <c r="G6" s="160">
        <v>2.3614501511722064</v>
      </c>
      <c r="H6" s="160">
        <v>2.3437546034782772</v>
      </c>
      <c r="I6" s="160">
        <v>4.3833234788907438</v>
      </c>
      <c r="J6" s="160">
        <v>3.5838721507864575</v>
      </c>
      <c r="K6" s="160">
        <v>3.2473361507853169</v>
      </c>
      <c r="L6" s="160">
        <v>3.6382524052241245</v>
      </c>
      <c r="M6" s="160">
        <v>3.7747676118464439</v>
      </c>
      <c r="N6" s="160">
        <v>3.6417393983700257</v>
      </c>
      <c r="O6" s="160">
        <v>3.5476759501671973</v>
      </c>
      <c r="P6" s="160">
        <v>3.4492279397212404</v>
      </c>
      <c r="Q6" s="160">
        <v>3.18125911902577</v>
      </c>
    </row>
    <row r="7" spans="1:17" x14ac:dyDescent="0.25">
      <c r="A7" s="76" t="s">
        <v>82</v>
      </c>
      <c r="B7" s="159">
        <v>0.54591671290235688</v>
      </c>
      <c r="C7" s="159">
        <v>0.58519414236934209</v>
      </c>
      <c r="D7" s="159">
        <v>0.57862642706267819</v>
      </c>
      <c r="E7" s="159">
        <v>0.57499972256646181</v>
      </c>
      <c r="F7" s="159">
        <v>0.59297255906906765</v>
      </c>
      <c r="G7" s="159">
        <v>0.64132241613589602</v>
      </c>
      <c r="H7" s="159">
        <v>0.63651666091117287</v>
      </c>
      <c r="I7" s="159">
        <v>1.1904225896074883</v>
      </c>
      <c r="J7" s="159">
        <v>0.97330767101884541</v>
      </c>
      <c r="K7" s="159">
        <v>0.88191125490974154</v>
      </c>
      <c r="L7" s="159">
        <v>0.98807625554676237</v>
      </c>
      <c r="M7" s="159">
        <v>1.0251510428789694</v>
      </c>
      <c r="N7" s="159">
        <v>0.98902325282649295</v>
      </c>
      <c r="O7" s="159">
        <v>0.96347751016427019</v>
      </c>
      <c r="P7" s="159">
        <v>0.93674100848896191</v>
      </c>
      <c r="Q7" s="159">
        <v>0.86396606066624426</v>
      </c>
    </row>
    <row r="8" spans="1:17" x14ac:dyDescent="0.25">
      <c r="A8" s="76" t="s">
        <v>81</v>
      </c>
      <c r="B8" s="159">
        <v>7.3900364819929498</v>
      </c>
      <c r="C8" s="159">
        <v>7.9217323063188889</v>
      </c>
      <c r="D8" s="159">
        <v>7.8328256021047036</v>
      </c>
      <c r="E8" s="159">
        <v>7.7837311561882983</v>
      </c>
      <c r="F8" s="159">
        <v>8.0270281908825023</v>
      </c>
      <c r="G8" s="159">
        <v>8.6815368351102791</v>
      </c>
      <c r="H8" s="159">
        <v>8.6164816616838831</v>
      </c>
      <c r="I8" s="159">
        <v>16.114667600882452</v>
      </c>
      <c r="J8" s="159">
        <v>13.175598084903045</v>
      </c>
      <c r="K8" s="159">
        <v>11.938371172067182</v>
      </c>
      <c r="L8" s="159">
        <v>13.375519384011954</v>
      </c>
      <c r="M8" s="159">
        <v>13.877398195324593</v>
      </c>
      <c r="N8" s="159">
        <v>13.388338820164307</v>
      </c>
      <c r="O8" s="159">
        <v>13.042527882760025</v>
      </c>
      <c r="P8" s="159">
        <v>12.68059772361369</v>
      </c>
      <c r="Q8" s="159">
        <v>11.695448328707347</v>
      </c>
    </row>
    <row r="9" spans="1:17" x14ac:dyDescent="0.25">
      <c r="A9" s="76" t="s">
        <v>80</v>
      </c>
      <c r="B9" s="159">
        <v>16.102329241634088</v>
      </c>
      <c r="C9" s="159">
        <v>17.260854133975268</v>
      </c>
      <c r="D9" s="159">
        <v>17.067133165677788</v>
      </c>
      <c r="E9" s="159">
        <v>16.960160089968642</v>
      </c>
      <c r="F9" s="159">
        <v>17.49028588375943</v>
      </c>
      <c r="G9" s="159">
        <v>18.916410599994791</v>
      </c>
      <c r="H9" s="159">
        <v>18.774660309054287</v>
      </c>
      <c r="I9" s="159">
        <v>35.112639018924732</v>
      </c>
      <c r="J9" s="159">
        <v>28.708629360018737</v>
      </c>
      <c r="K9" s="159">
        <v>26.012805713459283</v>
      </c>
      <c r="L9" s="159">
        <v>29.144242714365618</v>
      </c>
      <c r="M9" s="159">
        <v>30.237798595834928</v>
      </c>
      <c r="N9" s="159">
        <v>29.172175293875927</v>
      </c>
      <c r="O9" s="159">
        <v>28.418679477852539</v>
      </c>
      <c r="P9" s="159">
        <v>27.630061099681875</v>
      </c>
      <c r="Q9" s="159">
        <v>25.483495254217942</v>
      </c>
    </row>
    <row r="10" spans="1:17" x14ac:dyDescent="0.25">
      <c r="A10" s="129" t="s">
        <v>79</v>
      </c>
      <c r="B10" s="158">
        <v>5.6742160349305042</v>
      </c>
      <c r="C10" s="158">
        <v>6.0109061166654012</v>
      </c>
      <c r="D10" s="158">
        <v>5.9434448807249591</v>
      </c>
      <c r="E10" s="158">
        <v>6.2247511017434842</v>
      </c>
      <c r="F10" s="158">
        <v>6.2678228430544811</v>
      </c>
      <c r="G10" s="158">
        <v>6.5874357837862165</v>
      </c>
      <c r="H10" s="158">
        <v>6.7876864640793606</v>
      </c>
      <c r="I10" s="158">
        <v>12.369007972552932</v>
      </c>
      <c r="J10" s="158">
        <v>10.076217680189087</v>
      </c>
      <c r="K10" s="158">
        <v>9.3694328952686963</v>
      </c>
      <c r="L10" s="158">
        <v>10.566976362010028</v>
      </c>
      <c r="M10" s="158">
        <v>11.180510026025527</v>
      </c>
      <c r="N10" s="158">
        <v>10.75143912163432</v>
      </c>
      <c r="O10" s="158">
        <v>10.483918013270779</v>
      </c>
      <c r="P10" s="158">
        <v>10.224076498313371</v>
      </c>
      <c r="Q10" s="158">
        <v>9.4472762217488313</v>
      </c>
    </row>
    <row r="11" spans="1:17" x14ac:dyDescent="0.25">
      <c r="A11" s="92" t="s">
        <v>125</v>
      </c>
      <c r="B11" s="91">
        <v>0.9162524856496429</v>
      </c>
      <c r="C11" s="91">
        <v>0.9821747069857949</v>
      </c>
      <c r="D11" s="91">
        <v>0.97115162355100271</v>
      </c>
      <c r="E11" s="91">
        <v>0.91866742247814448</v>
      </c>
      <c r="F11" s="91">
        <v>0.99522980031248864</v>
      </c>
      <c r="G11" s="91">
        <v>1.0763789493882927</v>
      </c>
      <c r="H11" s="91">
        <v>1.0683130941653116</v>
      </c>
      <c r="I11" s="91">
        <v>1.9979744728871009</v>
      </c>
      <c r="J11" s="91">
        <v>1.6335744112534418</v>
      </c>
      <c r="K11" s="91">
        <v>1.4801770312864106</v>
      </c>
      <c r="L11" s="91">
        <v>1.6583616213963395</v>
      </c>
      <c r="M11" s="91">
        <v>1.720586985165597</v>
      </c>
      <c r="N11" s="91">
        <v>1.6599510371276207</v>
      </c>
      <c r="O11" s="91">
        <v>1.6170757236249655</v>
      </c>
      <c r="P11" s="91">
        <v>1.5722018710049626</v>
      </c>
      <c r="Q11" s="91">
        <v>1.4500582815898593</v>
      </c>
    </row>
    <row r="12" spans="1:17" x14ac:dyDescent="0.25">
      <c r="A12" s="92" t="s">
        <v>26</v>
      </c>
      <c r="B12" s="91">
        <v>1.2534170762802739</v>
      </c>
      <c r="C12" s="91">
        <v>1.6344632429571593</v>
      </c>
      <c r="D12" s="91">
        <v>1.6161194344981638</v>
      </c>
      <c r="E12" s="91">
        <v>0.38321022814816808</v>
      </c>
      <c r="F12" s="91">
        <v>0.93663197240444862</v>
      </c>
      <c r="G12" s="91">
        <v>1.7912310465285211</v>
      </c>
      <c r="H12" s="91">
        <v>0.76316835958985219</v>
      </c>
      <c r="I12" s="91">
        <v>2.7500716417706097</v>
      </c>
      <c r="J12" s="91">
        <v>2.3983791500457219</v>
      </c>
      <c r="K12" s="91">
        <v>1.200036007012572</v>
      </c>
      <c r="L12" s="91">
        <v>1.0613988500543068</v>
      </c>
      <c r="M12" s="91">
        <v>0.21900164530771041</v>
      </c>
      <c r="N12" s="91">
        <v>0.35377156366868123</v>
      </c>
      <c r="O12" s="91">
        <v>0.30325117318157435</v>
      </c>
      <c r="P12" s="91">
        <v>0.16847133798355951</v>
      </c>
      <c r="Q12" s="91">
        <v>8.4235174913778715E-2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3.5045464730005871</v>
      </c>
      <c r="C14" s="157">
        <v>3.3942681667224472</v>
      </c>
      <c r="D14" s="157">
        <v>3.3561738226757925</v>
      </c>
      <c r="E14" s="157">
        <v>4.9228734511171721</v>
      </c>
      <c r="F14" s="157">
        <v>4.335961070337544</v>
      </c>
      <c r="G14" s="157">
        <v>3.7198257878694028</v>
      </c>
      <c r="H14" s="157">
        <v>4.9562050103241972</v>
      </c>
      <c r="I14" s="157">
        <v>7.6209618578952218</v>
      </c>
      <c r="J14" s="157">
        <v>6.0442641188899238</v>
      </c>
      <c r="K14" s="157">
        <v>6.6892198569697134</v>
      </c>
      <c r="L14" s="157">
        <v>7.8472158905593812</v>
      </c>
      <c r="M14" s="157">
        <v>9.2409213955522187</v>
      </c>
      <c r="N14" s="157">
        <v>8.7377165208380188</v>
      </c>
      <c r="O14" s="157">
        <v>8.5635911164642398</v>
      </c>
      <c r="P14" s="157">
        <v>8.4834032893248494</v>
      </c>
      <c r="Q14" s="157">
        <v>7.912982765245193</v>
      </c>
    </row>
    <row r="15" spans="1:17" x14ac:dyDescent="0.25">
      <c r="A15" s="156" t="s">
        <v>314</v>
      </c>
      <c r="B15" s="206">
        <v>65.488680477813475</v>
      </c>
      <c r="C15" s="206">
        <v>70.153651565305196</v>
      </c>
      <c r="D15" s="206">
        <v>69.327802136200518</v>
      </c>
      <c r="E15" s="206">
        <v>69.026970481174132</v>
      </c>
      <c r="F15" s="206">
        <v>70.924280136810196</v>
      </c>
      <c r="G15" s="206">
        <v>75.923259324342709</v>
      </c>
      <c r="H15" s="206">
        <v>75.505633921499182</v>
      </c>
      <c r="I15" s="206">
        <v>198.26393310018284</v>
      </c>
      <c r="J15" s="206">
        <v>157.90495121509792</v>
      </c>
      <c r="K15" s="206">
        <v>137.68097947146282</v>
      </c>
      <c r="L15" s="206">
        <v>164.16458319929217</v>
      </c>
      <c r="M15" s="206">
        <v>168.43100668035243</v>
      </c>
      <c r="N15" s="206">
        <v>171.2543076082622</v>
      </c>
      <c r="O15" s="206">
        <v>163.51039130598946</v>
      </c>
      <c r="P15" s="206">
        <v>156.30631704783181</v>
      </c>
      <c r="Q15" s="206">
        <v>147.86656777891591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9.6897249913206529E-2</v>
      </c>
      <c r="E16" s="87">
        <v>0.16159990943734717</v>
      </c>
      <c r="F16" s="87">
        <v>0</v>
      </c>
      <c r="G16" s="87">
        <v>0</v>
      </c>
      <c r="H16" s="87">
        <v>2.5974870955265068</v>
      </c>
      <c r="I16" s="87">
        <v>0.34600569522681129</v>
      </c>
      <c r="J16" s="87">
        <v>0.37232678822783416</v>
      </c>
      <c r="K16" s="87">
        <v>0.34159746696162302</v>
      </c>
      <c r="L16" s="87">
        <v>0.24405683660251906</v>
      </c>
      <c r="M16" s="87">
        <v>0.36754165813533818</v>
      </c>
      <c r="N16" s="87">
        <v>0.1740380034712774</v>
      </c>
      <c r="O16" s="87">
        <v>0.317743847416604</v>
      </c>
      <c r="P16" s="87">
        <v>0.27251205040262116</v>
      </c>
      <c r="Q16" s="87">
        <v>0.40075755793784384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5.7528326126346343</v>
      </c>
      <c r="C19" s="87">
        <v>6.1200087543921962</v>
      </c>
      <c r="D19" s="87">
        <v>5.6197199362475123</v>
      </c>
      <c r="E19" s="87">
        <v>5.8651147484609778</v>
      </c>
      <c r="F19" s="87">
        <v>4.8084342748924085</v>
      </c>
      <c r="G19" s="87">
        <v>1.323748092023304</v>
      </c>
      <c r="H19" s="87">
        <v>3.1394891999276946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9.3959966032703761</v>
      </c>
      <c r="C20" s="87">
        <v>8.9221947175569749</v>
      </c>
      <c r="D20" s="87">
        <v>6.0679612290689819</v>
      </c>
      <c r="E20" s="87">
        <v>5.4171390994495843</v>
      </c>
      <c r="F20" s="87">
        <v>6.0520068290725719</v>
      </c>
      <c r="G20" s="87">
        <v>5.7812206749403066</v>
      </c>
      <c r="H20" s="87">
        <v>4.2051952637946517</v>
      </c>
      <c r="I20" s="87">
        <v>0.28858709238494107</v>
      </c>
      <c r="J20" s="87">
        <v>0.17166011450523491</v>
      </c>
      <c r="K20" s="87">
        <v>0.23790922272973666</v>
      </c>
      <c r="L20" s="87">
        <v>0.20494665522388733</v>
      </c>
      <c r="M20" s="87">
        <v>0.19934147972905955</v>
      </c>
      <c r="N20" s="87">
        <v>0.21332489493761667</v>
      </c>
      <c r="O20" s="87">
        <v>0.37126242315836239</v>
      </c>
      <c r="P20" s="87">
        <v>0.13336556238666775</v>
      </c>
      <c r="Q20" s="87">
        <v>0.24163339453638585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2.3119724486730977</v>
      </c>
      <c r="C22" s="87">
        <v>2.3044784857687013</v>
      </c>
      <c r="D22" s="87">
        <v>2.5566467624667326</v>
      </c>
      <c r="E22" s="87">
        <v>3.2516214716401133</v>
      </c>
      <c r="F22" s="87">
        <v>2.4932364585566127</v>
      </c>
      <c r="G22" s="87">
        <v>0.43288579712276182</v>
      </c>
      <c r="H22" s="87">
        <v>0.57995548811023601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48.027878813235368</v>
      </c>
      <c r="C24" s="87">
        <v>52.806969607587327</v>
      </c>
      <c r="D24" s="87">
        <v>54.986576958504088</v>
      </c>
      <c r="E24" s="87">
        <v>54.331495252186109</v>
      </c>
      <c r="F24" s="87">
        <v>57.570602574288607</v>
      </c>
      <c r="G24" s="87">
        <v>68.385404760256336</v>
      </c>
      <c r="H24" s="87">
        <v>64.98350687414009</v>
      </c>
      <c r="I24" s="87">
        <v>70.545460223928998</v>
      </c>
      <c r="J24" s="87">
        <v>49.552828926297558</v>
      </c>
      <c r="K24" s="87">
        <v>49.273071098816885</v>
      </c>
      <c r="L24" s="87">
        <v>60.212136855943541</v>
      </c>
      <c r="M24" s="87">
        <v>61.276233069385263</v>
      </c>
      <c r="N24" s="87">
        <v>60.432453742385761</v>
      </c>
      <c r="O24" s="87">
        <v>68.638078715086124</v>
      </c>
      <c r="P24" s="87">
        <v>73.077986837876338</v>
      </c>
      <c r="Q24" s="87">
        <v>72.637862973887408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127.08388008864209</v>
      </c>
      <c r="J25" s="87">
        <v>107.80813538606729</v>
      </c>
      <c r="K25" s="87">
        <v>87.828401682954578</v>
      </c>
      <c r="L25" s="87">
        <v>103.50344285152224</v>
      </c>
      <c r="M25" s="87">
        <v>106.58789047310276</v>
      </c>
      <c r="N25" s="87">
        <v>110.43449096746754</v>
      </c>
      <c r="O25" s="87">
        <v>94.183306320328384</v>
      </c>
      <c r="P25" s="87">
        <v>82.82245259716619</v>
      </c>
      <c r="Q25" s="87">
        <v>74.586313852554284</v>
      </c>
    </row>
    <row r="26" spans="1:17" x14ac:dyDescent="0.25">
      <c r="A26" s="156" t="s">
        <v>313</v>
      </c>
      <c r="B26" s="204">
        <v>13.381272136904879</v>
      </c>
      <c r="C26" s="204">
        <v>13.924704188738966</v>
      </c>
      <c r="D26" s="204">
        <v>14.108653685610529</v>
      </c>
      <c r="E26" s="204">
        <v>14.925533275322332</v>
      </c>
      <c r="F26" s="204">
        <v>15.068991343305294</v>
      </c>
      <c r="G26" s="204">
        <v>14.028756579425892</v>
      </c>
      <c r="H26" s="204">
        <v>15.269680671708795</v>
      </c>
      <c r="I26" s="204">
        <v>7.828053091934339</v>
      </c>
      <c r="J26" s="204">
        <v>7.866933837824968</v>
      </c>
      <c r="K26" s="204">
        <v>8.7128492762403713</v>
      </c>
      <c r="L26" s="204">
        <v>6.4756985274028249</v>
      </c>
      <c r="M26" s="204">
        <v>8.1244764280859147</v>
      </c>
      <c r="N26" s="204">
        <v>5.2275458035652038</v>
      </c>
      <c r="O26" s="204">
        <v>5.7032157761381939</v>
      </c>
      <c r="P26" s="204">
        <v>5.9469410823153099</v>
      </c>
      <c r="Q26" s="204">
        <v>3.7957620418990836</v>
      </c>
    </row>
    <row r="27" spans="1:17" x14ac:dyDescent="0.25">
      <c r="A27" s="156" t="s">
        <v>312</v>
      </c>
      <c r="B27" s="204">
        <v>6.6331170795826067</v>
      </c>
      <c r="C27" s="204">
        <v>7.720194478486353</v>
      </c>
      <c r="D27" s="204">
        <v>7.1331562278741192</v>
      </c>
      <c r="E27" s="204">
        <v>5.7806778784713888</v>
      </c>
      <c r="F27" s="204">
        <v>6.4140129861472763</v>
      </c>
      <c r="G27" s="204">
        <v>10.213059114471729</v>
      </c>
      <c r="H27" s="204">
        <v>8.1610238301305831</v>
      </c>
      <c r="I27" s="204">
        <v>21.344335541853674</v>
      </c>
      <c r="J27" s="204">
        <v>19.471365557850856</v>
      </c>
      <c r="K27" s="204">
        <v>18.186076180010225</v>
      </c>
      <c r="L27" s="204">
        <v>17.830986840719781</v>
      </c>
      <c r="M27" s="204">
        <v>17.865391030706736</v>
      </c>
      <c r="N27" s="204">
        <v>15.299184195492616</v>
      </c>
      <c r="O27" s="204">
        <v>14.244200901323097</v>
      </c>
      <c r="P27" s="204">
        <v>13.701627289392722</v>
      </c>
      <c r="Q27" s="204">
        <v>11.672834716014297</v>
      </c>
    </row>
    <row r="28" spans="1:17" x14ac:dyDescent="0.25">
      <c r="A28" s="152" t="s">
        <v>318</v>
      </c>
      <c r="B28" s="264">
        <v>1.212554518794831</v>
      </c>
      <c r="C28" s="264">
        <v>1.9470591830163786</v>
      </c>
      <c r="D28" s="264">
        <v>1.3994982809817829</v>
      </c>
      <c r="E28" s="264">
        <v>0</v>
      </c>
      <c r="F28" s="264">
        <v>0.49628976738830372</v>
      </c>
      <c r="G28" s="264">
        <v>4.050377433275739</v>
      </c>
      <c r="H28" s="264">
        <v>1.9243141108310513</v>
      </c>
      <c r="I28" s="264">
        <v>9.916292780821987</v>
      </c>
      <c r="J28" s="264">
        <v>9.912826339940171</v>
      </c>
      <c r="K28" s="264">
        <v>9.487525899772244</v>
      </c>
      <c r="L28" s="264">
        <v>8.3711159453650694</v>
      </c>
      <c r="M28" s="264">
        <v>7.9300888974219319</v>
      </c>
      <c r="N28" s="264">
        <v>5.9000886818538678</v>
      </c>
      <c r="O28" s="264">
        <v>5.1887889370070823</v>
      </c>
      <c r="P28" s="264">
        <v>4.9602042956786576</v>
      </c>
      <c r="Q28" s="264">
        <v>3.7966499238839257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3.2800696070921824</v>
      </c>
      <c r="J29" s="83">
        <v>4.1939215956712905</v>
      </c>
      <c r="K29" s="83">
        <v>1.8517365023992234</v>
      </c>
      <c r="L29" s="83">
        <v>1.9135871052916937</v>
      </c>
      <c r="M29" s="83">
        <v>2.4246888976002716</v>
      </c>
      <c r="N29" s="83">
        <v>1.0639873174737202</v>
      </c>
      <c r="O29" s="83">
        <v>0.74976135529861343</v>
      </c>
      <c r="P29" s="83">
        <v>1.5898127154623218</v>
      </c>
      <c r="Q29" s="83">
        <v>1.1427039515555073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0.3344442966504661</v>
      </c>
      <c r="H30" s="208">
        <v>0.33800844401992114</v>
      </c>
      <c r="I30" s="208">
        <v>0.35661795727280754</v>
      </c>
      <c r="J30" s="208">
        <v>0.35681904421235422</v>
      </c>
      <c r="K30" s="208">
        <v>2.4978306096185183</v>
      </c>
      <c r="L30" s="208">
        <v>1.4331684364175894</v>
      </c>
      <c r="M30" s="208">
        <v>1.7892443430598051</v>
      </c>
      <c r="N30" s="208">
        <v>1.4329125035583909</v>
      </c>
      <c r="O30" s="208">
        <v>1.0754262237858196</v>
      </c>
      <c r="P30" s="208">
        <v>1.0767436020923462</v>
      </c>
      <c r="Q30" s="208">
        <v>0.72040417044623817</v>
      </c>
    </row>
    <row r="31" spans="1:17" x14ac:dyDescent="0.25">
      <c r="A31" s="154" t="s">
        <v>125</v>
      </c>
      <c r="B31" s="208">
        <v>1.212554518794831</v>
      </c>
      <c r="C31" s="208">
        <v>1.9062576147635684</v>
      </c>
      <c r="D31" s="208">
        <v>1.3991830029387839</v>
      </c>
      <c r="E31" s="208">
        <v>0</v>
      </c>
      <c r="F31" s="208">
        <v>0.49628976738830372</v>
      </c>
      <c r="G31" s="208">
        <v>3.3477176401899018</v>
      </c>
      <c r="H31" s="208">
        <v>1.5863056668111302</v>
      </c>
      <c r="I31" s="208">
        <v>3.617219130116212</v>
      </c>
      <c r="J31" s="208">
        <v>3.479640865557319</v>
      </c>
      <c r="K31" s="208">
        <v>3.8851649230617578</v>
      </c>
      <c r="L31" s="208">
        <v>3.4613045814633243</v>
      </c>
      <c r="M31" s="208">
        <v>2.4377037655645841</v>
      </c>
      <c r="N31" s="208">
        <v>2.1356578990959711</v>
      </c>
      <c r="O31" s="208">
        <v>2.5172008841185756</v>
      </c>
      <c r="P31" s="208">
        <v>1.5375984396807032</v>
      </c>
      <c r="Q31" s="208">
        <v>1.2667510548971659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2.662386086340784</v>
      </c>
      <c r="J32" s="208">
        <v>1.8824448344992066</v>
      </c>
      <c r="K32" s="208">
        <v>1.2527938646927441</v>
      </c>
      <c r="L32" s="208">
        <v>1.5630558221924618</v>
      </c>
      <c r="M32" s="208">
        <v>1.2784518911972713</v>
      </c>
      <c r="N32" s="208">
        <v>1.2675309617257859</v>
      </c>
      <c r="O32" s="208">
        <v>0.84640047380407424</v>
      </c>
      <c r="P32" s="208">
        <v>0.75604953844328671</v>
      </c>
      <c r="Q32" s="208">
        <v>0.66679074698501462</v>
      </c>
    </row>
    <row r="33" spans="1:17" x14ac:dyDescent="0.25">
      <c r="A33" s="154" t="s">
        <v>26</v>
      </c>
      <c r="B33" s="208">
        <v>0</v>
      </c>
      <c r="C33" s="208">
        <v>4.0801568252810193E-2</v>
      </c>
      <c r="D33" s="208">
        <v>3.1527804299895064E-4</v>
      </c>
      <c r="E33" s="208">
        <v>0</v>
      </c>
      <c r="F33" s="208">
        <v>0</v>
      </c>
      <c r="G33" s="208">
        <v>0.36821549643537083</v>
      </c>
      <c r="H33" s="208">
        <v>0</v>
      </c>
      <c r="I33" s="208">
        <v>0</v>
      </c>
      <c r="J33" s="208">
        <v>0</v>
      </c>
      <c r="K33" s="208">
        <v>0</v>
      </c>
      <c r="L33" s="208">
        <v>0</v>
      </c>
      <c r="M33" s="208">
        <v>0</v>
      </c>
      <c r="N33" s="208">
        <v>0</v>
      </c>
      <c r="O33" s="208">
        <v>0</v>
      </c>
      <c r="P33" s="208">
        <v>0</v>
      </c>
      <c r="Q33" s="208">
        <v>0</v>
      </c>
    </row>
    <row r="34" spans="1:17" x14ac:dyDescent="0.25">
      <c r="A34" s="152" t="s">
        <v>317</v>
      </c>
      <c r="B34" s="264">
        <v>4.3248903152392488</v>
      </c>
      <c r="C34" s="264">
        <v>4.6329662778324963</v>
      </c>
      <c r="D34" s="264">
        <v>4.5784269563540203</v>
      </c>
      <c r="E34" s="264">
        <v>4.5585599518297535</v>
      </c>
      <c r="F34" s="264">
        <v>4.6838587988182852</v>
      </c>
      <c r="G34" s="264">
        <v>5.0139927474106143</v>
      </c>
      <c r="H34" s="264">
        <v>4.9864126519349092</v>
      </c>
      <c r="I34" s="264">
        <v>10.787073769312441</v>
      </c>
      <c r="J34" s="264">
        <v>8.9143866309605269</v>
      </c>
      <c r="K34" s="264">
        <v>7.9851332722021322</v>
      </c>
      <c r="L34" s="264">
        <v>8.9296340782253125</v>
      </c>
      <c r="M34" s="264">
        <v>9.2700616956946931</v>
      </c>
      <c r="N34" s="264">
        <v>8.9710587178319123</v>
      </c>
      <c r="O34" s="264">
        <v>8.5884268247600311</v>
      </c>
      <c r="P34" s="264">
        <v>8.2544813768677336</v>
      </c>
      <c r="Q34" s="264">
        <v>7.5653839147948476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6.3991208047766085E-3</v>
      </c>
      <c r="E35" s="87">
        <v>1.0672102081914738E-2</v>
      </c>
      <c r="F35" s="87">
        <v>0</v>
      </c>
      <c r="G35" s="87">
        <v>0</v>
      </c>
      <c r="H35" s="87">
        <v>0.17153875603292026</v>
      </c>
      <c r="I35" s="87">
        <v>1.8825355175052811E-2</v>
      </c>
      <c r="J35" s="87">
        <v>2.1019384875433391E-2</v>
      </c>
      <c r="K35" s="87">
        <v>1.9811751119192148E-2</v>
      </c>
      <c r="L35" s="87">
        <v>1.3275325302681473E-2</v>
      </c>
      <c r="M35" s="87">
        <v>2.0228661656808568E-2</v>
      </c>
      <c r="N35" s="87">
        <v>9.1168810296234446E-3</v>
      </c>
      <c r="O35" s="87">
        <v>1.6689580159149547E-2</v>
      </c>
      <c r="P35" s="87">
        <v>1.4391265097316041E-2</v>
      </c>
      <c r="Q35" s="87">
        <v>2.0504193937121593E-2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0.37991863433567125</v>
      </c>
      <c r="C38" s="87">
        <v>0.4041670468534983</v>
      </c>
      <c r="D38" s="87">
        <v>0.37112783689187068</v>
      </c>
      <c r="E38" s="87">
        <v>0.38733377720107454</v>
      </c>
      <c r="F38" s="87">
        <v>0.31755031060660893</v>
      </c>
      <c r="G38" s="87">
        <v>8.7420684937263057E-2</v>
      </c>
      <c r="H38" s="87">
        <v>0.20733272279268927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0.62051417764130967</v>
      </c>
      <c r="C39" s="87">
        <v>0.5892241719195086</v>
      </c>
      <c r="D39" s="87">
        <v>0.40072981408960423</v>
      </c>
      <c r="E39" s="87">
        <v>0.35774934319299018</v>
      </c>
      <c r="F39" s="87">
        <v>0.39967618116363163</v>
      </c>
      <c r="G39" s="87">
        <v>0.38179338971077476</v>
      </c>
      <c r="H39" s="87">
        <v>0.27771224183142484</v>
      </c>
      <c r="I39" s="87">
        <v>1.5701344191808898E-2</v>
      </c>
      <c r="J39" s="87">
        <v>9.6909224064172742E-3</v>
      </c>
      <c r="K39" s="87">
        <v>1.37981067354095E-2</v>
      </c>
      <c r="L39" s="87">
        <v>1.1147950435105842E-2</v>
      </c>
      <c r="M39" s="87">
        <v>1.0971304227293532E-2</v>
      </c>
      <c r="N39" s="87">
        <v>1.1174902314505948E-2</v>
      </c>
      <c r="O39" s="87">
        <v>1.9500657594976292E-2</v>
      </c>
      <c r="P39" s="87">
        <v>7.0429882286802388E-3</v>
      </c>
      <c r="Q39" s="87">
        <v>1.2362831056145674E-2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0.15268329090481156</v>
      </c>
      <c r="C41" s="87">
        <v>0.15218838755126232</v>
      </c>
      <c r="D41" s="87">
        <v>0.16884164930191506</v>
      </c>
      <c r="E41" s="87">
        <v>0.21473796859114619</v>
      </c>
      <c r="F41" s="87">
        <v>0.16465401554190726</v>
      </c>
      <c r="G41" s="87">
        <v>2.8587896074881533E-2</v>
      </c>
      <c r="H41" s="87">
        <v>3.8300418568481681E-2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3.1717742123574566</v>
      </c>
      <c r="C43" s="87">
        <v>3.4873866715082271</v>
      </c>
      <c r="D43" s="87">
        <v>3.6313285352658538</v>
      </c>
      <c r="E43" s="87">
        <v>3.5880667607626284</v>
      </c>
      <c r="F43" s="87">
        <v>3.8019782915061371</v>
      </c>
      <c r="G43" s="87">
        <v>4.5161907766876945</v>
      </c>
      <c r="H43" s="87">
        <v>4.2915285127093936</v>
      </c>
      <c r="I43" s="87">
        <v>3.838212385008501</v>
      </c>
      <c r="J43" s="87">
        <v>2.7974618421250943</v>
      </c>
      <c r="K43" s="87">
        <v>2.8577080215811144</v>
      </c>
      <c r="L43" s="87">
        <v>3.2752030840834743</v>
      </c>
      <c r="M43" s="87">
        <v>3.3725052900205132</v>
      </c>
      <c r="N43" s="87">
        <v>3.1657194412051557</v>
      </c>
      <c r="O43" s="87">
        <v>3.6052333538452168</v>
      </c>
      <c r="P43" s="87">
        <v>3.8592226648628798</v>
      </c>
      <c r="Q43" s="87">
        <v>3.716413577471819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6.9143346849370779</v>
      </c>
      <c r="J44" s="87">
        <v>6.0862144815535819</v>
      </c>
      <c r="K44" s="87">
        <v>5.093815392766416</v>
      </c>
      <c r="L44" s="87">
        <v>5.6300077184040518</v>
      </c>
      <c r="M44" s="87">
        <v>5.8663564397900787</v>
      </c>
      <c r="N44" s="87">
        <v>5.7850474932826277</v>
      </c>
      <c r="O44" s="87">
        <v>4.9470032331606886</v>
      </c>
      <c r="P44" s="87">
        <v>4.3738244586788566</v>
      </c>
      <c r="Q44" s="87">
        <v>3.8161033123297612</v>
      </c>
    </row>
    <row r="45" spans="1:17" x14ac:dyDescent="0.25">
      <c r="A45" s="152" t="s">
        <v>316</v>
      </c>
      <c r="B45" s="264">
        <v>1.0956722455485268</v>
      </c>
      <c r="C45" s="264">
        <v>1.1401690176374786</v>
      </c>
      <c r="D45" s="264">
        <v>1.1552309905383153</v>
      </c>
      <c r="E45" s="264">
        <v>1.2221179266416355</v>
      </c>
      <c r="F45" s="264">
        <v>1.2338644199406872</v>
      </c>
      <c r="G45" s="264">
        <v>1.1486889337853765</v>
      </c>
      <c r="H45" s="264">
        <v>1.2502970673646225</v>
      </c>
      <c r="I45" s="264">
        <v>0.6409689917192477</v>
      </c>
      <c r="J45" s="264">
        <v>0.64415258695015998</v>
      </c>
      <c r="K45" s="264">
        <v>0.7134170080358484</v>
      </c>
      <c r="L45" s="264">
        <v>0.53023681712939796</v>
      </c>
      <c r="M45" s="264">
        <v>0.66524043759011153</v>
      </c>
      <c r="N45" s="264">
        <v>0.42803679580683651</v>
      </c>
      <c r="O45" s="264">
        <v>0.46698513955598353</v>
      </c>
      <c r="P45" s="264">
        <v>0.48694161684632969</v>
      </c>
      <c r="Q45" s="264">
        <v>0.31080087733552342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17.952278842095897</v>
      </c>
      <c r="C47" s="242">
        <v>18.681345826643035</v>
      </c>
      <c r="D47" s="242">
        <v>18.92813197873047</v>
      </c>
      <c r="E47" s="242">
        <v>20.024055447357814</v>
      </c>
      <c r="F47" s="242">
        <v>20.216518406950094</v>
      </c>
      <c r="G47" s="242">
        <v>18.820942235167347</v>
      </c>
      <c r="H47" s="242">
        <v>20.485762672164324</v>
      </c>
      <c r="I47" s="242">
        <v>10.502095051901504</v>
      </c>
      <c r="J47" s="242">
        <v>10.554257356402601</v>
      </c>
      <c r="K47" s="242">
        <v>11.689135241845539</v>
      </c>
      <c r="L47" s="242">
        <v>8.687779791927543</v>
      </c>
      <c r="M47" s="242">
        <v>10.899775805379425</v>
      </c>
      <c r="N47" s="242">
        <v>7.0132614422067734</v>
      </c>
      <c r="O47" s="242">
        <v>7.6514190027941034</v>
      </c>
      <c r="P47" s="242">
        <v>7.9784002204691848</v>
      </c>
      <c r="Q47" s="242">
        <v>5.0923841841973925</v>
      </c>
    </row>
    <row r="49" spans="1:17" ht="12.75" x14ac:dyDescent="0.25">
      <c r="A49" s="98" t="s">
        <v>90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0.99999999999999989</v>
      </c>
      <c r="C51" s="77">
        <f t="shared" si="0"/>
        <v>1.0000000000000002</v>
      </c>
      <c r="D51" s="77">
        <f t="shared" si="0"/>
        <v>1.0000000000000002</v>
      </c>
      <c r="E51" s="77">
        <f t="shared" si="0"/>
        <v>0.99999999999999989</v>
      </c>
      <c r="F51" s="77">
        <f t="shared" si="0"/>
        <v>1.0000000000000002</v>
      </c>
      <c r="G51" s="77">
        <f t="shared" si="0"/>
        <v>1.0000000000000004</v>
      </c>
      <c r="H51" s="77">
        <f t="shared" si="0"/>
        <v>0.99999999999999978</v>
      </c>
      <c r="I51" s="77">
        <f t="shared" si="0"/>
        <v>0.99999999999999956</v>
      </c>
      <c r="J51" s="77">
        <f t="shared" si="0"/>
        <v>0.99999999999999989</v>
      </c>
      <c r="K51" s="77">
        <f t="shared" si="0"/>
        <v>1</v>
      </c>
      <c r="L51" s="77">
        <f t="shared" si="0"/>
        <v>0.99999999999999978</v>
      </c>
      <c r="M51" s="77">
        <f t="shared" si="0"/>
        <v>1</v>
      </c>
      <c r="N51" s="77">
        <f t="shared" si="0"/>
        <v>1.0000000000000002</v>
      </c>
      <c r="O51" s="77">
        <f t="shared" si="0"/>
        <v>0.99999999999999989</v>
      </c>
      <c r="P51" s="77">
        <f t="shared" si="0"/>
        <v>1.0000000000000002</v>
      </c>
      <c r="Q51" s="77">
        <f t="shared" si="0"/>
        <v>0.99999999999999989</v>
      </c>
    </row>
    <row r="52" spans="1:17" x14ac:dyDescent="0.25">
      <c r="A52" s="132" t="s">
        <v>83</v>
      </c>
      <c r="B52" s="203">
        <f t="shared" ref="B52:Q52" si="1">IF(B$6=0,0,B$6/B$5)</f>
        <v>1.4870403092761586E-2</v>
      </c>
      <c r="C52" s="203">
        <f t="shared" si="1"/>
        <v>1.4920897968749508E-2</v>
      </c>
      <c r="D52" s="203">
        <f t="shared" si="1"/>
        <v>1.4894010254380365E-2</v>
      </c>
      <c r="E52" s="203">
        <f t="shared" si="1"/>
        <v>1.4762706177783648E-2</v>
      </c>
      <c r="F52" s="203">
        <f t="shared" si="1"/>
        <v>1.4834483513313118E-2</v>
      </c>
      <c r="G52" s="203">
        <f t="shared" si="1"/>
        <v>1.512061889114869E-2</v>
      </c>
      <c r="H52" s="203">
        <f t="shared" si="1"/>
        <v>1.4968301377067107E-2</v>
      </c>
      <c r="I52" s="203">
        <f t="shared" si="1"/>
        <v>1.4272883364644495E-2</v>
      </c>
      <c r="J52" s="203">
        <f t="shared" si="1"/>
        <v>1.4203952451820172E-2</v>
      </c>
      <c r="K52" s="203">
        <f t="shared" si="1"/>
        <v>1.4260284010193297E-2</v>
      </c>
      <c r="L52" s="203">
        <f t="shared" si="1"/>
        <v>1.4274815424061059E-2</v>
      </c>
      <c r="M52" s="203">
        <f t="shared" si="1"/>
        <v>1.422206534216441E-2</v>
      </c>
      <c r="N52" s="203">
        <f t="shared" si="1"/>
        <v>1.4184707254901299E-2</v>
      </c>
      <c r="O52" s="203">
        <f t="shared" si="1"/>
        <v>1.4330251455709889E-2</v>
      </c>
      <c r="P52" s="203">
        <f t="shared" si="1"/>
        <v>1.4440738214268009E-2</v>
      </c>
      <c r="Q52" s="203">
        <f t="shared" si="1"/>
        <v>1.4519734049091015E-2</v>
      </c>
    </row>
    <row r="53" spans="1:17" x14ac:dyDescent="0.25">
      <c r="A53" s="76" t="s">
        <v>82</v>
      </c>
      <c r="B53" s="202">
        <f t="shared" ref="B53:Q53" si="2">IF(B$7=0,0,B$7/B$5)</f>
        <v>4.0385027122552628E-3</v>
      </c>
      <c r="C53" s="202">
        <f t="shared" si="2"/>
        <v>4.0522161060590591E-3</v>
      </c>
      <c r="D53" s="202">
        <f t="shared" si="2"/>
        <v>4.0449139430491689E-3</v>
      </c>
      <c r="E53" s="202">
        <f t="shared" si="2"/>
        <v>4.0092543939328346E-3</v>
      </c>
      <c r="F53" s="202">
        <f t="shared" si="2"/>
        <v>4.0287476761529601E-3</v>
      </c>
      <c r="G53" s="202">
        <f t="shared" si="2"/>
        <v>4.1064562959027264E-3</v>
      </c>
      <c r="H53" s="202">
        <f t="shared" si="2"/>
        <v>4.0650899193556168E-3</v>
      </c>
      <c r="I53" s="202">
        <f t="shared" si="2"/>
        <v>3.8762283591275066E-3</v>
      </c>
      <c r="J53" s="202">
        <f t="shared" si="2"/>
        <v>3.8575081081253819E-3</v>
      </c>
      <c r="K53" s="202">
        <f t="shared" si="2"/>
        <v>3.8728066275976734E-3</v>
      </c>
      <c r="L53" s="202">
        <f t="shared" si="2"/>
        <v>3.8767530676471974E-3</v>
      </c>
      <c r="M53" s="202">
        <f t="shared" si="2"/>
        <v>3.8624272052289166E-3</v>
      </c>
      <c r="N53" s="202">
        <f t="shared" si="2"/>
        <v>3.8522814993058418E-3</v>
      </c>
      <c r="O53" s="202">
        <f t="shared" si="2"/>
        <v>3.8918083800535872E-3</v>
      </c>
      <c r="P53" s="202">
        <f t="shared" si="2"/>
        <v>3.9218143638404335E-3</v>
      </c>
      <c r="Q53" s="202">
        <f t="shared" si="2"/>
        <v>3.9432680454386726E-3</v>
      </c>
    </row>
    <row r="54" spans="1:17" x14ac:dyDescent="0.25">
      <c r="A54" s="76" t="s">
        <v>81</v>
      </c>
      <c r="B54" s="202">
        <f t="shared" ref="B54:Q54" si="3">IF(B$8=0,0,B$8/B$5)</f>
        <v>5.4668929656916207E-2</v>
      </c>
      <c r="C54" s="202">
        <f t="shared" si="3"/>
        <v>5.4854566912759153E-2</v>
      </c>
      <c r="D54" s="202">
        <f t="shared" si="3"/>
        <v>5.4755718041191066E-2</v>
      </c>
      <c r="E54" s="202">
        <f t="shared" si="3"/>
        <v>5.4272997210938229E-2</v>
      </c>
      <c r="F54" s="202">
        <f t="shared" si="3"/>
        <v>5.4536876413307095E-2</v>
      </c>
      <c r="G54" s="202">
        <f t="shared" si="3"/>
        <v>5.5588812581121028E-2</v>
      </c>
      <c r="H54" s="202">
        <f t="shared" si="3"/>
        <v>5.5028838825809993E-2</v>
      </c>
      <c r="I54" s="202">
        <f t="shared" si="3"/>
        <v>5.2472233052171621E-2</v>
      </c>
      <c r="J54" s="202">
        <f t="shared" si="3"/>
        <v>5.2218818319506151E-2</v>
      </c>
      <c r="K54" s="202">
        <f t="shared" si="3"/>
        <v>5.2425913311010715E-2</v>
      </c>
      <c r="L54" s="202">
        <f t="shared" si="3"/>
        <v>5.2479335994820728E-2</v>
      </c>
      <c r="M54" s="202">
        <f t="shared" si="3"/>
        <v>5.2285407794043982E-2</v>
      </c>
      <c r="N54" s="202">
        <f t="shared" si="3"/>
        <v>5.2148066080308045E-2</v>
      </c>
      <c r="O54" s="202">
        <f t="shared" si="3"/>
        <v>5.2683138709230241E-2</v>
      </c>
      <c r="P54" s="202">
        <f t="shared" si="3"/>
        <v>5.3089327619776645E-2</v>
      </c>
      <c r="Q54" s="202">
        <f t="shared" si="3"/>
        <v>5.3379744611850674E-2</v>
      </c>
    </row>
    <row r="55" spans="1:17" x14ac:dyDescent="0.25">
      <c r="A55" s="76" t="s">
        <v>80</v>
      </c>
      <c r="B55" s="202">
        <f t="shared" ref="B55:Q55" si="4">IF(B$9=0,0,B$9/B$5)</f>
        <v>0.11911945316757079</v>
      </c>
      <c r="C55" s="202">
        <f t="shared" si="4"/>
        <v>0.11952394267454143</v>
      </c>
      <c r="D55" s="202">
        <f t="shared" si="4"/>
        <v>0.11930855847731431</v>
      </c>
      <c r="E55" s="202">
        <f t="shared" si="4"/>
        <v>0.11825674638417155</v>
      </c>
      <c r="F55" s="202">
        <f t="shared" si="4"/>
        <v>0.11883171916095245</v>
      </c>
      <c r="G55" s="202">
        <f t="shared" si="4"/>
        <v>0.12112380832135054</v>
      </c>
      <c r="H55" s="202">
        <f t="shared" si="4"/>
        <v>0.1199036679611962</v>
      </c>
      <c r="I55" s="202">
        <f t="shared" si="4"/>
        <v>0.1143330178015524</v>
      </c>
      <c r="J55" s="202">
        <f t="shared" si="4"/>
        <v>0.11378084631092404</v>
      </c>
      <c r="K55" s="202">
        <f t="shared" si="4"/>
        <v>0.11423209059714988</v>
      </c>
      <c r="L55" s="202">
        <f t="shared" si="4"/>
        <v>0.11434849457509728</v>
      </c>
      <c r="M55" s="202">
        <f t="shared" si="4"/>
        <v>0.1139259397276681</v>
      </c>
      <c r="N55" s="202">
        <f t="shared" si="4"/>
        <v>0.11362668254557229</v>
      </c>
      <c r="O55" s="202">
        <f t="shared" si="4"/>
        <v>0.11479256523912677</v>
      </c>
      <c r="P55" s="202">
        <f t="shared" si="4"/>
        <v>0.11567762008125861</v>
      </c>
      <c r="Q55" s="202">
        <f t="shared" si="4"/>
        <v>0.11631041668992705</v>
      </c>
    </row>
    <row r="56" spans="1:17" x14ac:dyDescent="0.25">
      <c r="A56" s="129" t="s">
        <v>79</v>
      </c>
      <c r="B56" s="201">
        <f t="shared" ref="B56:Q56" si="5">IF(B$10=0,0,B$10/B$5)</f>
        <v>4.1975884425959682E-2</v>
      </c>
      <c r="C56" s="201">
        <f t="shared" si="5"/>
        <v>4.1622922743794928E-2</v>
      </c>
      <c r="D56" s="201">
        <f t="shared" si="5"/>
        <v>4.1547917522240033E-2</v>
      </c>
      <c r="E56" s="201">
        <f t="shared" si="5"/>
        <v>4.3402822169046673E-2</v>
      </c>
      <c r="F56" s="201">
        <f t="shared" si="5"/>
        <v>4.2584562012679857E-2</v>
      </c>
      <c r="G56" s="201">
        <f t="shared" si="5"/>
        <v>4.2180058684322855E-2</v>
      </c>
      <c r="H56" s="201">
        <f t="shared" si="5"/>
        <v>4.3349306491642918E-2</v>
      </c>
      <c r="I56" s="201">
        <f t="shared" si="5"/>
        <v>4.0275696963456127E-2</v>
      </c>
      <c r="J56" s="201">
        <f t="shared" si="5"/>
        <v>3.9935050917535755E-2</v>
      </c>
      <c r="K56" s="201">
        <f t="shared" si="5"/>
        <v>4.1144731526690771E-2</v>
      </c>
      <c r="L56" s="201">
        <f t="shared" si="5"/>
        <v>4.145991546422606E-2</v>
      </c>
      <c r="M56" s="201">
        <f t="shared" si="5"/>
        <v>4.2124432680262128E-2</v>
      </c>
      <c r="N56" s="201">
        <f t="shared" si="5"/>
        <v>4.1877245960415192E-2</v>
      </c>
      <c r="O56" s="201">
        <f t="shared" si="5"/>
        <v>4.2348056440762644E-2</v>
      </c>
      <c r="P56" s="201">
        <f t="shared" si="5"/>
        <v>4.2804713047385777E-2</v>
      </c>
      <c r="Q56" s="201">
        <f t="shared" si="5"/>
        <v>4.3118756786495911E-2</v>
      </c>
    </row>
    <row r="57" spans="1:17" x14ac:dyDescent="0.25">
      <c r="A57" s="127" t="s">
        <v>314</v>
      </c>
      <c r="B57" s="200">
        <f t="shared" ref="B57:Q57" si="6">IF(B$15=0,0,B$15/B$5)</f>
        <v>0.48446256998725085</v>
      </c>
      <c r="C57" s="200">
        <f t="shared" si="6"/>
        <v>0.48578366765736475</v>
      </c>
      <c r="D57" s="200">
        <f t="shared" si="6"/>
        <v>0.48463910458637782</v>
      </c>
      <c r="E57" s="200">
        <f t="shared" si="6"/>
        <v>0.48129881431296073</v>
      </c>
      <c r="F57" s="200">
        <f t="shared" si="6"/>
        <v>0.48187057632579922</v>
      </c>
      <c r="G57" s="200">
        <f t="shared" si="6"/>
        <v>0.486144782115081</v>
      </c>
      <c r="H57" s="200">
        <f t="shared" si="6"/>
        <v>0.48221391545267894</v>
      </c>
      <c r="I57" s="200">
        <f t="shared" si="6"/>
        <v>0.64558274245155767</v>
      </c>
      <c r="J57" s="200">
        <f t="shared" si="6"/>
        <v>0.625824338759978</v>
      </c>
      <c r="K57" s="200">
        <f t="shared" si="6"/>
        <v>0.6046093717737977</v>
      </c>
      <c r="L57" s="200">
        <f t="shared" si="6"/>
        <v>0.64410570332419004</v>
      </c>
      <c r="M57" s="200">
        <f t="shared" si="6"/>
        <v>0.63459185543948338</v>
      </c>
      <c r="N57" s="200">
        <f t="shared" si="6"/>
        <v>0.66704174951433282</v>
      </c>
      <c r="O57" s="200">
        <f t="shared" si="6"/>
        <v>0.66047323824091642</v>
      </c>
      <c r="P57" s="200">
        <f t="shared" si="6"/>
        <v>0.65440111386391486</v>
      </c>
      <c r="Q57" s="200">
        <f t="shared" si="6"/>
        <v>0.67488474172429014</v>
      </c>
    </row>
    <row r="58" spans="1:17" x14ac:dyDescent="0.25">
      <c r="A58" s="127" t="s">
        <v>313</v>
      </c>
      <c r="B58" s="200">
        <f t="shared" ref="B58:Q58" si="7">IF(B$26=0,0,B$26/B$5)</f>
        <v>9.8990015401821604E-2</v>
      </c>
      <c r="C58" s="200">
        <f t="shared" si="7"/>
        <v>9.6422548519125781E-2</v>
      </c>
      <c r="D58" s="200">
        <f t="shared" si="7"/>
        <v>9.8627175223015354E-2</v>
      </c>
      <c r="E58" s="200">
        <f t="shared" si="7"/>
        <v>0.10407006737113704</v>
      </c>
      <c r="F58" s="200">
        <f t="shared" si="7"/>
        <v>0.1023810679395015</v>
      </c>
      <c r="G58" s="200">
        <f t="shared" si="7"/>
        <v>8.9827634789960351E-2</v>
      </c>
      <c r="H58" s="200">
        <f t="shared" si="7"/>
        <v>9.7519246207139074E-2</v>
      </c>
      <c r="I58" s="200">
        <f t="shared" si="7"/>
        <v>2.5489537628579938E-2</v>
      </c>
      <c r="J58" s="200">
        <f t="shared" si="7"/>
        <v>3.1179001223456054E-2</v>
      </c>
      <c r="K58" s="200">
        <f t="shared" si="7"/>
        <v>3.8261423963499269E-2</v>
      </c>
      <c r="L58" s="200">
        <f t="shared" si="7"/>
        <v>2.5407638317728218E-2</v>
      </c>
      <c r="M58" s="200">
        <f t="shared" si="7"/>
        <v>3.0610317379138517E-2</v>
      </c>
      <c r="N58" s="200">
        <f t="shared" si="7"/>
        <v>2.036148081280854E-2</v>
      </c>
      <c r="O58" s="200">
        <f t="shared" si="7"/>
        <v>2.3037198810218332E-2</v>
      </c>
      <c r="P58" s="200">
        <f t="shared" si="7"/>
        <v>2.4897809262304522E-2</v>
      </c>
      <c r="Q58" s="200">
        <f t="shared" si="7"/>
        <v>1.7324415679439317E-2</v>
      </c>
    </row>
    <row r="59" spans="1:17" x14ac:dyDescent="0.25">
      <c r="A59" s="127" t="s">
        <v>312</v>
      </c>
      <c r="B59" s="200">
        <f t="shared" ref="B59:Q59" si="8">IF(B$27=0,0,B$27/B$5)</f>
        <v>4.9069502148384243E-2</v>
      </c>
      <c r="C59" s="200">
        <f t="shared" si="8"/>
        <v>5.345900470050495E-2</v>
      </c>
      <c r="D59" s="200">
        <f t="shared" si="8"/>
        <v>4.9864647956963451E-2</v>
      </c>
      <c r="E59" s="200">
        <f t="shared" si="8"/>
        <v>4.0306468463544187E-2</v>
      </c>
      <c r="F59" s="200">
        <f t="shared" si="8"/>
        <v>4.3577800553407958E-2</v>
      </c>
      <c r="G59" s="200">
        <f t="shared" si="8"/>
        <v>6.539531419117306E-2</v>
      </c>
      <c r="H59" s="200">
        <f t="shared" si="8"/>
        <v>5.2120074368508122E-2</v>
      </c>
      <c r="I59" s="200">
        <f t="shared" si="8"/>
        <v>6.9500964998779405E-2</v>
      </c>
      <c r="J59" s="200">
        <f t="shared" si="8"/>
        <v>7.7170819415260383E-2</v>
      </c>
      <c r="K59" s="200">
        <f t="shared" si="8"/>
        <v>7.9861954326853432E-2</v>
      </c>
      <c r="L59" s="200">
        <f t="shared" si="8"/>
        <v>6.9960524348078215E-2</v>
      </c>
      <c r="M59" s="200">
        <f t="shared" si="8"/>
        <v>6.7310834660294097E-2</v>
      </c>
      <c r="N59" s="200">
        <f t="shared" si="8"/>
        <v>5.9590878235001393E-2</v>
      </c>
      <c r="O59" s="200">
        <f t="shared" si="8"/>
        <v>5.7537098531219959E-2</v>
      </c>
      <c r="P59" s="200">
        <f t="shared" si="8"/>
        <v>5.7364029357706535E-2</v>
      </c>
      <c r="Q59" s="200">
        <f t="shared" si="8"/>
        <v>5.327653276084849E-2</v>
      </c>
    </row>
    <row r="60" spans="1:17" x14ac:dyDescent="0.25">
      <c r="A60" s="142" t="s">
        <v>318</v>
      </c>
      <c r="B60" s="199">
        <f t="shared" ref="B60:Q60" si="9">IF(B$28=0,0,B$28/B$5)</f>
        <v>8.970058247302945E-3</v>
      </c>
      <c r="C60" s="199">
        <f t="shared" si="9"/>
        <v>1.3482541962782486E-2</v>
      </c>
      <c r="D60" s="199">
        <f t="shared" si="9"/>
        <v>9.7832553876827343E-3</v>
      </c>
      <c r="E60" s="199">
        <f t="shared" si="9"/>
        <v>0</v>
      </c>
      <c r="F60" s="199">
        <f t="shared" si="9"/>
        <v>3.3718697711798071E-3</v>
      </c>
      <c r="G60" s="199">
        <f t="shared" si="9"/>
        <v>2.5935001635952516E-2</v>
      </c>
      <c r="H60" s="199">
        <f t="shared" si="9"/>
        <v>1.2289560311610947E-2</v>
      </c>
      <c r="I60" s="199">
        <f t="shared" si="9"/>
        <v>3.2289218660666918E-2</v>
      </c>
      <c r="J60" s="199">
        <f t="shared" si="9"/>
        <v>3.928748238543131E-2</v>
      </c>
      <c r="K60" s="199">
        <f t="shared" si="9"/>
        <v>4.1663322675140363E-2</v>
      </c>
      <c r="L60" s="199">
        <f t="shared" si="9"/>
        <v>3.2844377383470603E-2</v>
      </c>
      <c r="M60" s="199">
        <f t="shared" si="9"/>
        <v>2.9877929998752776E-2</v>
      </c>
      <c r="N60" s="199">
        <f t="shared" si="9"/>
        <v>2.298105975609132E-2</v>
      </c>
      <c r="O60" s="199">
        <f t="shared" si="9"/>
        <v>2.0959256499853876E-2</v>
      </c>
      <c r="P60" s="199">
        <f t="shared" si="9"/>
        <v>2.0766679667152423E-2</v>
      </c>
      <c r="Q60" s="199">
        <f t="shared" si="9"/>
        <v>1.7328468103276717E-2</v>
      </c>
    </row>
    <row r="61" spans="1:17" x14ac:dyDescent="0.25">
      <c r="A61" s="142" t="s">
        <v>317</v>
      </c>
      <c r="B61" s="199">
        <f t="shared" ref="B61:Q61" si="10">IF(B$34=0,0,B$34/B$5)</f>
        <v>3.1994040218043703E-2</v>
      </c>
      <c r="C61" s="199">
        <f t="shared" si="10"/>
        <v>3.2081285868395384E-2</v>
      </c>
      <c r="D61" s="199">
        <f t="shared" si="10"/>
        <v>3.2005698611104888E-2</v>
      </c>
      <c r="E61" s="199">
        <f t="shared" si="10"/>
        <v>3.1785104930667496E-2</v>
      </c>
      <c r="F61" s="199">
        <f t="shared" si="10"/>
        <v>3.1822864249894965E-2</v>
      </c>
      <c r="G61" s="199">
        <f t="shared" si="10"/>
        <v>3.2105133965646328E-2</v>
      </c>
      <c r="H61" s="199">
        <f t="shared" si="10"/>
        <v>3.1845538459450713E-2</v>
      </c>
      <c r="I61" s="199">
        <f t="shared" si="10"/>
        <v>3.5124636932835893E-2</v>
      </c>
      <c r="J61" s="199">
        <f t="shared" si="10"/>
        <v>3.5330368527660486E-2</v>
      </c>
      <c r="K61" s="199">
        <f t="shared" si="10"/>
        <v>3.5065747133480103E-2</v>
      </c>
      <c r="L61" s="199">
        <f t="shared" si="10"/>
        <v>3.5035743558649433E-2</v>
      </c>
      <c r="M61" s="199">
        <f t="shared" si="10"/>
        <v>3.4926500574051368E-2</v>
      </c>
      <c r="N61" s="199">
        <f t="shared" si="10"/>
        <v>3.4942599609387594E-2</v>
      </c>
      <c r="O61" s="199">
        <f t="shared" si="10"/>
        <v>3.4691532636168462E-2</v>
      </c>
      <c r="P61" s="199">
        <f t="shared" si="10"/>
        <v>3.4558691608978169E-2</v>
      </c>
      <c r="Q61" s="199">
        <f t="shared" si="10"/>
        <v>3.4529523786711196E-2</v>
      </c>
    </row>
    <row r="62" spans="1:17" x14ac:dyDescent="0.25">
      <c r="A62" s="142" t="s">
        <v>316</v>
      </c>
      <c r="B62" s="199">
        <f t="shared" ref="B62:Q62" si="11">IF(B$45=0,0,B$45/B$5)</f>
        <v>8.1054036830375924E-3</v>
      </c>
      <c r="C62" s="199">
        <f t="shared" si="11"/>
        <v>7.8951768693270776E-3</v>
      </c>
      <c r="D62" s="199">
        <f t="shared" si="11"/>
        <v>8.0756939581758235E-3</v>
      </c>
      <c r="E62" s="199">
        <f t="shared" si="11"/>
        <v>8.5213635328766912E-3</v>
      </c>
      <c r="F62" s="199">
        <f t="shared" si="11"/>
        <v>8.383066532333186E-3</v>
      </c>
      <c r="G62" s="199">
        <f t="shared" si="11"/>
        <v>7.355178589574218E-3</v>
      </c>
      <c r="H62" s="199">
        <f t="shared" si="11"/>
        <v>7.9849755974464587E-3</v>
      </c>
      <c r="I62" s="199">
        <f t="shared" si="11"/>
        <v>2.0871094052765972E-3</v>
      </c>
      <c r="J62" s="199">
        <f t="shared" si="11"/>
        <v>2.5529685021685915E-3</v>
      </c>
      <c r="K62" s="199">
        <f t="shared" si="11"/>
        <v>3.1328845182329659E-3</v>
      </c>
      <c r="L62" s="199">
        <f t="shared" si="11"/>
        <v>2.0804034059581701E-3</v>
      </c>
      <c r="M62" s="199">
        <f t="shared" si="11"/>
        <v>2.5064040874899522E-3</v>
      </c>
      <c r="N62" s="199">
        <f t="shared" si="11"/>
        <v>1.6672188695224771E-3</v>
      </c>
      <c r="O62" s="199">
        <f t="shared" si="11"/>
        <v>1.8863093951976173E-3</v>
      </c>
      <c r="P62" s="199">
        <f t="shared" si="11"/>
        <v>2.0386580815759422E-3</v>
      </c>
      <c r="Q62" s="199">
        <f t="shared" si="11"/>
        <v>1.4185408708605744E-3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0.13280473940707971</v>
      </c>
      <c r="C64" s="276">
        <f t="shared" si="13"/>
        <v>0.12936023271710045</v>
      </c>
      <c r="D64" s="276">
        <f t="shared" si="13"/>
        <v>0.13231795399546845</v>
      </c>
      <c r="E64" s="276">
        <f t="shared" si="13"/>
        <v>0.13962012351648503</v>
      </c>
      <c r="F64" s="276">
        <f t="shared" si="13"/>
        <v>0.13735416640488587</v>
      </c>
      <c r="G64" s="276">
        <f t="shared" si="13"/>
        <v>0.12051251412994009</v>
      </c>
      <c r="H64" s="276">
        <f t="shared" si="13"/>
        <v>0.13083155939660182</v>
      </c>
      <c r="I64" s="276">
        <f t="shared" si="13"/>
        <v>3.4196695380130412E-2</v>
      </c>
      <c r="J64" s="276">
        <f t="shared" si="13"/>
        <v>4.1829664493393988E-2</v>
      </c>
      <c r="K64" s="276">
        <f t="shared" si="13"/>
        <v>5.1331423863207222E-2</v>
      </c>
      <c r="L64" s="276">
        <f t="shared" si="13"/>
        <v>3.4086819484151092E-2</v>
      </c>
      <c r="M64" s="276">
        <f t="shared" si="13"/>
        <v>4.1066719771716359E-2</v>
      </c>
      <c r="N64" s="276">
        <f t="shared" si="13"/>
        <v>2.731690809735475E-2</v>
      </c>
      <c r="O64" s="276">
        <f t="shared" si="13"/>
        <v>3.0906644192762022E-2</v>
      </c>
      <c r="P64" s="276">
        <f t="shared" si="13"/>
        <v>3.3402834189544754E-2</v>
      </c>
      <c r="Q64" s="276">
        <f t="shared" si="13"/>
        <v>2.3242389652618704E-2</v>
      </c>
    </row>
    <row r="66" spans="1:17" ht="12.75" x14ac:dyDescent="0.25">
      <c r="A66" s="98" t="s">
        <v>128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53">
        <f>IF(B$5=0,0,B$5/WWP_fec!B$5)</f>
        <v>0.40193279755994982</v>
      </c>
      <c r="C68" s="253">
        <f>IF(C$5=0,0,C$5/WWP_fec!C$5)</f>
        <v>0.40750027932597932</v>
      </c>
      <c r="D68" s="253">
        <f>IF(D$5=0,0,D$5/WWP_fec!D$5)</f>
        <v>0.40823592747773502</v>
      </c>
      <c r="E68" s="253">
        <f>IF(E$5=0,0,E$5/WWP_fec!E$5)</f>
        <v>0.4118669041323903</v>
      </c>
      <c r="F68" s="253">
        <f>IF(F$5=0,0,F$5/WWP_fec!F$5)</f>
        <v>0.40987406704137419</v>
      </c>
      <c r="G68" s="253">
        <f>IF(G$5=0,0,G$5/WWP_fec!G$5)</f>
        <v>0.40534937248332531</v>
      </c>
      <c r="H68" s="253">
        <f>IF(H$5=0,0,H$5/WWP_fec!H$5)</f>
        <v>0.41302515072469392</v>
      </c>
      <c r="I68" s="253">
        <f>IF(I$5=0,0,I$5/WWP_fec!I$5)</f>
        <v>0.4575369018380121</v>
      </c>
      <c r="J68" s="253">
        <f>IF(J$5=0,0,J$5/WWP_fec!J$5)</f>
        <v>0.45975730044899632</v>
      </c>
      <c r="K68" s="253">
        <f>IF(K$5=0,0,K$5/WWP_fec!K$5)</f>
        <v>0.45794114831701926</v>
      </c>
      <c r="L68" s="253">
        <f>IF(L$5=0,0,L$5/WWP_fec!L$5)</f>
        <v>0.45747497539950083</v>
      </c>
      <c r="M68" s="253">
        <f>IF(M$5=0,0,M$5/WWP_fec!M$5)</f>
        <v>0.45917176428616457</v>
      </c>
      <c r="N68" s="253">
        <f>IF(N$5=0,0,N$5/WWP_fec!N$5)</f>
        <v>0.46038107925690752</v>
      </c>
      <c r="O68" s="253">
        <f>IF(O$5=0,0,O$5/WWP_fec!O$5)</f>
        <v>0.45570525089095498</v>
      </c>
      <c r="P68" s="253">
        <f>IF(P$5=0,0,P$5/WWP_fec!P$5)</f>
        <v>0.45221862885807917</v>
      </c>
      <c r="Q68" s="253">
        <f>IF(Q$5=0,0,Q$5/WWP_fec!Q$5)</f>
        <v>0.4497582953569022</v>
      </c>
    </row>
    <row r="69" spans="1:17" x14ac:dyDescent="0.25">
      <c r="A69" s="132" t="s">
        <v>83</v>
      </c>
      <c r="B69" s="282">
        <f>IF(B$6=0,0,B$6/WWP_fec!B$6)</f>
        <v>0.46625021918205439</v>
      </c>
      <c r="C69" s="282">
        <f>IF(C$6=0,0,C$6/WWP_fec!C$6)</f>
        <v>0.47431377034571309</v>
      </c>
      <c r="D69" s="282">
        <f>IF(D$6=0,0,D$6/WWP_fec!D$6)</f>
        <v>0.47431377034571315</v>
      </c>
      <c r="E69" s="282">
        <f>IF(E$6=0,0,E$6/WWP_fec!E$6)</f>
        <v>0.4743137703457132</v>
      </c>
      <c r="F69" s="282">
        <f>IF(F$6=0,0,F$6/WWP_fec!F$6)</f>
        <v>0.47431377034571315</v>
      </c>
      <c r="G69" s="282">
        <f>IF(G$6=0,0,G$6/WWP_fec!G$6)</f>
        <v>0.47812553043309314</v>
      </c>
      <c r="H69" s="282">
        <f>IF(H$6=0,0,H$6/WWP_fec!H$6)</f>
        <v>0.48227181230172855</v>
      </c>
      <c r="I69" s="282">
        <f>IF(I$6=0,0,I$6/WWP_fec!I$6)</f>
        <v>0.50942552988671153</v>
      </c>
      <c r="J69" s="282">
        <f>IF(J$6=0,0,J$6/WWP_fec!J$6)</f>
        <v>0.50942552988671141</v>
      </c>
      <c r="K69" s="282">
        <f>IF(K$6=0,0,K$6/WWP_fec!K$6)</f>
        <v>0.50942552988671141</v>
      </c>
      <c r="L69" s="282">
        <f>IF(L$6=0,0,L$6/WWP_fec!L$6)</f>
        <v>0.50942552988671153</v>
      </c>
      <c r="M69" s="282">
        <f>IF(M$6=0,0,M$6/WWP_fec!M$6)</f>
        <v>0.50942552988671141</v>
      </c>
      <c r="N69" s="282">
        <f>IF(N$6=0,0,N$6/WWP_fec!N$6)</f>
        <v>0.50942552988671153</v>
      </c>
      <c r="O69" s="282">
        <f>IF(O$6=0,0,O$6/WWP_fec!O$6)</f>
        <v>0.50942552988671153</v>
      </c>
      <c r="P69" s="282">
        <f>IF(P$6=0,0,P$6/WWP_fec!P$6)</f>
        <v>0.50942552988671141</v>
      </c>
      <c r="Q69" s="282">
        <f>IF(Q$6=0,0,Q$6/WWP_fec!Q$6)</f>
        <v>0.50942552988671141</v>
      </c>
    </row>
    <row r="70" spans="1:17" x14ac:dyDescent="0.25">
      <c r="A70" s="76" t="s">
        <v>82</v>
      </c>
      <c r="B70" s="281">
        <f>IF(B$7=0,0,B$7/WWP_fec!B$7)</f>
        <v>0.11649425654231689</v>
      </c>
      <c r="C70" s="281">
        <f>IF(C$7=0,0,C$7/WWP_fec!C$7)</f>
        <v>0.11850896315103288</v>
      </c>
      <c r="D70" s="281">
        <f>IF(D$7=0,0,D$7/WWP_fec!D$7)</f>
        <v>0.11850896315103289</v>
      </c>
      <c r="E70" s="281">
        <f>IF(E$7=0,0,E$7/WWP_fec!E$7)</f>
        <v>0.11850896315103289</v>
      </c>
      <c r="F70" s="281">
        <f>IF(F$7=0,0,F$7/WWP_fec!F$7)</f>
        <v>0.11850896315103289</v>
      </c>
      <c r="G70" s="281">
        <f>IF(G$7=0,0,G$7/WWP_fec!G$7)</f>
        <v>0.1194613448105547</v>
      </c>
      <c r="H70" s="281">
        <f>IF(H$7=0,0,H$7/WWP_fec!H$7)</f>
        <v>0.12049730791326149</v>
      </c>
      <c r="I70" s="281">
        <f>IF(I$7=0,0,I$7/WWP_fec!I$7)</f>
        <v>0.12728175972107392</v>
      </c>
      <c r="J70" s="281">
        <f>IF(J$7=0,0,J$7/WWP_fec!J$7)</f>
        <v>0.12728175972107389</v>
      </c>
      <c r="K70" s="281">
        <f>IF(K$7=0,0,K$7/WWP_fec!K$7)</f>
        <v>0.12728175972107392</v>
      </c>
      <c r="L70" s="281">
        <f>IF(L$7=0,0,L$7/WWP_fec!L$7)</f>
        <v>0.12728175972107392</v>
      </c>
      <c r="M70" s="281">
        <f>IF(M$7=0,0,M$7/WWP_fec!M$7)</f>
        <v>0.12728175972107392</v>
      </c>
      <c r="N70" s="281">
        <f>IF(N$7=0,0,N$7/WWP_fec!N$7)</f>
        <v>0.12728175972107392</v>
      </c>
      <c r="O70" s="281">
        <f>IF(O$7=0,0,O$7/WWP_fec!O$7)</f>
        <v>0.12728175972107389</v>
      </c>
      <c r="P70" s="281">
        <f>IF(P$7=0,0,P$7/WWP_fec!P$7)</f>
        <v>0.12728175972107392</v>
      </c>
      <c r="Q70" s="281">
        <f>IF(Q$7=0,0,Q$7/WWP_fec!Q$7)</f>
        <v>0.12728175972107389</v>
      </c>
    </row>
    <row r="71" spans="1:17" x14ac:dyDescent="0.25">
      <c r="A71" s="76" t="s">
        <v>81</v>
      </c>
      <c r="B71" s="281">
        <f>IF(B$8=0,0,B$8/WWP_fec!B$8)</f>
        <v>0.63587686652950592</v>
      </c>
      <c r="C71" s="281">
        <f>IF(C$8=0,0,C$8/WWP_fec!C$8)</f>
        <v>0.64687402092450597</v>
      </c>
      <c r="D71" s="281">
        <f>IF(D$8=0,0,D$8/WWP_fec!D$8)</f>
        <v>0.64687402092450597</v>
      </c>
      <c r="E71" s="281">
        <f>IF(E$8=0,0,E$8/WWP_fec!E$8)</f>
        <v>0.64687402092450608</v>
      </c>
      <c r="F71" s="281">
        <f>IF(F$8=0,0,F$8/WWP_fec!F$8)</f>
        <v>0.64687402092450585</v>
      </c>
      <c r="G71" s="281">
        <f>IF(G$8=0,0,G$8/WWP_fec!G$8)</f>
        <v>0.65207253871732884</v>
      </c>
      <c r="H71" s="281">
        <f>IF(H$8=0,0,H$8/WWP_fec!H$8)</f>
        <v>0.65772728077193043</v>
      </c>
      <c r="I71" s="281">
        <f>IF(I$8=0,0,I$8/WWP_fec!I$8)</f>
        <v>0.69475980138469628</v>
      </c>
      <c r="J71" s="281">
        <f>IF(J$8=0,0,J$8/WWP_fec!J$8)</f>
        <v>0.6947598013846964</v>
      </c>
      <c r="K71" s="281">
        <f>IF(K$8=0,0,K$8/WWP_fec!K$8)</f>
        <v>0.6947598013846964</v>
      </c>
      <c r="L71" s="281">
        <f>IF(L$8=0,0,L$8/WWP_fec!L$8)</f>
        <v>0.6947598013846964</v>
      </c>
      <c r="M71" s="281">
        <f>IF(M$8=0,0,M$8/WWP_fec!M$8)</f>
        <v>0.6947598013846964</v>
      </c>
      <c r="N71" s="281">
        <f>IF(N$8=0,0,N$8/WWP_fec!N$8)</f>
        <v>0.6947598013846964</v>
      </c>
      <c r="O71" s="281">
        <f>IF(O$8=0,0,O$8/WWP_fec!O$8)</f>
        <v>0.6947598013846964</v>
      </c>
      <c r="P71" s="281">
        <f>IF(P$8=0,0,P$8/WWP_fec!P$8)</f>
        <v>0.6947598013846964</v>
      </c>
      <c r="Q71" s="281">
        <f>IF(Q$8=0,0,Q$8/WWP_fec!Q$8)</f>
        <v>0.69475980138469628</v>
      </c>
    </row>
    <row r="72" spans="1:17" x14ac:dyDescent="0.25">
      <c r="A72" s="76" t="s">
        <v>80</v>
      </c>
      <c r="B72" s="281">
        <f>IF(B$9=0,0,B$9/WWP_fec!B$9)</f>
        <v>0.45211949515130839</v>
      </c>
      <c r="C72" s="281">
        <f>IF(C$9=0,0,C$9/WWP_fec!C$9)</f>
        <v>0.45993866290984742</v>
      </c>
      <c r="D72" s="281">
        <f>IF(D$9=0,0,D$9/WWP_fec!D$9)</f>
        <v>0.45993866290984742</v>
      </c>
      <c r="E72" s="281">
        <f>IF(E$9=0,0,E$9/WWP_fec!E$9)</f>
        <v>0.45993866290984736</v>
      </c>
      <c r="F72" s="281">
        <f>IF(F$9=0,0,F$9/WWP_fec!F$9)</f>
        <v>0.45993866290984747</v>
      </c>
      <c r="G72" s="281">
        <f>IF(G$9=0,0,G$9/WWP_fec!G$9)</f>
        <v>0.46363489934136576</v>
      </c>
      <c r="H72" s="281">
        <f>IF(H$9=0,0,H$9/WWP_fec!H$9)</f>
        <v>0.46765551914609454</v>
      </c>
      <c r="I72" s="281">
        <f>IF(I$9=0,0,I$9/WWP_fec!I$9)</f>
        <v>0.49398628443246978</v>
      </c>
      <c r="J72" s="281">
        <f>IF(J$9=0,0,J$9/WWP_fec!J$9)</f>
        <v>0.49398628443246978</v>
      </c>
      <c r="K72" s="281">
        <f>IF(K$9=0,0,K$9/WWP_fec!K$9)</f>
        <v>0.49398628443246972</v>
      </c>
      <c r="L72" s="281">
        <f>IF(L$9=0,0,L$9/WWP_fec!L$9)</f>
        <v>0.49398628443246972</v>
      </c>
      <c r="M72" s="281">
        <f>IF(M$9=0,0,M$9/WWP_fec!M$9)</f>
        <v>0.49398628443246984</v>
      </c>
      <c r="N72" s="281">
        <f>IF(N$9=0,0,N$9/WWP_fec!N$9)</f>
        <v>0.49398628443246972</v>
      </c>
      <c r="O72" s="281">
        <f>IF(O$9=0,0,O$9/WWP_fec!O$9)</f>
        <v>0.49398628443246972</v>
      </c>
      <c r="P72" s="281">
        <f>IF(P$9=0,0,P$9/WWP_fec!P$9)</f>
        <v>0.49398628443246967</v>
      </c>
      <c r="Q72" s="281">
        <f>IF(Q$9=0,0,Q$9/WWP_fec!Q$9)</f>
        <v>0.49398628443246967</v>
      </c>
    </row>
    <row r="73" spans="1:17" x14ac:dyDescent="0.25">
      <c r="A73" s="129" t="s">
        <v>79</v>
      </c>
      <c r="B73" s="280">
        <f>IF(B$10=0,0,B$10/WWP_fec!B$10)</f>
        <v>0.7207335003009967</v>
      </c>
      <c r="C73" s="280">
        <f>IF(C$10=0,0,C$10/WWP_fec!C$10)</f>
        <v>0.72457257375595541</v>
      </c>
      <c r="D73" s="280">
        <f>IF(D$10=0,0,D$10/WWP_fec!D$10)</f>
        <v>0.72457257375595552</v>
      </c>
      <c r="E73" s="280">
        <f>IF(E$10=0,0,E$10/WWP_fec!E$10)</f>
        <v>0.76365336943147466</v>
      </c>
      <c r="F73" s="280">
        <f>IF(F$10=0,0,F$10/WWP_fec!F$10)</f>
        <v>0.74563113357187083</v>
      </c>
      <c r="G73" s="280">
        <f>IF(G$10=0,0,G$10/WWP_fec!G$10)</f>
        <v>0.73039550572573586</v>
      </c>
      <c r="H73" s="280">
        <f>IF(H$10=0,0,H$10/WWP_fec!H$10)</f>
        <v>0.76485667273555735</v>
      </c>
      <c r="I73" s="280">
        <f>IF(I$10=0,0,I$10/WWP_fec!I$10)</f>
        <v>0.78720999429248295</v>
      </c>
      <c r="J73" s="280">
        <f>IF(J$10=0,0,J$10/WWP_fec!J$10)</f>
        <v>0.7843398560829451</v>
      </c>
      <c r="K73" s="280">
        <f>IF(K$10=0,0,K$10/WWP_fec!K$10)</f>
        <v>0.80490626780563967</v>
      </c>
      <c r="L73" s="280">
        <f>IF(L$10=0,0,L$10/WWP_fec!L$10)</f>
        <v>0.81024649734973653</v>
      </c>
      <c r="M73" s="280">
        <f>IF(M$10=0,0,M$10/WWP_fec!M$10)</f>
        <v>0.82628648014775252</v>
      </c>
      <c r="N73" s="280">
        <f>IF(N$10=0,0,N$10/WWP_fec!N$10)</f>
        <v>0.82360123089740589</v>
      </c>
      <c r="O73" s="280">
        <f>IF(O$10=0,0,O$10/WWP_fec!O$10)</f>
        <v>0.82440178528837738</v>
      </c>
      <c r="P73" s="280">
        <f>IF(P$10=0,0,P$10/WWP_fec!P$10)</f>
        <v>0.8269160975806481</v>
      </c>
      <c r="Q73" s="280">
        <f>IF(Q$10=0,0,Q$10/WWP_fec!Q$10)</f>
        <v>0.82845098845387821</v>
      </c>
    </row>
    <row r="74" spans="1:17" x14ac:dyDescent="0.25">
      <c r="A74" s="127" t="s">
        <v>314</v>
      </c>
      <c r="B74" s="305">
        <f>IF(B$15=0,0,B$15/WWP_fec!B$15)</f>
        <v>0.36291632808348023</v>
      </c>
      <c r="C74" s="305">
        <f>IF(C$15=0,0,C$15/WWP_fec!C$15)</f>
        <v>0.36894672001121548</v>
      </c>
      <c r="D74" s="305">
        <f>IF(D$15=0,0,D$15/WWP_fec!D$15)</f>
        <v>0.36874191770588766</v>
      </c>
      <c r="E74" s="305">
        <f>IF(E$15=0,0,E$15/WWP_fec!E$15)</f>
        <v>0.36945752844505725</v>
      </c>
      <c r="F74" s="305">
        <f>IF(F$15=0,0,F$15/WWP_fec!F$15)</f>
        <v>0.36810666688729987</v>
      </c>
      <c r="G74" s="305">
        <f>IF(G$15=0,0,G$15/WWP_fec!G$15)</f>
        <v>0.36727212459547998</v>
      </c>
      <c r="H74" s="305">
        <f>IF(H$15=0,0,H$15/WWP_fec!H$15)</f>
        <v>0.371200942907636</v>
      </c>
      <c r="I74" s="305">
        <f>IF(I$15=0,0,I$15/WWP_fec!I$15)</f>
        <v>0.45354663249895905</v>
      </c>
      <c r="J74" s="305">
        <f>IF(J$15=0,0,J$15/WWP_fec!J$15)</f>
        <v>0.45841706624808687</v>
      </c>
      <c r="K74" s="305">
        <f>IF(K$15=0,0,K$15/WWP_fec!K$15)</f>
        <v>0.45318626748940261</v>
      </c>
      <c r="L74" s="305">
        <f>IF(L$15=0,0,L$15/WWP_fec!L$15)</f>
        <v>0.4523375664076249</v>
      </c>
      <c r="M74" s="305">
        <f>IF(M$15=0,0,M$15/WWP_fec!M$15)</f>
        <v>0.45259966087110892</v>
      </c>
      <c r="N74" s="305">
        <f>IF(N$15=0,0,N$15/WWP_fec!N$15)</f>
        <v>0.45400083788971501</v>
      </c>
      <c r="O74" s="305">
        <f>IF(O$15=0,0,O$15/WWP_fec!O$15)</f>
        <v>0.44616088769241941</v>
      </c>
      <c r="P74" s="305">
        <f>IF(P$15=0,0,P$15/WWP_fec!P$15)</f>
        <v>0.44105191941708982</v>
      </c>
      <c r="Q74" s="305">
        <f>IF(Q$15=0,0,Q$15/WWP_fec!Q$15)</f>
        <v>0.4382821131266646</v>
      </c>
    </row>
    <row r="75" spans="1:17" x14ac:dyDescent="0.25">
      <c r="A75" s="127" t="s">
        <v>313</v>
      </c>
      <c r="B75" s="305">
        <f>IF(B$26=0,0,B$26/WWP_fec!B$26)</f>
        <v>0.43196711483043276</v>
      </c>
      <c r="C75" s="305">
        <f>IF(C$26=0,0,C$26/WWP_fec!C$26)</f>
        <v>0.43943775782029304</v>
      </c>
      <c r="D75" s="305">
        <f>IF(D$26=0,0,D$26/WWP_fec!D$26)</f>
        <v>0.4394377578202931</v>
      </c>
      <c r="E75" s="305">
        <f>IF(E$26=0,0,E$26/WWP_fec!E$26)</f>
        <v>0.43943775782029298</v>
      </c>
      <c r="F75" s="305">
        <f>IF(F$26=0,0,F$26/WWP_fec!F$26)</f>
        <v>0.43943775782029315</v>
      </c>
      <c r="G75" s="305">
        <f>IF(G$26=0,0,G$26/WWP_fec!G$26)</f>
        <v>0.44296924143065985</v>
      </c>
      <c r="H75" s="305">
        <f>IF(H$26=0,0,H$26/WWP_fec!H$26)</f>
        <v>0.4468106496324839</v>
      </c>
      <c r="I75" s="305">
        <f>IF(I$26=0,0,I$26/WWP_fec!I$26)</f>
        <v>0.47196777033621801</v>
      </c>
      <c r="J75" s="305">
        <f>IF(J$26=0,0,J$26/WWP_fec!J$26)</f>
        <v>0.47196777033621795</v>
      </c>
      <c r="K75" s="305">
        <f>IF(K$26=0,0,K$26/WWP_fec!K$26)</f>
        <v>0.47196777033621801</v>
      </c>
      <c r="L75" s="305">
        <f>IF(L$26=0,0,L$26/WWP_fec!L$26)</f>
        <v>0.47196777033621801</v>
      </c>
      <c r="M75" s="305">
        <f>IF(M$26=0,0,M$26/WWP_fec!M$26)</f>
        <v>0.47196777033621801</v>
      </c>
      <c r="N75" s="305">
        <f>IF(N$26=0,0,N$26/WWP_fec!N$26)</f>
        <v>0.47196777033621795</v>
      </c>
      <c r="O75" s="305">
        <f>IF(O$26=0,0,O$26/WWP_fec!O$26)</f>
        <v>0.47196777033621795</v>
      </c>
      <c r="P75" s="305">
        <f>IF(P$26=0,0,P$26/WWP_fec!P$26)</f>
        <v>0.4719677703362179</v>
      </c>
      <c r="Q75" s="305">
        <f>IF(Q$26=0,0,Q$26/WWP_fec!Q$26)</f>
        <v>0.47196777033621795</v>
      </c>
    </row>
    <row r="76" spans="1:17" x14ac:dyDescent="0.25">
      <c r="A76" s="127" t="s">
        <v>312</v>
      </c>
      <c r="B76" s="305">
        <f>IF(B$27=0,0,B$27/WWP_fec!B$27)</f>
        <v>0.26362160068512208</v>
      </c>
      <c r="C76" s="305">
        <f>IF(C$27=0,0,C$27/WWP_fec!C$27)</f>
        <v>0.27026953522508601</v>
      </c>
      <c r="D76" s="305">
        <f>IF(D$27=0,0,D$27/WWP_fec!D$27)</f>
        <v>0.26836908165025269</v>
      </c>
      <c r="E76" s="305">
        <f>IF(E$27=0,0,E$27/WWP_fec!E$27)</f>
        <v>0.26295117216160663</v>
      </c>
      <c r="F76" s="305">
        <f>IF(F$27=0,0,F$27/WWP_fec!F$27)</f>
        <v>0.26447775408135377</v>
      </c>
      <c r="G76" s="305">
        <f>IF(G$27=0,0,G$27/WWP_fec!G$27)</f>
        <v>0.27578901128344563</v>
      </c>
      <c r="H76" s="305">
        <f>IF(H$27=0,0,H$27/WWP_fec!H$27)</f>
        <v>0.27238092676188769</v>
      </c>
      <c r="I76" s="305">
        <f>IF(I$27=0,0,I$27/WWP_fec!I$27)</f>
        <v>0.30285639884003718</v>
      </c>
      <c r="J76" s="305">
        <f>IF(J$27=0,0,J$27/WWP_fec!J$27)</f>
        <v>0.30472339501031531</v>
      </c>
      <c r="K76" s="305">
        <f>IF(K$27=0,0,K$27/WWP_fec!K$27)</f>
        <v>0.30831897653738533</v>
      </c>
      <c r="L76" s="305">
        <f>IF(L$27=0,0,L$27/WWP_fec!L$27)</f>
        <v>0.30476174295474356</v>
      </c>
      <c r="M76" s="305">
        <f>IF(M$27=0,0,M$27/WWP_fec!M$27)</f>
        <v>0.30434587990055917</v>
      </c>
      <c r="N76" s="305">
        <f>IF(N$27=0,0,N$27/WWP_fec!N$27)</f>
        <v>0.30392117750131925</v>
      </c>
      <c r="O76" s="305">
        <f>IF(O$27=0,0,O$27/WWP_fec!O$27)</f>
        <v>0.30151222655099102</v>
      </c>
      <c r="P76" s="305">
        <f>IF(P$27=0,0,P$27/WWP_fec!P$27)</f>
        <v>0.29773764013797432</v>
      </c>
      <c r="Q76" s="305">
        <f>IF(Q$27=0,0,Q$27/WWP_fec!Q$27)</f>
        <v>0.29460064475680253</v>
      </c>
    </row>
    <row r="77" spans="1:17" x14ac:dyDescent="0.25">
      <c r="A77" s="72" t="s">
        <v>311</v>
      </c>
      <c r="B77" s="304">
        <f>IF(B$47=0,0,B$47/WWP_fec!B$47)</f>
        <v>0.50396163396883809</v>
      </c>
      <c r="C77" s="304">
        <f>IF(C$47=0,0,C$47/WWP_fec!C$47)</f>
        <v>0.51267738412367514</v>
      </c>
      <c r="D77" s="304">
        <f>IF(D$47=0,0,D$47/WWP_fec!D$47)</f>
        <v>0.51267738412367525</v>
      </c>
      <c r="E77" s="304">
        <f>IF(E$47=0,0,E$47/WWP_fec!E$47)</f>
        <v>0.51267738412367514</v>
      </c>
      <c r="F77" s="304">
        <f>IF(F$47=0,0,F$47/WWP_fec!F$47)</f>
        <v>0.51267738412367525</v>
      </c>
      <c r="G77" s="304">
        <f>IF(G$47=0,0,G$47/WWP_fec!G$47)</f>
        <v>0.51679744833576979</v>
      </c>
      <c r="H77" s="304">
        <f>IF(H$47=0,0,H$47/WWP_fec!H$47)</f>
        <v>0.52127909123789784</v>
      </c>
      <c r="I77" s="304">
        <f>IF(I$47=0,0,I$47/WWP_fec!I$47)</f>
        <v>0.5506290653922542</v>
      </c>
      <c r="J77" s="304">
        <f>IF(J$47=0,0,J$47/WWP_fec!J$47)</f>
        <v>0.55062906539225431</v>
      </c>
      <c r="K77" s="304">
        <f>IF(K$47=0,0,K$47/WWP_fec!K$47)</f>
        <v>0.55062906539225431</v>
      </c>
      <c r="L77" s="304">
        <f>IF(L$47=0,0,L$47/WWP_fec!L$47)</f>
        <v>0.5506290653922542</v>
      </c>
      <c r="M77" s="304">
        <f>IF(M$47=0,0,M$47/WWP_fec!M$47)</f>
        <v>0.55062906539225431</v>
      </c>
      <c r="N77" s="304">
        <f>IF(N$47=0,0,N$47/WWP_fec!N$47)</f>
        <v>0.5506290653922542</v>
      </c>
      <c r="O77" s="304">
        <f>IF(O$47=0,0,O$47/WWP_fec!O$47)</f>
        <v>0.55062906539225431</v>
      </c>
      <c r="P77" s="304">
        <f>IF(P$47=0,0,P$47/WWP_fec!P$47)</f>
        <v>0.55062906539225431</v>
      </c>
      <c r="Q77" s="304">
        <f>IF(Q$47=0,0,Q$47/WWP_fec!Q$47)</f>
        <v>0.5506290653922542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178.32163005051484</v>
      </c>
      <c r="C5" s="96">
        <v>182.85624679629606</v>
      </c>
      <c r="D5" s="96">
        <v>148.136554027476</v>
      </c>
      <c r="E5" s="96">
        <v>129.87546810728398</v>
      </c>
      <c r="F5" s="96">
        <v>127.86730319102401</v>
      </c>
      <c r="G5" s="96">
        <v>120.94377184703902</v>
      </c>
      <c r="H5" s="96">
        <v>132.93221423652002</v>
      </c>
      <c r="I5" s="96">
        <v>142.04945410016401</v>
      </c>
      <c r="J5" s="96">
        <v>142.61102146177203</v>
      </c>
      <c r="K5" s="96">
        <v>119.69850980772001</v>
      </c>
      <c r="L5" s="96">
        <v>108.96687205586956</v>
      </c>
      <c r="M5" s="96">
        <v>106.07828351909009</v>
      </c>
      <c r="N5" s="96">
        <v>77.337890407767148</v>
      </c>
      <c r="O5" s="96">
        <v>71.905229988784299</v>
      </c>
      <c r="P5" s="96">
        <v>70.842721569176135</v>
      </c>
      <c r="Q5" s="96">
        <v>59.139046883339915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9.4452464525297106</v>
      </c>
      <c r="C10" s="158">
        <v>10.992943185829004</v>
      </c>
      <c r="D10" s="158">
        <v>10.869567854465402</v>
      </c>
      <c r="E10" s="158">
        <v>6.1850989261304896</v>
      </c>
      <c r="F10" s="158">
        <v>8.5656208524228497</v>
      </c>
      <c r="G10" s="158">
        <v>11.951274795285121</v>
      </c>
      <c r="H10" s="158">
        <v>8.1908320401410357</v>
      </c>
      <c r="I10" s="158">
        <v>18.906856313683718</v>
      </c>
      <c r="J10" s="158">
        <v>15.957618509140818</v>
      </c>
      <c r="K10" s="158">
        <v>11.218708763962619</v>
      </c>
      <c r="L10" s="158">
        <v>11.626528229450752</v>
      </c>
      <c r="M10" s="158">
        <v>9.1250452513683111</v>
      </c>
      <c r="N10" s="158">
        <v>9.2779392332148998</v>
      </c>
      <c r="O10" s="158">
        <v>8.9004955626634601</v>
      </c>
      <c r="P10" s="158">
        <v>8.2327223050209959</v>
      </c>
      <c r="Q10" s="158">
        <v>7.3562097389694472</v>
      </c>
    </row>
    <row r="11" spans="1:17" x14ac:dyDescent="0.25">
      <c r="A11" s="92" t="s">
        <v>125</v>
      </c>
      <c r="B11" s="91">
        <v>4.8849663557134662</v>
      </c>
      <c r="C11" s="91">
        <v>5.1474065723218274</v>
      </c>
      <c r="D11" s="91">
        <v>5.0896365119487283</v>
      </c>
      <c r="E11" s="91">
        <v>4.8145759553858545</v>
      </c>
      <c r="F11" s="91">
        <v>5.2158260426198648</v>
      </c>
      <c r="G11" s="91">
        <v>5.5961419420576775</v>
      </c>
      <c r="H11" s="91">
        <v>5.5064554825283043</v>
      </c>
      <c r="I11" s="91">
        <v>9.7493281715477149</v>
      </c>
      <c r="J11" s="91">
        <v>7.9711994542848164</v>
      </c>
      <c r="K11" s="91">
        <v>7.2226806827746177</v>
      </c>
      <c r="L11" s="91">
        <v>8.0921512729489571</v>
      </c>
      <c r="M11" s="91">
        <v>8.3957865296616241</v>
      </c>
      <c r="N11" s="91">
        <v>8.0999069954446963</v>
      </c>
      <c r="O11" s="91">
        <v>7.8906923595883374</v>
      </c>
      <c r="P11" s="91">
        <v>7.6717256403179466</v>
      </c>
      <c r="Q11" s="91">
        <v>7.0757130518598608</v>
      </c>
    </row>
    <row r="12" spans="1:17" x14ac:dyDescent="0.25">
      <c r="A12" s="92" t="s">
        <v>26</v>
      </c>
      <c r="B12" s="91">
        <v>4.5602800968162445</v>
      </c>
      <c r="C12" s="91">
        <v>5.8455366135071767</v>
      </c>
      <c r="D12" s="91">
        <v>5.7799313425166741</v>
      </c>
      <c r="E12" s="91">
        <v>1.3705229707446347</v>
      </c>
      <c r="F12" s="91">
        <v>3.3497948098029853</v>
      </c>
      <c r="G12" s="91">
        <v>6.3551328532274436</v>
      </c>
      <c r="H12" s="91">
        <v>2.684376557612731</v>
      </c>
      <c r="I12" s="91">
        <v>9.1575281421360017</v>
      </c>
      <c r="J12" s="91">
        <v>7.9864190548560012</v>
      </c>
      <c r="K12" s="91">
        <v>3.9960280811880007</v>
      </c>
      <c r="L12" s="91">
        <v>3.534376956501796</v>
      </c>
      <c r="M12" s="91">
        <v>0.72925872170668704</v>
      </c>
      <c r="N12" s="91">
        <v>1.1780322377702028</v>
      </c>
      <c r="O12" s="91">
        <v>1.0098032030751234</v>
      </c>
      <c r="P12" s="91">
        <v>0.56099666470304965</v>
      </c>
      <c r="Q12" s="91">
        <v>0.28049668710958631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314</v>
      </c>
      <c r="B15" s="206">
        <v>141.72915734785121</v>
      </c>
      <c r="C15" s="206">
        <v>137.9024251343391</v>
      </c>
      <c r="D15" s="206">
        <v>111.50256069246241</v>
      </c>
      <c r="E15" s="206">
        <v>112.22871334969527</v>
      </c>
      <c r="F15" s="206">
        <v>103.62047637365383</v>
      </c>
      <c r="G15" s="206">
        <v>62.921210221131346</v>
      </c>
      <c r="H15" s="206">
        <v>96.000616464173703</v>
      </c>
      <c r="I15" s="206">
        <v>6.737190657346523</v>
      </c>
      <c r="J15" s="206">
        <v>6.0839664231055739</v>
      </c>
      <c r="K15" s="206">
        <v>8.6536591275707888</v>
      </c>
      <c r="L15" s="206">
        <v>6.2286063843666044</v>
      </c>
      <c r="M15" s="206">
        <v>7.876962506949214</v>
      </c>
      <c r="N15" s="206">
        <v>5.754411616776208</v>
      </c>
      <c r="O15" s="206">
        <v>8.9822894951873309</v>
      </c>
      <c r="P15" s="206">
        <v>6.3715407617065658</v>
      </c>
      <c r="Q15" s="206">
        <v>8.6205671098518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1.2073446547505793</v>
      </c>
      <c r="E16" s="87">
        <v>2.0135430782826256</v>
      </c>
      <c r="F16" s="87">
        <v>0</v>
      </c>
      <c r="G16" s="87">
        <v>0</v>
      </c>
      <c r="H16" s="87">
        <v>31.830764189281851</v>
      </c>
      <c r="I16" s="87">
        <v>4.0140990726453474</v>
      </c>
      <c r="J16" s="87">
        <v>4.3194566909272059</v>
      </c>
      <c r="K16" s="87">
        <v>3.9629581081022578</v>
      </c>
      <c r="L16" s="87">
        <v>2.831364728943965</v>
      </c>
      <c r="M16" s="87">
        <v>4.2639431935144403</v>
      </c>
      <c r="N16" s="87">
        <v>2.0190586397173518</v>
      </c>
      <c r="O16" s="87">
        <v>3.6862262698239028</v>
      </c>
      <c r="P16" s="87">
        <v>3.1614808192356025</v>
      </c>
      <c r="Q16" s="87">
        <v>4.6492891991832712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44.642555215318382</v>
      </c>
      <c r="C19" s="87">
        <v>46.684495047375627</v>
      </c>
      <c r="D19" s="87">
        <v>42.868204615409994</v>
      </c>
      <c r="E19" s="87">
        <v>44.740119077494604</v>
      </c>
      <c r="F19" s="87">
        <v>36.679575977851663</v>
      </c>
      <c r="G19" s="87">
        <v>10.01727896892748</v>
      </c>
      <c r="H19" s="87">
        <v>23.553392531966175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84.27359187978341</v>
      </c>
      <c r="C20" s="87">
        <v>78.663572547327135</v>
      </c>
      <c r="D20" s="87">
        <v>53.498889395224424</v>
      </c>
      <c r="E20" s="87">
        <v>47.760840021791815</v>
      </c>
      <c r="F20" s="87">
        <v>53.358225562916765</v>
      </c>
      <c r="G20" s="87">
        <v>50.564453223210343</v>
      </c>
      <c r="H20" s="87">
        <v>36.463805392559088</v>
      </c>
      <c r="I20" s="87">
        <v>2.3689936641359184</v>
      </c>
      <c r="J20" s="87">
        <v>1.4091473055396015</v>
      </c>
      <c r="K20" s="87">
        <v>1.9529821539435457</v>
      </c>
      <c r="L20" s="87">
        <v>1.6823944678149878</v>
      </c>
      <c r="M20" s="87">
        <v>1.6363819274623346</v>
      </c>
      <c r="N20" s="87">
        <v>1.7511709215170881</v>
      </c>
      <c r="O20" s="87">
        <v>3.0476703615722882</v>
      </c>
      <c r="P20" s="87">
        <v>1.0947896861808009</v>
      </c>
      <c r="Q20" s="87">
        <v>1.9835536508916396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12.813010252749432</v>
      </c>
      <c r="C22" s="87">
        <v>12.554357539636333</v>
      </c>
      <c r="D22" s="87">
        <v>13.928122027077412</v>
      </c>
      <c r="E22" s="87">
        <v>17.714211172126223</v>
      </c>
      <c r="F22" s="87">
        <v>13.582674832885404</v>
      </c>
      <c r="G22" s="87">
        <v>2.339478028993522</v>
      </c>
      <c r="H22" s="87">
        <v>3.1073512761865962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1.0453030741800002</v>
      </c>
      <c r="I24" s="87">
        <v>0.35409792056525707</v>
      </c>
      <c r="J24" s="87">
        <v>0.35536242663876633</v>
      </c>
      <c r="K24" s="87">
        <v>2.7377188655249851</v>
      </c>
      <c r="L24" s="87">
        <v>1.7148471876076521</v>
      </c>
      <c r="M24" s="87">
        <v>1.9766373859724389</v>
      </c>
      <c r="N24" s="87">
        <v>1.9841820555417684</v>
      </c>
      <c r="O24" s="87">
        <v>2.2483928637911403</v>
      </c>
      <c r="P24" s="87">
        <v>2.1152702562901617</v>
      </c>
      <c r="Q24" s="87">
        <v>1.9877242597768885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313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156" t="s">
        <v>312</v>
      </c>
      <c r="B27" s="204">
        <v>27.147226250133897</v>
      </c>
      <c r="C27" s="204">
        <v>33.960878476127952</v>
      </c>
      <c r="D27" s="204">
        <v>25.764425480548219</v>
      </c>
      <c r="E27" s="204">
        <v>11.461655831458241</v>
      </c>
      <c r="F27" s="204">
        <v>15.681205964947342</v>
      </c>
      <c r="G27" s="204">
        <v>46.071286830622547</v>
      </c>
      <c r="H27" s="204">
        <v>28.740765732205269</v>
      </c>
      <c r="I27" s="204">
        <v>116.40540712913379</v>
      </c>
      <c r="J27" s="204">
        <v>120.5694365295256</v>
      </c>
      <c r="K27" s="204">
        <v>99.8261419161866</v>
      </c>
      <c r="L27" s="204">
        <v>91.111737442052217</v>
      </c>
      <c r="M27" s="204">
        <v>89.076275760772546</v>
      </c>
      <c r="N27" s="204">
        <v>62.305539557776044</v>
      </c>
      <c r="O27" s="204">
        <v>54.022444930933503</v>
      </c>
      <c r="P27" s="204">
        <v>56.238458502448573</v>
      </c>
      <c r="Q27" s="204">
        <v>43.16227003451867</v>
      </c>
    </row>
    <row r="28" spans="1:17" x14ac:dyDescent="0.25">
      <c r="A28" s="152" t="s">
        <v>318</v>
      </c>
      <c r="B28" s="264">
        <v>12.672759116736326</v>
      </c>
      <c r="C28" s="264">
        <v>19.877226547514599</v>
      </c>
      <c r="D28" s="264">
        <v>14.376929920466949</v>
      </c>
      <c r="E28" s="264">
        <v>0</v>
      </c>
      <c r="F28" s="264">
        <v>5.0986892289146075</v>
      </c>
      <c r="G28" s="264">
        <v>39.645290893145301</v>
      </c>
      <c r="H28" s="264">
        <v>18.936447455013059</v>
      </c>
      <c r="I28" s="264">
        <v>115.83855042037879</v>
      </c>
      <c r="J28" s="264">
        <v>120.03828669725026</v>
      </c>
      <c r="K28" s="264">
        <v>99.049997517065577</v>
      </c>
      <c r="L28" s="264">
        <v>90.587799798459031</v>
      </c>
      <c r="M28" s="264">
        <v>88.405845080558464</v>
      </c>
      <c r="N28" s="264">
        <v>61.83937672866989</v>
      </c>
      <c r="O28" s="264">
        <v>53.292836520402311</v>
      </c>
      <c r="P28" s="264">
        <v>55.718112467662706</v>
      </c>
      <c r="Q28" s="264">
        <v>42.480196280596346</v>
      </c>
    </row>
    <row r="29" spans="1:17" x14ac:dyDescent="0.25">
      <c r="A29" s="154" t="s">
        <v>33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49.796829064205717</v>
      </c>
      <c r="J29" s="83">
        <v>63.670599049715499</v>
      </c>
      <c r="K29" s="83">
        <v>28.1123930670697</v>
      </c>
      <c r="L29" s="83">
        <v>29.051386524127711</v>
      </c>
      <c r="M29" s="83">
        <v>36.810748865392853</v>
      </c>
      <c r="N29" s="83">
        <v>16.153070184901296</v>
      </c>
      <c r="O29" s="83">
        <v>11.382605408136691</v>
      </c>
      <c r="P29" s="83">
        <v>24.135960976194326</v>
      </c>
      <c r="Q29" s="83">
        <v>17.34811762029867</v>
      </c>
    </row>
    <row r="30" spans="1:17" x14ac:dyDescent="0.25">
      <c r="A30" s="154" t="s">
        <v>30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2.9025650770773948</v>
      </c>
      <c r="H30" s="208">
        <v>2.9082770514720004</v>
      </c>
      <c r="I30" s="208">
        <v>2.9048426194320003</v>
      </c>
      <c r="J30" s="208">
        <v>2.9064805793280004</v>
      </c>
      <c r="K30" s="208">
        <v>20.346156616536003</v>
      </c>
      <c r="L30" s="208">
        <v>11.673917900174057</v>
      </c>
      <c r="M30" s="208">
        <v>14.574345229401169</v>
      </c>
      <c r="N30" s="208">
        <v>11.671833191140339</v>
      </c>
      <c r="O30" s="208">
        <v>8.7599176238848049</v>
      </c>
      <c r="P30" s="208">
        <v>8.7706483696946282</v>
      </c>
      <c r="Q30" s="208">
        <v>5.8680744893839805</v>
      </c>
    </row>
    <row r="31" spans="1:17" x14ac:dyDescent="0.25">
      <c r="A31" s="154" t="s">
        <v>125</v>
      </c>
      <c r="B31" s="208">
        <v>12.672759116736326</v>
      </c>
      <c r="C31" s="208">
        <v>19.584153868574241</v>
      </c>
      <c r="D31" s="208">
        <v>14.374665316810045</v>
      </c>
      <c r="E31" s="208">
        <v>0</v>
      </c>
      <c r="F31" s="208">
        <v>5.0986892289146075</v>
      </c>
      <c r="G31" s="208">
        <v>34.118964412547733</v>
      </c>
      <c r="H31" s="208">
        <v>16.028170403541058</v>
      </c>
      <c r="I31" s="208">
        <v>34.600555203340292</v>
      </c>
      <c r="J31" s="208">
        <v>33.284548578799182</v>
      </c>
      <c r="K31" s="208">
        <v>37.163594064637387</v>
      </c>
      <c r="L31" s="208">
        <v>33.10915262207206</v>
      </c>
      <c r="M31" s="208">
        <v>23.317886109680629</v>
      </c>
      <c r="N31" s="208">
        <v>20.428662565086519</v>
      </c>
      <c r="O31" s="208">
        <v>24.078316799691251</v>
      </c>
      <c r="P31" s="208">
        <v>14.707917264341358</v>
      </c>
      <c r="Q31" s="208">
        <v>12.117123189728009</v>
      </c>
    </row>
    <row r="32" spans="1:17" x14ac:dyDescent="0.25">
      <c r="A32" s="154" t="s">
        <v>29</v>
      </c>
      <c r="B32" s="208">
        <v>0</v>
      </c>
      <c r="C32" s="208">
        <v>0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28.536323533400772</v>
      </c>
      <c r="J32" s="208">
        <v>20.176658489407586</v>
      </c>
      <c r="K32" s="208">
        <v>13.427853768822493</v>
      </c>
      <c r="L32" s="208">
        <v>16.753342752085196</v>
      </c>
      <c r="M32" s="208">
        <v>13.702864876083829</v>
      </c>
      <c r="N32" s="208">
        <v>13.585810787541739</v>
      </c>
      <c r="O32" s="208">
        <v>9.0719966886895662</v>
      </c>
      <c r="P32" s="208">
        <v>8.1035858574323907</v>
      </c>
      <c r="Q32" s="208">
        <v>7.1468809811856895</v>
      </c>
    </row>
    <row r="33" spans="1:17" x14ac:dyDescent="0.25">
      <c r="A33" s="154" t="s">
        <v>26</v>
      </c>
      <c r="B33" s="208">
        <v>0</v>
      </c>
      <c r="C33" s="208">
        <v>0.29307267894035854</v>
      </c>
      <c r="D33" s="208">
        <v>2.2646036569050759E-3</v>
      </c>
      <c r="E33" s="208">
        <v>0</v>
      </c>
      <c r="F33" s="208">
        <v>0</v>
      </c>
      <c r="G33" s="208">
        <v>2.623761403520172</v>
      </c>
      <c r="H33" s="208">
        <v>0</v>
      </c>
      <c r="I33" s="208">
        <v>0</v>
      </c>
      <c r="J33" s="208">
        <v>0</v>
      </c>
      <c r="K33" s="208">
        <v>0</v>
      </c>
      <c r="L33" s="208">
        <v>0</v>
      </c>
      <c r="M33" s="208">
        <v>0</v>
      </c>
      <c r="N33" s="208">
        <v>0</v>
      </c>
      <c r="O33" s="208">
        <v>0</v>
      </c>
      <c r="P33" s="208">
        <v>0</v>
      </c>
      <c r="Q33" s="208">
        <v>0</v>
      </c>
    </row>
    <row r="34" spans="1:17" x14ac:dyDescent="0.25">
      <c r="A34" s="152" t="s">
        <v>317</v>
      </c>
      <c r="B34" s="264">
        <v>14.474467133397571</v>
      </c>
      <c r="C34" s="264">
        <v>14.083651928613355</v>
      </c>
      <c r="D34" s="264">
        <v>11.387495560081268</v>
      </c>
      <c r="E34" s="264">
        <v>11.461655831458241</v>
      </c>
      <c r="F34" s="264">
        <v>10.582516736032733</v>
      </c>
      <c r="G34" s="264">
        <v>6.4259959374772446</v>
      </c>
      <c r="H34" s="264">
        <v>9.8043182771922091</v>
      </c>
      <c r="I34" s="264">
        <v>0.56685670875499461</v>
      </c>
      <c r="J34" s="264">
        <v>0.53114983227534873</v>
      </c>
      <c r="K34" s="264">
        <v>0.77614439912102184</v>
      </c>
      <c r="L34" s="264">
        <v>0.52393764359318529</v>
      </c>
      <c r="M34" s="264">
        <v>0.67043068021407981</v>
      </c>
      <c r="N34" s="264">
        <v>0.46616282910615259</v>
      </c>
      <c r="O34" s="264">
        <v>0.72960841053119407</v>
      </c>
      <c r="P34" s="264">
        <v>0.5203460347858645</v>
      </c>
      <c r="Q34" s="264">
        <v>0.68207375392232639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0.12330328388942086</v>
      </c>
      <c r="E35" s="87">
        <v>0.20563844203737455</v>
      </c>
      <c r="F35" s="87">
        <v>0</v>
      </c>
      <c r="G35" s="87">
        <v>0</v>
      </c>
      <c r="H35" s="87">
        <v>3.2508014491181467</v>
      </c>
      <c r="I35" s="87">
        <v>0.33774003210893294</v>
      </c>
      <c r="J35" s="87">
        <v>0.37710245871730158</v>
      </c>
      <c r="K35" s="87">
        <v>0.35543666490804326</v>
      </c>
      <c r="L35" s="87">
        <v>0.23816861633111752</v>
      </c>
      <c r="M35" s="87">
        <v>0.36291633140313911</v>
      </c>
      <c r="N35" s="87">
        <v>0.16356321902275642</v>
      </c>
      <c r="O35" s="87">
        <v>0.29942273526427449</v>
      </c>
      <c r="P35" s="87">
        <v>0.25818935636852069</v>
      </c>
      <c r="Q35" s="87">
        <v>0.36785957312870765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4.5592396815644305</v>
      </c>
      <c r="C38" s="87">
        <v>4.7677782176043193</v>
      </c>
      <c r="D38" s="87">
        <v>4.3780294075312334</v>
      </c>
      <c r="E38" s="87">
        <v>4.5692036504675348</v>
      </c>
      <c r="F38" s="87">
        <v>3.7459992488018723</v>
      </c>
      <c r="G38" s="87">
        <v>1.0230412564011044</v>
      </c>
      <c r="H38" s="87">
        <v>2.4054528543284603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8.6066647026161771</v>
      </c>
      <c r="C39" s="87">
        <v>8.0337265580248989</v>
      </c>
      <c r="D39" s="87">
        <v>5.4637163637676007</v>
      </c>
      <c r="E39" s="87">
        <v>4.8777028107361859</v>
      </c>
      <c r="F39" s="87">
        <v>5.4493506957872464</v>
      </c>
      <c r="G39" s="87">
        <v>5.164029265349142</v>
      </c>
      <c r="H39" s="87">
        <v>3.7239631039209273</v>
      </c>
      <c r="I39" s="87">
        <v>0.19932343016731874</v>
      </c>
      <c r="J39" s="87">
        <v>0.12302309101281357</v>
      </c>
      <c r="K39" s="87">
        <v>0.17516245301796385</v>
      </c>
      <c r="L39" s="87">
        <v>0.14151958538809378</v>
      </c>
      <c r="M39" s="87">
        <v>0.13927711954331809</v>
      </c>
      <c r="N39" s="87">
        <v>0.14186173068379959</v>
      </c>
      <c r="O39" s="87">
        <v>0.24755447144307519</v>
      </c>
      <c r="P39" s="87">
        <v>8.9408432502291538E-2</v>
      </c>
      <c r="Q39" s="87">
        <v>0.15694209760560118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1.3085627492169634</v>
      </c>
      <c r="C41" s="87">
        <v>1.2821471529841362</v>
      </c>
      <c r="D41" s="87">
        <v>1.4224465048930124</v>
      </c>
      <c r="E41" s="87">
        <v>1.8091109282171463</v>
      </c>
      <c r="F41" s="87">
        <v>1.3871667914436159</v>
      </c>
      <c r="G41" s="87">
        <v>0.23892541572699802</v>
      </c>
      <c r="H41" s="87">
        <v>0.31734651331267366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0.10675435651200002</v>
      </c>
      <c r="I43" s="87">
        <v>2.9793246478742944E-2</v>
      </c>
      <c r="J43" s="87">
        <v>3.1024282545233615E-2</v>
      </c>
      <c r="K43" s="87">
        <v>0.24554528119501476</v>
      </c>
      <c r="L43" s="87">
        <v>0.14424944187397404</v>
      </c>
      <c r="M43" s="87">
        <v>0.16823722926762269</v>
      </c>
      <c r="N43" s="87">
        <v>0.16073787939959663</v>
      </c>
      <c r="O43" s="87">
        <v>0.18263120382384432</v>
      </c>
      <c r="P43" s="87">
        <v>0.17274824591505225</v>
      </c>
      <c r="Q43" s="87">
        <v>0.15727208318801753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2" t="s">
        <v>316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</v>
      </c>
      <c r="C47" s="242">
        <v>0</v>
      </c>
      <c r="D47" s="242">
        <v>0</v>
      </c>
      <c r="E47" s="242">
        <v>0</v>
      </c>
      <c r="F47" s="242">
        <v>0</v>
      </c>
      <c r="G47" s="242">
        <v>0</v>
      </c>
      <c r="H47" s="242">
        <v>0</v>
      </c>
      <c r="I47" s="242">
        <v>0</v>
      </c>
      <c r="J47" s="242">
        <v>0</v>
      </c>
      <c r="K47" s="242">
        <v>0</v>
      </c>
      <c r="L47" s="242">
        <v>0</v>
      </c>
      <c r="M47" s="242">
        <v>0</v>
      </c>
      <c r="N47" s="242">
        <v>0</v>
      </c>
      <c r="O47" s="242">
        <v>0</v>
      </c>
      <c r="P47" s="242">
        <v>0</v>
      </c>
      <c r="Q47" s="242">
        <v>0</v>
      </c>
    </row>
    <row r="49" spans="1:17" ht="12.75" x14ac:dyDescent="0.25">
      <c r="A49" s="80" t="s">
        <v>134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0.99999999999999978</v>
      </c>
      <c r="C51" s="77">
        <f t="shared" si="0"/>
        <v>0.99999999999999989</v>
      </c>
      <c r="D51" s="77">
        <f t="shared" si="0"/>
        <v>1.0000000000000002</v>
      </c>
      <c r="E51" s="77">
        <f t="shared" si="0"/>
        <v>1.0000000000000002</v>
      </c>
      <c r="F51" s="77">
        <f t="shared" si="0"/>
        <v>1.0000000000000002</v>
      </c>
      <c r="G51" s="77">
        <f t="shared" si="0"/>
        <v>0.99999999999999989</v>
      </c>
      <c r="H51" s="77">
        <f t="shared" si="0"/>
        <v>0.99999999999999978</v>
      </c>
      <c r="I51" s="77">
        <f t="shared" si="0"/>
        <v>1</v>
      </c>
      <c r="J51" s="77">
        <f t="shared" si="0"/>
        <v>0.99999999999999978</v>
      </c>
      <c r="K51" s="77">
        <f t="shared" si="0"/>
        <v>0.99999999999999989</v>
      </c>
      <c r="L51" s="77">
        <f t="shared" si="0"/>
        <v>1.0000000000000002</v>
      </c>
      <c r="M51" s="77">
        <f t="shared" si="0"/>
        <v>0.99999999999999978</v>
      </c>
      <c r="N51" s="77">
        <f t="shared" si="0"/>
        <v>1</v>
      </c>
      <c r="O51" s="77">
        <f t="shared" si="0"/>
        <v>1</v>
      </c>
      <c r="P51" s="77">
        <f t="shared" si="0"/>
        <v>0.99999999999999989</v>
      </c>
      <c r="Q51" s="77">
        <f t="shared" si="0"/>
        <v>1.0000000000000002</v>
      </c>
    </row>
    <row r="52" spans="1:17" x14ac:dyDescent="0.25">
      <c r="A52" s="132" t="s">
        <v>83</v>
      </c>
      <c r="B52" s="203">
        <f t="shared" ref="B52:Q52" si="1">IF(B$6=0,0,B$6/B$5)</f>
        <v>0</v>
      </c>
      <c r="C52" s="203">
        <f t="shared" si="1"/>
        <v>0</v>
      </c>
      <c r="D52" s="203">
        <f t="shared" si="1"/>
        <v>0</v>
      </c>
      <c r="E52" s="203">
        <f t="shared" si="1"/>
        <v>0</v>
      </c>
      <c r="F52" s="203">
        <f t="shared" si="1"/>
        <v>0</v>
      </c>
      <c r="G52" s="203">
        <f t="shared" si="1"/>
        <v>0</v>
      </c>
      <c r="H52" s="203">
        <f t="shared" si="1"/>
        <v>0</v>
      </c>
      <c r="I52" s="203">
        <f t="shared" si="1"/>
        <v>0</v>
      </c>
      <c r="J52" s="203">
        <f t="shared" si="1"/>
        <v>0</v>
      </c>
      <c r="K52" s="203">
        <f t="shared" si="1"/>
        <v>0</v>
      </c>
      <c r="L52" s="203">
        <f t="shared" si="1"/>
        <v>0</v>
      </c>
      <c r="M52" s="203">
        <f t="shared" si="1"/>
        <v>0</v>
      </c>
      <c r="N52" s="203">
        <f t="shared" si="1"/>
        <v>0</v>
      </c>
      <c r="O52" s="203">
        <f t="shared" si="1"/>
        <v>0</v>
      </c>
      <c r="P52" s="203">
        <f t="shared" si="1"/>
        <v>0</v>
      </c>
      <c r="Q52" s="203">
        <f t="shared" si="1"/>
        <v>0</v>
      </c>
    </row>
    <row r="53" spans="1:17" x14ac:dyDescent="0.25">
      <c r="A53" s="76" t="s">
        <v>82</v>
      </c>
      <c r="B53" s="202">
        <f t="shared" ref="B53:Q53" si="2">IF(B$7=0,0,B$7/B$5)</f>
        <v>0</v>
      </c>
      <c r="C53" s="202">
        <f t="shared" si="2"/>
        <v>0</v>
      </c>
      <c r="D53" s="202">
        <f t="shared" si="2"/>
        <v>0</v>
      </c>
      <c r="E53" s="202">
        <f t="shared" si="2"/>
        <v>0</v>
      </c>
      <c r="F53" s="202">
        <f t="shared" si="2"/>
        <v>0</v>
      </c>
      <c r="G53" s="202">
        <f t="shared" si="2"/>
        <v>0</v>
      </c>
      <c r="H53" s="202">
        <f t="shared" si="2"/>
        <v>0</v>
      </c>
      <c r="I53" s="202">
        <f t="shared" si="2"/>
        <v>0</v>
      </c>
      <c r="J53" s="202">
        <f t="shared" si="2"/>
        <v>0</v>
      </c>
      <c r="K53" s="202">
        <f t="shared" si="2"/>
        <v>0</v>
      </c>
      <c r="L53" s="202">
        <f t="shared" si="2"/>
        <v>0</v>
      </c>
      <c r="M53" s="202">
        <f t="shared" si="2"/>
        <v>0</v>
      </c>
      <c r="N53" s="202">
        <f t="shared" si="2"/>
        <v>0</v>
      </c>
      <c r="O53" s="202">
        <f t="shared" si="2"/>
        <v>0</v>
      </c>
      <c r="P53" s="202">
        <f t="shared" si="2"/>
        <v>0</v>
      </c>
      <c r="Q53" s="202">
        <f t="shared" si="2"/>
        <v>0</v>
      </c>
    </row>
    <row r="54" spans="1:17" x14ac:dyDescent="0.25">
      <c r="A54" s="76" t="s">
        <v>81</v>
      </c>
      <c r="B54" s="202">
        <f t="shared" ref="B54:Q54" si="3">IF(B$8=0,0,B$8/B$5)</f>
        <v>0</v>
      </c>
      <c r="C54" s="202">
        <f t="shared" si="3"/>
        <v>0</v>
      </c>
      <c r="D54" s="202">
        <f t="shared" si="3"/>
        <v>0</v>
      </c>
      <c r="E54" s="202">
        <f t="shared" si="3"/>
        <v>0</v>
      </c>
      <c r="F54" s="202">
        <f t="shared" si="3"/>
        <v>0</v>
      </c>
      <c r="G54" s="202">
        <f t="shared" si="3"/>
        <v>0</v>
      </c>
      <c r="H54" s="202">
        <f t="shared" si="3"/>
        <v>0</v>
      </c>
      <c r="I54" s="202">
        <f t="shared" si="3"/>
        <v>0</v>
      </c>
      <c r="J54" s="202">
        <f t="shared" si="3"/>
        <v>0</v>
      </c>
      <c r="K54" s="202">
        <f t="shared" si="3"/>
        <v>0</v>
      </c>
      <c r="L54" s="202">
        <f t="shared" si="3"/>
        <v>0</v>
      </c>
      <c r="M54" s="202">
        <f t="shared" si="3"/>
        <v>0</v>
      </c>
      <c r="N54" s="202">
        <f t="shared" si="3"/>
        <v>0</v>
      </c>
      <c r="O54" s="202">
        <f t="shared" si="3"/>
        <v>0</v>
      </c>
      <c r="P54" s="202">
        <f t="shared" si="3"/>
        <v>0</v>
      </c>
      <c r="Q54" s="202">
        <f t="shared" si="3"/>
        <v>0</v>
      </c>
    </row>
    <row r="55" spans="1:17" x14ac:dyDescent="0.25">
      <c r="A55" s="76" t="s">
        <v>80</v>
      </c>
      <c r="B55" s="202">
        <f t="shared" ref="B55:Q55" si="4">IF(B$9=0,0,B$9/B$5)</f>
        <v>0</v>
      </c>
      <c r="C55" s="202">
        <f t="shared" si="4"/>
        <v>0</v>
      </c>
      <c r="D55" s="202">
        <f t="shared" si="4"/>
        <v>0</v>
      </c>
      <c r="E55" s="202">
        <f t="shared" si="4"/>
        <v>0</v>
      </c>
      <c r="F55" s="202">
        <f t="shared" si="4"/>
        <v>0</v>
      </c>
      <c r="G55" s="202">
        <f t="shared" si="4"/>
        <v>0</v>
      </c>
      <c r="H55" s="202">
        <f t="shared" si="4"/>
        <v>0</v>
      </c>
      <c r="I55" s="202">
        <f t="shared" si="4"/>
        <v>0</v>
      </c>
      <c r="J55" s="202">
        <f t="shared" si="4"/>
        <v>0</v>
      </c>
      <c r="K55" s="202">
        <f t="shared" si="4"/>
        <v>0</v>
      </c>
      <c r="L55" s="202">
        <f t="shared" si="4"/>
        <v>0</v>
      </c>
      <c r="M55" s="202">
        <f t="shared" si="4"/>
        <v>0</v>
      </c>
      <c r="N55" s="202">
        <f t="shared" si="4"/>
        <v>0</v>
      </c>
      <c r="O55" s="202">
        <f t="shared" si="4"/>
        <v>0</v>
      </c>
      <c r="P55" s="202">
        <f t="shared" si="4"/>
        <v>0</v>
      </c>
      <c r="Q55" s="202">
        <f t="shared" si="4"/>
        <v>0</v>
      </c>
    </row>
    <row r="56" spans="1:17" x14ac:dyDescent="0.25">
      <c r="A56" s="129" t="s">
        <v>79</v>
      </c>
      <c r="B56" s="201">
        <f t="shared" ref="B56:Q56" si="5">IF(B$10=0,0,B$10/B$5)</f>
        <v>5.2967474836642457E-2</v>
      </c>
      <c r="C56" s="201">
        <f t="shared" si="5"/>
        <v>6.0117952645474933E-2</v>
      </c>
      <c r="D56" s="201">
        <f t="shared" si="5"/>
        <v>7.3375325393686033E-2</v>
      </c>
      <c r="E56" s="201">
        <f t="shared" si="5"/>
        <v>4.7623304202617171E-2</v>
      </c>
      <c r="F56" s="201">
        <f t="shared" si="5"/>
        <v>6.6988359327688832E-2</v>
      </c>
      <c r="G56" s="201">
        <f t="shared" si="5"/>
        <v>9.8816785790344239E-2</v>
      </c>
      <c r="H56" s="201">
        <f t="shared" si="5"/>
        <v>6.1616607285029303E-2</v>
      </c>
      <c r="I56" s="201">
        <f t="shared" si="5"/>
        <v>0.13310052075491846</v>
      </c>
      <c r="J56" s="201">
        <f t="shared" si="5"/>
        <v>0.11189610975066454</v>
      </c>
      <c r="K56" s="201">
        <f t="shared" si="5"/>
        <v>9.3724715386883303E-2</v>
      </c>
      <c r="L56" s="201">
        <f t="shared" si="5"/>
        <v>0.10669782485349852</v>
      </c>
      <c r="M56" s="201">
        <f t="shared" si="5"/>
        <v>8.6021803413948966E-2</v>
      </c>
      <c r="N56" s="201">
        <f t="shared" si="5"/>
        <v>0.11996628281811918</v>
      </c>
      <c r="O56" s="201">
        <f t="shared" si="5"/>
        <v>0.12378092058187909</v>
      </c>
      <c r="P56" s="201">
        <f t="shared" si="5"/>
        <v>0.11621126521772529</v>
      </c>
      <c r="Q56" s="201">
        <f t="shared" si="5"/>
        <v>0.12438837158604543</v>
      </c>
    </row>
    <row r="57" spans="1:17" x14ac:dyDescent="0.25">
      <c r="A57" s="127" t="s">
        <v>314</v>
      </c>
      <c r="B57" s="200">
        <f t="shared" ref="B57:Q57" si="6">IF(B$15=0,0,B$15/B$5)</f>
        <v>0.79479509753080579</v>
      </c>
      <c r="C57" s="200">
        <f t="shared" si="6"/>
        <v>0.75415758307652436</v>
      </c>
      <c r="D57" s="200">
        <f t="shared" si="6"/>
        <v>0.75270119130610524</v>
      </c>
      <c r="E57" s="200">
        <f t="shared" si="6"/>
        <v>0.86412557340689189</v>
      </c>
      <c r="F57" s="200">
        <f t="shared" si="6"/>
        <v>0.8103750825091911</v>
      </c>
      <c r="G57" s="200">
        <f t="shared" si="6"/>
        <v>0.5202517604685718</v>
      </c>
      <c r="H57" s="200">
        <f t="shared" si="6"/>
        <v>0.72217721652754785</v>
      </c>
      <c r="I57" s="200">
        <f t="shared" si="6"/>
        <v>4.7428486790212478E-2</v>
      </c>
      <c r="J57" s="200">
        <f t="shared" si="6"/>
        <v>4.2661263910352312E-2</v>
      </c>
      <c r="K57" s="200">
        <f t="shared" si="6"/>
        <v>7.2295462503850383E-2</v>
      </c>
      <c r="L57" s="200">
        <f t="shared" si="6"/>
        <v>5.7160550420985466E-2</v>
      </c>
      <c r="M57" s="200">
        <f t="shared" si="6"/>
        <v>7.4256127132106706E-2</v>
      </c>
      <c r="N57" s="200">
        <f t="shared" si="6"/>
        <v>7.440611046455807E-2</v>
      </c>
      <c r="O57" s="200">
        <f t="shared" si="6"/>
        <v>0.12491844468877131</v>
      </c>
      <c r="P57" s="200">
        <f t="shared" si="6"/>
        <v>8.9939243165367624E-2</v>
      </c>
      <c r="Q57" s="200">
        <f t="shared" si="6"/>
        <v>0.14576777212620759</v>
      </c>
    </row>
    <row r="58" spans="1:17" x14ac:dyDescent="0.25">
      <c r="A58" s="127" t="s">
        <v>313</v>
      </c>
      <c r="B58" s="200">
        <f t="shared" ref="B58:Q58" si="7">IF(B$26=0,0,B$26/B$5)</f>
        <v>0</v>
      </c>
      <c r="C58" s="200">
        <f t="shared" si="7"/>
        <v>0</v>
      </c>
      <c r="D58" s="200">
        <f t="shared" si="7"/>
        <v>0</v>
      </c>
      <c r="E58" s="200">
        <f t="shared" si="7"/>
        <v>0</v>
      </c>
      <c r="F58" s="200">
        <f t="shared" si="7"/>
        <v>0</v>
      </c>
      <c r="G58" s="200">
        <f t="shared" si="7"/>
        <v>0</v>
      </c>
      <c r="H58" s="200">
        <f t="shared" si="7"/>
        <v>0</v>
      </c>
      <c r="I58" s="200">
        <f t="shared" si="7"/>
        <v>0</v>
      </c>
      <c r="J58" s="200">
        <f t="shared" si="7"/>
        <v>0</v>
      </c>
      <c r="K58" s="200">
        <f t="shared" si="7"/>
        <v>0</v>
      </c>
      <c r="L58" s="200">
        <f t="shared" si="7"/>
        <v>0</v>
      </c>
      <c r="M58" s="200">
        <f t="shared" si="7"/>
        <v>0</v>
      </c>
      <c r="N58" s="200">
        <f t="shared" si="7"/>
        <v>0</v>
      </c>
      <c r="O58" s="200">
        <f t="shared" si="7"/>
        <v>0</v>
      </c>
      <c r="P58" s="200">
        <f t="shared" si="7"/>
        <v>0</v>
      </c>
      <c r="Q58" s="200">
        <f t="shared" si="7"/>
        <v>0</v>
      </c>
    </row>
    <row r="59" spans="1:17" x14ac:dyDescent="0.25">
      <c r="A59" s="127" t="s">
        <v>312</v>
      </c>
      <c r="B59" s="200">
        <f t="shared" ref="B59:Q59" si="8">IF(B$27=0,0,B$27/B$5)</f>
        <v>0.15223742763255163</v>
      </c>
      <c r="C59" s="200">
        <f t="shared" si="8"/>
        <v>0.1857244642780006</v>
      </c>
      <c r="D59" s="200">
        <f t="shared" si="8"/>
        <v>0.17392348330020893</v>
      </c>
      <c r="E59" s="200">
        <f t="shared" si="8"/>
        <v>8.8251122390491099E-2</v>
      </c>
      <c r="F59" s="200">
        <f t="shared" si="8"/>
        <v>0.1226365581631202</v>
      </c>
      <c r="G59" s="200">
        <f t="shared" si="8"/>
        <v>0.38093145374108389</v>
      </c>
      <c r="H59" s="200">
        <f t="shared" si="8"/>
        <v>0.21620617618742269</v>
      </c>
      <c r="I59" s="200">
        <f t="shared" si="8"/>
        <v>0.81947099245486921</v>
      </c>
      <c r="J59" s="200">
        <f t="shared" si="8"/>
        <v>0.84544262633898293</v>
      </c>
      <c r="K59" s="200">
        <f t="shared" si="8"/>
        <v>0.83397982210926624</v>
      </c>
      <c r="L59" s="200">
        <f t="shared" si="8"/>
        <v>0.83614162472551612</v>
      </c>
      <c r="M59" s="200">
        <f t="shared" si="8"/>
        <v>0.83972206945394412</v>
      </c>
      <c r="N59" s="200">
        <f t="shared" si="8"/>
        <v>0.80562760671732281</v>
      </c>
      <c r="O59" s="200">
        <f t="shared" si="8"/>
        <v>0.75130063472934949</v>
      </c>
      <c r="P59" s="200">
        <f t="shared" si="8"/>
        <v>0.7938494916169071</v>
      </c>
      <c r="Q59" s="200">
        <f t="shared" si="8"/>
        <v>0.72984385628774706</v>
      </c>
    </row>
    <row r="60" spans="1:17" x14ac:dyDescent="0.25">
      <c r="A60" s="142" t="s">
        <v>318</v>
      </c>
      <c r="B60" s="199">
        <f t="shared" ref="B60:Q60" si="9">IF(B$28=0,0,B$28/B$5)</f>
        <v>7.1066864480469338E-2</v>
      </c>
      <c r="C60" s="199">
        <f t="shared" si="9"/>
        <v>0.1087041153680577</v>
      </c>
      <c r="D60" s="199">
        <f t="shared" si="9"/>
        <v>9.7051872273202416E-2</v>
      </c>
      <c r="E60" s="199">
        <f t="shared" si="9"/>
        <v>0</v>
      </c>
      <c r="F60" s="199">
        <f t="shared" si="9"/>
        <v>3.9874847608990037E-2</v>
      </c>
      <c r="G60" s="199">
        <f t="shared" si="9"/>
        <v>0.32779935905493185</v>
      </c>
      <c r="H60" s="199">
        <f t="shared" si="9"/>
        <v>0.14245190726546036</v>
      </c>
      <c r="I60" s="199">
        <f t="shared" si="9"/>
        <v>0.81548043358686195</v>
      </c>
      <c r="J60" s="199">
        <f t="shared" si="9"/>
        <v>0.84171816081849915</v>
      </c>
      <c r="K60" s="199">
        <f t="shared" si="9"/>
        <v>0.82749566119224405</v>
      </c>
      <c r="L60" s="199">
        <f t="shared" si="9"/>
        <v>0.83133339600693323</v>
      </c>
      <c r="M60" s="199">
        <f t="shared" si="9"/>
        <v>0.83340191929716456</v>
      </c>
      <c r="N60" s="199">
        <f t="shared" si="9"/>
        <v>0.79959999429282702</v>
      </c>
      <c r="O60" s="199">
        <f t="shared" si="9"/>
        <v>0.74115382884826142</v>
      </c>
      <c r="P60" s="199">
        <f t="shared" si="9"/>
        <v>0.78650440346585737</v>
      </c>
      <c r="Q60" s="199">
        <f t="shared" si="9"/>
        <v>0.7183104652395651</v>
      </c>
    </row>
    <row r="61" spans="1:17" x14ac:dyDescent="0.25">
      <c r="A61" s="142" t="s">
        <v>317</v>
      </c>
      <c r="B61" s="199">
        <f t="shared" ref="B61:Q61" si="10">IF(B$34=0,0,B$34/B$5)</f>
        <v>8.1170563152082292E-2</v>
      </c>
      <c r="C61" s="199">
        <f t="shared" si="10"/>
        <v>7.7020348909942915E-2</v>
      </c>
      <c r="D61" s="199">
        <f t="shared" si="10"/>
        <v>7.6871611027006501E-2</v>
      </c>
      <c r="E61" s="199">
        <f t="shared" si="10"/>
        <v>8.8251122390491099E-2</v>
      </c>
      <c r="F61" s="199">
        <f t="shared" si="10"/>
        <v>8.2761710554130161E-2</v>
      </c>
      <c r="G61" s="199">
        <f t="shared" si="10"/>
        <v>5.3132094686152022E-2</v>
      </c>
      <c r="H61" s="199">
        <f t="shared" si="10"/>
        <v>7.3754268921962338E-2</v>
      </c>
      <c r="I61" s="199">
        <f t="shared" si="10"/>
        <v>3.9905588680072242E-3</v>
      </c>
      <c r="J61" s="199">
        <f t="shared" si="10"/>
        <v>3.7244655204838255E-3</v>
      </c>
      <c r="K61" s="199">
        <f t="shared" si="10"/>
        <v>6.4841609170222438E-3</v>
      </c>
      <c r="L61" s="199">
        <f t="shared" si="10"/>
        <v>4.8082287185829443E-3</v>
      </c>
      <c r="M61" s="199">
        <f t="shared" si="10"/>
        <v>6.3201501567795217E-3</v>
      </c>
      <c r="N61" s="199">
        <f t="shared" si="10"/>
        <v>6.0276124244958099E-3</v>
      </c>
      <c r="O61" s="199">
        <f t="shared" si="10"/>
        <v>1.0146805881088171E-2</v>
      </c>
      <c r="P61" s="199">
        <f t="shared" si="10"/>
        <v>7.3450881510496412E-3</v>
      </c>
      <c r="Q61" s="199">
        <f t="shared" si="10"/>
        <v>1.1533391048181969E-2</v>
      </c>
    </row>
    <row r="62" spans="1:17" x14ac:dyDescent="0.25">
      <c r="A62" s="142" t="s">
        <v>316</v>
      </c>
      <c r="B62" s="199">
        <f t="shared" ref="B62:Q62" si="11">IF(B$45=0,0,B$45/B$5)</f>
        <v>0</v>
      </c>
      <c r="C62" s="199">
        <f t="shared" si="11"/>
        <v>0</v>
      </c>
      <c r="D62" s="199">
        <f t="shared" si="11"/>
        <v>0</v>
      </c>
      <c r="E62" s="199">
        <f t="shared" si="11"/>
        <v>0</v>
      </c>
      <c r="F62" s="199">
        <f t="shared" si="11"/>
        <v>0</v>
      </c>
      <c r="G62" s="199">
        <f t="shared" si="11"/>
        <v>0</v>
      </c>
      <c r="H62" s="199">
        <f t="shared" si="11"/>
        <v>0</v>
      </c>
      <c r="I62" s="199">
        <f t="shared" si="11"/>
        <v>0</v>
      </c>
      <c r="J62" s="199">
        <f t="shared" si="11"/>
        <v>0</v>
      </c>
      <c r="K62" s="199">
        <f t="shared" si="11"/>
        <v>0</v>
      </c>
      <c r="L62" s="199">
        <f t="shared" si="11"/>
        <v>0</v>
      </c>
      <c r="M62" s="199">
        <f t="shared" si="11"/>
        <v>0</v>
      </c>
      <c r="N62" s="199">
        <f t="shared" si="11"/>
        <v>0</v>
      </c>
      <c r="O62" s="199">
        <f t="shared" si="11"/>
        <v>0</v>
      </c>
      <c r="P62" s="199">
        <f t="shared" si="11"/>
        <v>0</v>
      </c>
      <c r="Q62" s="199">
        <f t="shared" si="11"/>
        <v>0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</v>
      </c>
      <c r="C64" s="276">
        <f t="shared" si="13"/>
        <v>0</v>
      </c>
      <c r="D64" s="276">
        <f t="shared" si="13"/>
        <v>0</v>
      </c>
      <c r="E64" s="276">
        <f t="shared" si="13"/>
        <v>0</v>
      </c>
      <c r="F64" s="276">
        <f t="shared" si="13"/>
        <v>0</v>
      </c>
      <c r="G64" s="276">
        <f t="shared" si="13"/>
        <v>0</v>
      </c>
      <c r="H64" s="276">
        <f t="shared" si="13"/>
        <v>0</v>
      </c>
      <c r="I64" s="276">
        <f t="shared" si="13"/>
        <v>0</v>
      </c>
      <c r="J64" s="276">
        <f t="shared" si="13"/>
        <v>0</v>
      </c>
      <c r="K64" s="276">
        <f t="shared" si="13"/>
        <v>0</v>
      </c>
      <c r="L64" s="276">
        <f t="shared" si="13"/>
        <v>0</v>
      </c>
      <c r="M64" s="276">
        <f t="shared" si="13"/>
        <v>0</v>
      </c>
      <c r="N64" s="276">
        <f t="shared" si="13"/>
        <v>0</v>
      </c>
      <c r="O64" s="276">
        <f t="shared" si="13"/>
        <v>0</v>
      </c>
      <c r="P64" s="276">
        <f t="shared" si="13"/>
        <v>0</v>
      </c>
      <c r="Q64" s="276">
        <f t="shared" si="13"/>
        <v>0</v>
      </c>
    </row>
    <row r="66" spans="1:17" ht="12.75" x14ac:dyDescent="0.25">
      <c r="A66" s="266" t="s">
        <v>133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>IF(B$5=0,0,B$5/WWP_fec!B$5)</f>
        <v>0.53021432863243834</v>
      </c>
      <c r="C68" s="230">
        <f>IF(C$5=0,0,C$5/WWP_fec!C$5)</f>
        <v>0.51597699663873298</v>
      </c>
      <c r="D68" s="230">
        <f>IF(D$5=0,0,D$5/WWP_fec!D$5)</f>
        <v>0.42275084278877995</v>
      </c>
      <c r="E68" s="230">
        <f>IF(E$5=0,0,E$5/WWP_fec!E$5)</f>
        <v>0.37297523811539035</v>
      </c>
      <c r="F68" s="230">
        <f>IF(F$5=0,0,F$5/WWP_fec!F$5)</f>
        <v>0.35607822700164687</v>
      </c>
      <c r="G68" s="230">
        <f>IF(G$5=0,0,G$5/WWP_fec!G$5)</f>
        <v>0.31390902266234977</v>
      </c>
      <c r="H68" s="230">
        <f>IF(H$5=0,0,H$5/WWP_fec!H$5)</f>
        <v>0.35064456999017296</v>
      </c>
      <c r="I68" s="230">
        <f>IF(I$5=0,0,I$5/WWP_fec!I$5)</f>
        <v>0.21162837208895743</v>
      </c>
      <c r="J68" s="230">
        <f>IF(J$5=0,0,J$5/WWP_fec!J$5)</f>
        <v>0.25985939679591885</v>
      </c>
      <c r="K68" s="230">
        <f>IF(K$5=0,0,K$5/WWP_fec!K$5)</f>
        <v>0.24071288623656767</v>
      </c>
      <c r="L68" s="230">
        <f>IF(L$5=0,0,L$5/WWP_fec!L$5)</f>
        <v>0.19558678288183809</v>
      </c>
      <c r="M68" s="230">
        <f>IF(M$5=0,0,M$5/WWP_fec!M$5)</f>
        <v>0.18351607307986692</v>
      </c>
      <c r="N68" s="230">
        <f>IF(N$5=0,0,N$5/WWP_fec!N$5)</f>
        <v>0.13868238462693344</v>
      </c>
      <c r="O68" s="230">
        <f>IF(O$5=0,0,O$5/WWP_fec!O$5)</f>
        <v>0.13235927502830136</v>
      </c>
      <c r="P68" s="230">
        <f>IF(P$5=0,0,P$5/WWP_fec!P$5)</f>
        <v>0.13412544803912149</v>
      </c>
      <c r="Q68" s="230">
        <f>IF(Q$5=0,0,Q$5/WWP_fec!Q$5)</f>
        <v>0.1213984439885093</v>
      </c>
    </row>
    <row r="69" spans="1:17" x14ac:dyDescent="0.25">
      <c r="A69" s="132" t="s">
        <v>83</v>
      </c>
      <c r="B69" s="275">
        <f>IF(B$6=0,0,B$6/WWP_fec!B$6)</f>
        <v>0</v>
      </c>
      <c r="C69" s="275">
        <f>IF(C$6=0,0,C$6/WWP_fec!C$6)</f>
        <v>0</v>
      </c>
      <c r="D69" s="275">
        <f>IF(D$6=0,0,D$6/WWP_fec!D$6)</f>
        <v>0</v>
      </c>
      <c r="E69" s="275">
        <f>IF(E$6=0,0,E$6/WWP_fec!E$6)</f>
        <v>0</v>
      </c>
      <c r="F69" s="275">
        <f>IF(F$6=0,0,F$6/WWP_fec!F$6)</f>
        <v>0</v>
      </c>
      <c r="G69" s="275">
        <f>IF(G$6=0,0,G$6/WWP_fec!G$6)</f>
        <v>0</v>
      </c>
      <c r="H69" s="275">
        <f>IF(H$6=0,0,H$6/WWP_fec!H$6)</f>
        <v>0</v>
      </c>
      <c r="I69" s="275">
        <f>IF(I$6=0,0,I$6/WWP_fec!I$6)</f>
        <v>0</v>
      </c>
      <c r="J69" s="275">
        <f>IF(J$6=0,0,J$6/WWP_fec!J$6)</f>
        <v>0</v>
      </c>
      <c r="K69" s="275">
        <f>IF(K$6=0,0,K$6/WWP_fec!K$6)</f>
        <v>0</v>
      </c>
      <c r="L69" s="275">
        <f>IF(L$6=0,0,L$6/WWP_fec!L$6)</f>
        <v>0</v>
      </c>
      <c r="M69" s="275">
        <f>IF(M$6=0,0,M$6/WWP_fec!M$6)</f>
        <v>0</v>
      </c>
      <c r="N69" s="275">
        <f>IF(N$6=0,0,N$6/WWP_fec!N$6)</f>
        <v>0</v>
      </c>
      <c r="O69" s="275">
        <f>IF(O$6=0,0,O$6/WWP_fec!O$6)</f>
        <v>0</v>
      </c>
      <c r="P69" s="275">
        <f>IF(P$6=0,0,P$6/WWP_fec!P$6)</f>
        <v>0</v>
      </c>
      <c r="Q69" s="275">
        <f>IF(Q$6=0,0,Q$6/WWP_fec!Q$6)</f>
        <v>0</v>
      </c>
    </row>
    <row r="70" spans="1:17" x14ac:dyDescent="0.25">
      <c r="A70" s="76" t="s">
        <v>82</v>
      </c>
      <c r="B70" s="274">
        <f>IF(B$7=0,0,B$7/WWP_fec!B$7)</f>
        <v>0</v>
      </c>
      <c r="C70" s="274">
        <f>IF(C$7=0,0,C$7/WWP_fec!C$7)</f>
        <v>0</v>
      </c>
      <c r="D70" s="274">
        <f>IF(D$7=0,0,D$7/WWP_fec!D$7)</f>
        <v>0</v>
      </c>
      <c r="E70" s="274">
        <f>IF(E$7=0,0,E$7/WWP_fec!E$7)</f>
        <v>0</v>
      </c>
      <c r="F70" s="274">
        <f>IF(F$7=0,0,F$7/WWP_fec!F$7)</f>
        <v>0</v>
      </c>
      <c r="G70" s="274">
        <f>IF(G$7=0,0,G$7/WWP_fec!G$7)</f>
        <v>0</v>
      </c>
      <c r="H70" s="274">
        <f>IF(H$7=0,0,H$7/WWP_fec!H$7)</f>
        <v>0</v>
      </c>
      <c r="I70" s="274">
        <f>IF(I$7=0,0,I$7/WWP_fec!I$7)</f>
        <v>0</v>
      </c>
      <c r="J70" s="274">
        <f>IF(J$7=0,0,J$7/WWP_fec!J$7)</f>
        <v>0</v>
      </c>
      <c r="K70" s="274">
        <f>IF(K$7=0,0,K$7/WWP_fec!K$7)</f>
        <v>0</v>
      </c>
      <c r="L70" s="274">
        <f>IF(L$7=0,0,L$7/WWP_fec!L$7)</f>
        <v>0</v>
      </c>
      <c r="M70" s="274">
        <f>IF(M$7=0,0,M$7/WWP_fec!M$7)</f>
        <v>0</v>
      </c>
      <c r="N70" s="274">
        <f>IF(N$7=0,0,N$7/WWP_fec!N$7)</f>
        <v>0</v>
      </c>
      <c r="O70" s="274">
        <f>IF(O$7=0,0,O$7/WWP_fec!O$7)</f>
        <v>0</v>
      </c>
      <c r="P70" s="274">
        <f>IF(P$7=0,0,P$7/WWP_fec!P$7)</f>
        <v>0</v>
      </c>
      <c r="Q70" s="274">
        <f>IF(Q$7=0,0,Q$7/WWP_fec!Q$7)</f>
        <v>0</v>
      </c>
    </row>
    <row r="71" spans="1:17" x14ac:dyDescent="0.25">
      <c r="A71" s="76" t="s">
        <v>81</v>
      </c>
      <c r="B71" s="274">
        <f>IF(B$8=0,0,B$8/WWP_fec!B$8)</f>
        <v>0</v>
      </c>
      <c r="C71" s="274">
        <f>IF(C$8=0,0,C$8/WWP_fec!C$8)</f>
        <v>0</v>
      </c>
      <c r="D71" s="274">
        <f>IF(D$8=0,0,D$8/WWP_fec!D$8)</f>
        <v>0</v>
      </c>
      <c r="E71" s="274">
        <f>IF(E$8=0,0,E$8/WWP_fec!E$8)</f>
        <v>0</v>
      </c>
      <c r="F71" s="274">
        <f>IF(F$8=0,0,F$8/WWP_fec!F$8)</f>
        <v>0</v>
      </c>
      <c r="G71" s="274">
        <f>IF(G$8=0,0,G$8/WWP_fec!G$8)</f>
        <v>0</v>
      </c>
      <c r="H71" s="274">
        <f>IF(H$8=0,0,H$8/WWP_fec!H$8)</f>
        <v>0</v>
      </c>
      <c r="I71" s="274">
        <f>IF(I$8=0,0,I$8/WWP_fec!I$8)</f>
        <v>0</v>
      </c>
      <c r="J71" s="274">
        <f>IF(J$8=0,0,J$8/WWP_fec!J$8)</f>
        <v>0</v>
      </c>
      <c r="K71" s="274">
        <f>IF(K$8=0,0,K$8/WWP_fec!K$8)</f>
        <v>0</v>
      </c>
      <c r="L71" s="274">
        <f>IF(L$8=0,0,L$8/WWP_fec!L$8)</f>
        <v>0</v>
      </c>
      <c r="M71" s="274">
        <f>IF(M$8=0,0,M$8/WWP_fec!M$8)</f>
        <v>0</v>
      </c>
      <c r="N71" s="274">
        <f>IF(N$8=0,0,N$8/WWP_fec!N$8)</f>
        <v>0</v>
      </c>
      <c r="O71" s="274">
        <f>IF(O$8=0,0,O$8/WWP_fec!O$8)</f>
        <v>0</v>
      </c>
      <c r="P71" s="274">
        <f>IF(P$8=0,0,P$8/WWP_fec!P$8)</f>
        <v>0</v>
      </c>
      <c r="Q71" s="274">
        <f>IF(Q$8=0,0,Q$8/WWP_fec!Q$8)</f>
        <v>0</v>
      </c>
    </row>
    <row r="72" spans="1:17" x14ac:dyDescent="0.25">
      <c r="A72" s="76" t="s">
        <v>80</v>
      </c>
      <c r="B72" s="274">
        <f>IF(B$9=0,0,B$9/WWP_fec!B$9)</f>
        <v>0</v>
      </c>
      <c r="C72" s="274">
        <f>IF(C$9=0,0,C$9/WWP_fec!C$9)</f>
        <v>0</v>
      </c>
      <c r="D72" s="274">
        <f>IF(D$9=0,0,D$9/WWP_fec!D$9)</f>
        <v>0</v>
      </c>
      <c r="E72" s="274">
        <f>IF(E$9=0,0,E$9/WWP_fec!E$9)</f>
        <v>0</v>
      </c>
      <c r="F72" s="274">
        <f>IF(F$9=0,0,F$9/WWP_fec!F$9)</f>
        <v>0</v>
      </c>
      <c r="G72" s="274">
        <f>IF(G$9=0,0,G$9/WWP_fec!G$9)</f>
        <v>0</v>
      </c>
      <c r="H72" s="274">
        <f>IF(H$9=0,0,H$9/WWP_fec!H$9)</f>
        <v>0</v>
      </c>
      <c r="I72" s="274">
        <f>IF(I$9=0,0,I$9/WWP_fec!I$9)</f>
        <v>0</v>
      </c>
      <c r="J72" s="274">
        <f>IF(J$9=0,0,J$9/WWP_fec!J$9)</f>
        <v>0</v>
      </c>
      <c r="K72" s="274">
        <f>IF(K$9=0,0,K$9/WWP_fec!K$9)</f>
        <v>0</v>
      </c>
      <c r="L72" s="274">
        <f>IF(L$9=0,0,L$9/WWP_fec!L$9)</f>
        <v>0</v>
      </c>
      <c r="M72" s="274">
        <f>IF(M$9=0,0,M$9/WWP_fec!M$9)</f>
        <v>0</v>
      </c>
      <c r="N72" s="274">
        <f>IF(N$9=0,0,N$9/WWP_fec!N$9)</f>
        <v>0</v>
      </c>
      <c r="O72" s="274">
        <f>IF(O$9=0,0,O$9/WWP_fec!O$9)</f>
        <v>0</v>
      </c>
      <c r="P72" s="274">
        <f>IF(P$9=0,0,P$9/WWP_fec!P$9)</f>
        <v>0</v>
      </c>
      <c r="Q72" s="274">
        <f>IF(Q$9=0,0,Q$9/WWP_fec!Q$9)</f>
        <v>0</v>
      </c>
    </row>
    <row r="73" spans="1:17" x14ac:dyDescent="0.25">
      <c r="A73" s="129" t="s">
        <v>79</v>
      </c>
      <c r="B73" s="273">
        <f>IF(B$10=0,0,B$10/WWP_fec!B$10)</f>
        <v>1.1997261815606368</v>
      </c>
      <c r="C73" s="273">
        <f>IF(C$10=0,0,C$10/WWP_fec!C$10)</f>
        <v>1.3251222000000002</v>
      </c>
      <c r="D73" s="273">
        <f>IF(D$10=0,0,D$10/WWP_fec!D$10)</f>
        <v>1.3251222</v>
      </c>
      <c r="E73" s="273">
        <f>IF(E$10=0,0,E$10/WWP_fec!E$10)</f>
        <v>0.75878883476700099</v>
      </c>
      <c r="F73" s="273">
        <f>IF(F$10=0,0,F$10/WWP_fec!F$10)</f>
        <v>1.0189811910552413</v>
      </c>
      <c r="G73" s="273">
        <f>IF(G$10=0,0,G$10/WWP_fec!G$10)</f>
        <v>1.3251222000000002</v>
      </c>
      <c r="H73" s="273">
        <f>IF(H$10=0,0,H$10/WWP_fec!H$10)</f>
        <v>0.92296728411243578</v>
      </c>
      <c r="I73" s="273">
        <f>IF(I$10=0,0,I$10/WWP_fec!I$10)</f>
        <v>1.2033031495986499</v>
      </c>
      <c r="J73" s="273">
        <f>IF(J$10=0,0,J$10/WWP_fec!J$10)</f>
        <v>1.2421522243901322</v>
      </c>
      <c r="K73" s="273">
        <f>IF(K$10=0,0,K$10/WWP_fec!K$10)</f>
        <v>0.96377327227131071</v>
      </c>
      <c r="L73" s="273">
        <f>IF(L$10=0,0,L$10/WWP_fec!L$10)</f>
        <v>0.89149000163547121</v>
      </c>
      <c r="M73" s="273">
        <f>IF(M$10=0,0,M$10/WWP_fec!M$10)</f>
        <v>0.67437903140295175</v>
      </c>
      <c r="N73" s="273">
        <f>IF(N$10=0,0,N$10/WWP_fec!N$10)</f>
        <v>0.71072552113428822</v>
      </c>
      <c r="O73" s="273">
        <f>IF(O$10=0,0,O$10/WWP_fec!O$10)</f>
        <v>0.6998895281823988</v>
      </c>
      <c r="P73" s="273">
        <f>IF(P$10=0,0,P$10/WWP_fec!P$10)</f>
        <v>0.66585677464915027</v>
      </c>
      <c r="Q73" s="273">
        <f>IF(Q$10=0,0,Q$10/WWP_fec!Q$10)</f>
        <v>0.6450810886098074</v>
      </c>
    </row>
    <row r="74" spans="1:17" x14ac:dyDescent="0.25">
      <c r="A74" s="127" t="s">
        <v>314</v>
      </c>
      <c r="B74" s="296">
        <f>IF(B$15=0,0,B$15/WWP_fec!B$15)</f>
        <v>0.7854155098524791</v>
      </c>
      <c r="C74" s="296">
        <f>IF(C$15=0,0,C$15/WWP_fec!C$15)</f>
        <v>0.72524588955350799</v>
      </c>
      <c r="D74" s="296">
        <f>IF(D$15=0,0,D$15/WWP_fec!D$15)</f>
        <v>0.59306175577411779</v>
      </c>
      <c r="E74" s="296">
        <f>IF(E$15=0,0,E$15/WWP_fec!E$15)</f>
        <v>0.60068901714375122</v>
      </c>
      <c r="F74" s="296">
        <f>IF(F$15=0,0,F$15/WWP_fec!F$15)</f>
        <v>0.53780437539306425</v>
      </c>
      <c r="G74" s="296">
        <f>IF(G$15=0,0,G$15/WWP_fec!G$15)</f>
        <v>0.30437584958400765</v>
      </c>
      <c r="H74" s="296">
        <f>IF(H$15=0,0,H$15/WWP_fec!H$15)</f>
        <v>0.47195841555697321</v>
      </c>
      <c r="I74" s="296">
        <f>IF(I$15=0,0,I$15/WWP_fec!I$15)</f>
        <v>1.5411931395504761E-2</v>
      </c>
      <c r="J74" s="296">
        <f>IF(J$15=0,0,J$15/WWP_fec!J$15)</f>
        <v>1.7662486308189031E-2</v>
      </c>
      <c r="K74" s="296">
        <f>IF(K$15=0,0,K$15/WWP_fec!K$15)</f>
        <v>2.8484105031822946E-2</v>
      </c>
      <c r="L74" s="296">
        <f>IF(L$15=0,0,L$15/WWP_fec!L$15)</f>
        <v>1.7162244127864563E-2</v>
      </c>
      <c r="M74" s="296">
        <f>IF(M$15=0,0,M$15/WWP_fec!M$15)</f>
        <v>2.1166592954618531E-2</v>
      </c>
      <c r="N74" s="296">
        <f>IF(N$15=0,0,N$15/WWP_fec!N$15)</f>
        <v>1.5255135663826464E-2</v>
      </c>
      <c r="O74" s="296">
        <f>IF(O$15=0,0,O$15/WWP_fec!O$15)</f>
        <v>2.4509428560925198E-2</v>
      </c>
      <c r="P74" s="296">
        <f>IF(P$15=0,0,P$15/WWP_fec!P$15)</f>
        <v>1.7978673771290733E-2</v>
      </c>
      <c r="Q74" s="296">
        <f>IF(Q$15=0,0,Q$15/WWP_fec!Q$15)</f>
        <v>2.5551687754767814E-2</v>
      </c>
    </row>
    <row r="75" spans="1:17" x14ac:dyDescent="0.25">
      <c r="A75" s="127" t="s">
        <v>313</v>
      </c>
      <c r="B75" s="296">
        <f>IF(B$26=0,0,B$26/WWP_fec!B$26)</f>
        <v>0</v>
      </c>
      <c r="C75" s="296">
        <f>IF(C$26=0,0,C$26/WWP_fec!C$26)</f>
        <v>0</v>
      </c>
      <c r="D75" s="296">
        <f>IF(D$26=0,0,D$26/WWP_fec!D$26)</f>
        <v>0</v>
      </c>
      <c r="E75" s="296">
        <f>IF(E$26=0,0,E$26/WWP_fec!E$26)</f>
        <v>0</v>
      </c>
      <c r="F75" s="296">
        <f>IF(F$26=0,0,F$26/WWP_fec!F$26)</f>
        <v>0</v>
      </c>
      <c r="G75" s="296">
        <f>IF(G$26=0,0,G$26/WWP_fec!G$26)</f>
        <v>0</v>
      </c>
      <c r="H75" s="296">
        <f>IF(H$26=0,0,H$26/WWP_fec!H$26)</f>
        <v>0</v>
      </c>
      <c r="I75" s="296">
        <f>IF(I$26=0,0,I$26/WWP_fec!I$26)</f>
        <v>0</v>
      </c>
      <c r="J75" s="296">
        <f>IF(J$26=0,0,J$26/WWP_fec!J$26)</f>
        <v>0</v>
      </c>
      <c r="K75" s="296">
        <f>IF(K$26=0,0,K$26/WWP_fec!K$26)</f>
        <v>0</v>
      </c>
      <c r="L75" s="296">
        <f>IF(L$26=0,0,L$26/WWP_fec!L$26)</f>
        <v>0</v>
      </c>
      <c r="M75" s="296">
        <f>IF(M$26=0,0,M$26/WWP_fec!M$26)</f>
        <v>0</v>
      </c>
      <c r="N75" s="296">
        <f>IF(N$26=0,0,N$26/WWP_fec!N$26)</f>
        <v>0</v>
      </c>
      <c r="O75" s="296">
        <f>IF(O$26=0,0,O$26/WWP_fec!O$26)</f>
        <v>0</v>
      </c>
      <c r="P75" s="296">
        <f>IF(P$26=0,0,P$26/WWP_fec!P$26)</f>
        <v>0</v>
      </c>
      <c r="Q75" s="296">
        <f>IF(Q$26=0,0,Q$26/WWP_fec!Q$26)</f>
        <v>0</v>
      </c>
    </row>
    <row r="76" spans="1:17" x14ac:dyDescent="0.25">
      <c r="A76" s="127" t="s">
        <v>312</v>
      </c>
      <c r="B76" s="296">
        <f>IF(B$27=0,0,B$27/WWP_fec!B$27)</f>
        <v>1.0789188781621499</v>
      </c>
      <c r="C76" s="296">
        <f>IF(C$27=0,0,C$27/WWP_fec!C$27)</f>
        <v>1.1889066871510101</v>
      </c>
      <c r="D76" s="296">
        <f>IF(D$27=0,0,D$27/WWP_fec!D$27)</f>
        <v>0.96932900171762726</v>
      </c>
      <c r="E76" s="296">
        <f>IF(E$27=0,0,E$27/WWP_fec!E$27)</f>
        <v>0.52136719934164988</v>
      </c>
      <c r="F76" s="296">
        <f>IF(F$27=0,0,F$27/WWP_fec!F$27)</f>
        <v>0.64660457405584226</v>
      </c>
      <c r="G76" s="296">
        <f>IF(G$27=0,0,G$27/WWP_fec!G$27)</f>
        <v>1.2440890139928105</v>
      </c>
      <c r="H76" s="296">
        <f>IF(H$27=0,0,H$27/WWP_fec!H$27)</f>
        <v>0.95924685050933289</v>
      </c>
      <c r="I76" s="296">
        <f>IF(I$27=0,0,I$27/WWP_fec!I$27)</f>
        <v>1.6516851667510923</v>
      </c>
      <c r="J76" s="296">
        <f>IF(J$27=0,0,J$27/WWP_fec!J$27)</f>
        <v>1.8868901579912083</v>
      </c>
      <c r="K76" s="296">
        <f>IF(K$27=0,0,K$27/WWP_fec!K$27)</f>
        <v>1.692409819612728</v>
      </c>
      <c r="L76" s="296">
        <f>IF(L$27=0,0,L$27/WWP_fec!L$27)</f>
        <v>1.5572537938878273</v>
      </c>
      <c r="M76" s="296">
        <f>IF(M$27=0,0,M$27/WWP_fec!M$27)</f>
        <v>1.5174589505531091</v>
      </c>
      <c r="N76" s="296">
        <f>IF(N$27=0,0,N$27/WWP_fec!N$27)</f>
        <v>1.2377112861242079</v>
      </c>
      <c r="O76" s="296">
        <f>IF(O$27=0,0,O$27/WWP_fec!O$27)</f>
        <v>1.1435129122154604</v>
      </c>
      <c r="P76" s="296">
        <f>IF(P$27=0,0,P$27/WWP_fec!P$27)</f>
        <v>1.2220669534982347</v>
      </c>
      <c r="Q76" s="296">
        <f>IF(Q$27=0,0,Q$27/WWP_fec!Q$27)</f>
        <v>1.0893354434198814</v>
      </c>
    </row>
    <row r="77" spans="1:17" x14ac:dyDescent="0.25">
      <c r="A77" s="72" t="s">
        <v>311</v>
      </c>
      <c r="B77" s="295">
        <f>IF(B$47=0,0,B$47/WWP_fec!B$47)</f>
        <v>0</v>
      </c>
      <c r="C77" s="295">
        <f>IF(C$47=0,0,C$47/WWP_fec!C$47)</f>
        <v>0</v>
      </c>
      <c r="D77" s="295">
        <f>IF(D$47=0,0,D$47/WWP_fec!D$47)</f>
        <v>0</v>
      </c>
      <c r="E77" s="295">
        <f>IF(E$47=0,0,E$47/WWP_fec!E$47)</f>
        <v>0</v>
      </c>
      <c r="F77" s="295">
        <f>IF(F$47=0,0,F$47/WWP_fec!F$47)</f>
        <v>0</v>
      </c>
      <c r="G77" s="295">
        <f>IF(G$47=0,0,G$47/WWP_fec!G$47)</f>
        <v>0</v>
      </c>
      <c r="H77" s="295">
        <f>IF(H$47=0,0,H$47/WWP_fec!H$47)</f>
        <v>0</v>
      </c>
      <c r="I77" s="295">
        <f>IF(I$47=0,0,I$47/WWP_fec!I$47)</f>
        <v>0</v>
      </c>
      <c r="J77" s="295">
        <f>IF(J$47=0,0,J$47/WWP_fec!J$47)</f>
        <v>0</v>
      </c>
      <c r="K77" s="295">
        <f>IF(K$47=0,0,K$47/WWP_fec!K$47)</f>
        <v>0</v>
      </c>
      <c r="L77" s="295">
        <f>IF(L$47=0,0,L$47/WWP_fec!L$47)</f>
        <v>0</v>
      </c>
      <c r="M77" s="295">
        <f>IF(M$47=0,0,M$47/WWP_fec!M$47)</f>
        <v>0</v>
      </c>
      <c r="N77" s="295">
        <f>IF(N$47=0,0,N$47/WWP_fec!N$47)</f>
        <v>0</v>
      </c>
      <c r="O77" s="295">
        <f>IF(O$47=0,0,O$47/WWP_fec!O$47)</f>
        <v>0</v>
      </c>
      <c r="P77" s="295">
        <f>IF(P$47=0,0,P$47/WWP_fec!P$47)</f>
        <v>0</v>
      </c>
      <c r="Q77" s="295">
        <f>IF(Q$47=0,0,Q$47/WWP_fec!Q$47)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Q3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2324.8168326131881</v>
      </c>
      <c r="C3" s="46">
        <v>2332.3944936486932</v>
      </c>
      <c r="D3" s="46">
        <v>2254.3669957086358</v>
      </c>
      <c r="E3" s="46">
        <v>2160.1738839658919</v>
      </c>
      <c r="F3" s="46">
        <v>2318.1437204993604</v>
      </c>
      <c r="G3" s="46">
        <v>2121.8912271112326</v>
      </c>
      <c r="H3" s="46">
        <v>2211.6270249769736</v>
      </c>
      <c r="I3" s="46">
        <v>2245.19940915805</v>
      </c>
      <c r="J3" s="46">
        <v>2019.7890260855345</v>
      </c>
      <c r="K3" s="46">
        <v>1625.5189426605966</v>
      </c>
      <c r="L3" s="46">
        <v>1612</v>
      </c>
      <c r="M3" s="46">
        <v>1698.017185695551</v>
      </c>
      <c r="N3" s="46">
        <v>1648.972001631894</v>
      </c>
      <c r="O3" s="46">
        <v>1456.3781395047204</v>
      </c>
      <c r="P3" s="46">
        <v>1443.9052812701998</v>
      </c>
      <c r="Q3" s="46">
        <v>1432.0213154635135</v>
      </c>
    </row>
    <row r="5" spans="1:17" x14ac:dyDescent="0.25">
      <c r="A5" s="31" t="s">
        <v>257</v>
      </c>
      <c r="B5" s="46">
        <v>10579.654145298509</v>
      </c>
      <c r="C5" s="46">
        <v>10997.335464565713</v>
      </c>
      <c r="D5" s="46">
        <v>13129.795352404697</v>
      </c>
      <c r="E5" s="46">
        <v>13265.01954441781</v>
      </c>
      <c r="F5" s="46">
        <v>13373.057227508725</v>
      </c>
      <c r="G5" s="46">
        <v>12716.673641096455</v>
      </c>
      <c r="H5" s="46">
        <v>13987.613734905863</v>
      </c>
      <c r="I5" s="46">
        <v>3835.5579691524827</v>
      </c>
      <c r="J5" s="46">
        <v>4005.4716747247248</v>
      </c>
      <c r="K5" s="46">
        <v>3148.8562959671021</v>
      </c>
      <c r="L5" s="46">
        <v>4194.2933019023549</v>
      </c>
      <c r="M5" s="46">
        <v>3576.7776455150738</v>
      </c>
      <c r="N5" s="46">
        <v>3944.3992693292325</v>
      </c>
      <c r="O5" s="46">
        <v>3782.0649831568235</v>
      </c>
      <c r="P5" s="46">
        <v>3997.5157173973607</v>
      </c>
      <c r="Q5" s="46">
        <v>3969.9251355836795</v>
      </c>
    </row>
    <row r="6" spans="1:17" x14ac:dyDescent="0.25">
      <c r="A6" s="294" t="s">
        <v>256</v>
      </c>
      <c r="B6" s="293">
        <v>13224.567681623135</v>
      </c>
      <c r="C6" s="293">
        <v>12749.963027699832</v>
      </c>
      <c r="D6" s="293">
        <v>14122.072299498546</v>
      </c>
      <c r="E6" s="293">
        <v>19747.309960821451</v>
      </c>
      <c r="F6" s="293">
        <v>17326.214518960027</v>
      </c>
      <c r="G6" s="293">
        <v>15317.230063652514</v>
      </c>
      <c r="H6" s="293">
        <v>14750.005602637746</v>
      </c>
      <c r="I6" s="293">
        <v>4205.1240589299441</v>
      </c>
      <c r="J6" s="293">
        <v>4483.3855075072424</v>
      </c>
      <c r="K6" s="293">
        <v>3714.2877149779802</v>
      </c>
      <c r="L6" s="293">
        <v>4522.5550852671995</v>
      </c>
      <c r="M6" s="293">
        <v>3894.1454904562484</v>
      </c>
      <c r="N6" s="293">
        <v>4299.4963681718154</v>
      </c>
      <c r="O6" s="293">
        <v>4001.7952712280571</v>
      </c>
      <c r="P6" s="293">
        <v>4269.4050354059746</v>
      </c>
      <c r="Q6" s="293">
        <v>4344.6291755950724</v>
      </c>
    </row>
    <row r="7" spans="1:17" x14ac:dyDescent="0.25">
      <c r="A7" s="292" t="s">
        <v>255</v>
      </c>
      <c r="B7" s="291"/>
      <c r="C7" s="291">
        <v>0</v>
      </c>
      <c r="D7" s="291">
        <v>1372.109271798714</v>
      </c>
      <c r="E7" s="291">
        <v>5625.2376613229044</v>
      </c>
      <c r="F7" s="291">
        <v>0</v>
      </c>
      <c r="G7" s="291">
        <v>0</v>
      </c>
      <c r="H7" s="291">
        <v>1065.7448922912865</v>
      </c>
      <c r="I7" s="291">
        <v>303.83645999797773</v>
      </c>
      <c r="J7" s="291">
        <v>323.94192473690612</v>
      </c>
      <c r="K7" s="291">
        <v>0</v>
      </c>
      <c r="L7" s="291">
        <v>808.26737028921934</v>
      </c>
      <c r="M7" s="291">
        <v>315.56863677958557</v>
      </c>
      <c r="N7" s="291">
        <v>405.35087771556709</v>
      </c>
      <c r="O7" s="291">
        <v>0</v>
      </c>
      <c r="P7" s="291">
        <v>393.85327025392877</v>
      </c>
      <c r="Q7" s="291">
        <v>383.12121335238186</v>
      </c>
    </row>
    <row r="8" spans="1:17" x14ac:dyDescent="0.25">
      <c r="A8" s="290" t="s">
        <v>254</v>
      </c>
      <c r="B8" s="289"/>
      <c r="C8" s="289">
        <f>B6+C7-C6</f>
        <v>474.60465392330298</v>
      </c>
      <c r="D8" s="289">
        <f t="shared" ref="D8:Q8" si="0">C6+D7-D6</f>
        <v>0</v>
      </c>
      <c r="E8" s="289">
        <f t="shared" si="0"/>
        <v>0</v>
      </c>
      <c r="F8" s="289">
        <f t="shared" si="0"/>
        <v>2421.0954418614238</v>
      </c>
      <c r="G8" s="289">
        <f t="shared" si="0"/>
        <v>2008.9844553075127</v>
      </c>
      <c r="H8" s="289">
        <f t="shared" si="0"/>
        <v>1632.9693533060545</v>
      </c>
      <c r="I8" s="289">
        <f t="shared" si="0"/>
        <v>10848.718003705781</v>
      </c>
      <c r="J8" s="289">
        <f t="shared" si="0"/>
        <v>45.680476159607679</v>
      </c>
      <c r="K8" s="289">
        <f t="shared" si="0"/>
        <v>769.09779252926228</v>
      </c>
      <c r="L8" s="289">
        <f t="shared" si="0"/>
        <v>0</v>
      </c>
      <c r="M8" s="289">
        <f t="shared" si="0"/>
        <v>943.97823159053632</v>
      </c>
      <c r="N8" s="289">
        <f t="shared" si="0"/>
        <v>0</v>
      </c>
      <c r="O8" s="289">
        <f t="shared" si="0"/>
        <v>297.70109694375833</v>
      </c>
      <c r="P8" s="289">
        <f t="shared" si="0"/>
        <v>126.24350607601173</v>
      </c>
      <c r="Q8" s="289">
        <f t="shared" si="0"/>
        <v>307.8970731632844</v>
      </c>
    </row>
    <row r="9" spans="1:17" x14ac:dyDescent="0.25">
      <c r="A9" s="288" t="s">
        <v>253</v>
      </c>
      <c r="B9" s="287">
        <f>B6-B5</f>
        <v>2644.913536324626</v>
      </c>
      <c r="C9" s="287">
        <f t="shared" ref="C9:Q9" si="1">C6-C5</f>
        <v>1752.6275631341196</v>
      </c>
      <c r="D9" s="287">
        <f t="shared" si="1"/>
        <v>992.27694709384923</v>
      </c>
      <c r="E9" s="287">
        <f t="shared" si="1"/>
        <v>6482.2904164036408</v>
      </c>
      <c r="F9" s="287">
        <f t="shared" si="1"/>
        <v>3953.1572914513017</v>
      </c>
      <c r="G9" s="287">
        <f t="shared" si="1"/>
        <v>2600.5564225560593</v>
      </c>
      <c r="H9" s="287">
        <f t="shared" si="1"/>
        <v>762.39186773188339</v>
      </c>
      <c r="I9" s="287">
        <f t="shared" si="1"/>
        <v>369.56608977746146</v>
      </c>
      <c r="J9" s="287">
        <f t="shared" si="1"/>
        <v>477.9138327825176</v>
      </c>
      <c r="K9" s="287">
        <f t="shared" si="1"/>
        <v>565.43141901087802</v>
      </c>
      <c r="L9" s="287">
        <f t="shared" si="1"/>
        <v>328.26178336484463</v>
      </c>
      <c r="M9" s="287">
        <f t="shared" si="1"/>
        <v>317.36784494117455</v>
      </c>
      <c r="N9" s="287">
        <f t="shared" si="1"/>
        <v>355.09709884258291</v>
      </c>
      <c r="O9" s="287">
        <f t="shared" si="1"/>
        <v>219.73028807123364</v>
      </c>
      <c r="P9" s="287">
        <f t="shared" si="1"/>
        <v>271.88931800861383</v>
      </c>
      <c r="Q9" s="287">
        <f t="shared" si="1"/>
        <v>374.70404001139286</v>
      </c>
    </row>
    <row r="11" spans="1:17" x14ac:dyDescent="0.25">
      <c r="A11" s="31" t="s">
        <v>347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1952.571515541968</v>
      </c>
      <c r="C12" s="38">
        <v>2038.2404400000005</v>
      </c>
      <c r="D12" s="38">
        <v>2382.5538300000003</v>
      </c>
      <c r="E12" s="38">
        <v>2394.0564199999999</v>
      </c>
      <c r="F12" s="38">
        <v>2440.12646</v>
      </c>
      <c r="G12" s="38">
        <v>2304.3190915913983</v>
      </c>
      <c r="H12" s="38">
        <v>2481.3874000000005</v>
      </c>
      <c r="I12" s="38">
        <v>799.54825000000039</v>
      </c>
      <c r="J12" s="38">
        <v>804.13147000000038</v>
      </c>
      <c r="K12" s="38">
        <v>661.59051999999997</v>
      </c>
      <c r="L12" s="38">
        <v>843.31342103896759</v>
      </c>
      <c r="M12" s="38">
        <v>717.32662845098685</v>
      </c>
      <c r="N12" s="38">
        <v>771.4157884076709</v>
      </c>
      <c r="O12" s="38">
        <v>741.40446525207449</v>
      </c>
      <c r="P12" s="38">
        <v>767.67340121496295</v>
      </c>
      <c r="Q12" s="38">
        <v>751.32764674868679</v>
      </c>
    </row>
    <row r="13" spans="1:17" x14ac:dyDescent="0.25">
      <c r="A13" s="55" t="s">
        <v>33</v>
      </c>
      <c r="B13" s="54">
        <v>0.23884680101161304</v>
      </c>
      <c r="C13" s="54">
        <v>0.29988999999999999</v>
      </c>
      <c r="D13" s="54">
        <v>0.49984000000000001</v>
      </c>
      <c r="E13" s="54">
        <v>0.50021000000000004</v>
      </c>
      <c r="F13" s="54">
        <v>0.20005999999999999</v>
      </c>
      <c r="G13" s="54">
        <v>0.47763298376283314</v>
      </c>
      <c r="H13" s="54">
        <v>0.20007</v>
      </c>
      <c r="I13" s="54">
        <v>0.2001</v>
      </c>
      <c r="J13" s="54">
        <v>0.20005999999999999</v>
      </c>
      <c r="K13" s="54">
        <v>0.20028000000000001</v>
      </c>
      <c r="L13" s="54">
        <v>0.23885736987002765</v>
      </c>
      <c r="M13" s="54">
        <v>0.23883713653606423</v>
      </c>
      <c r="N13" s="54">
        <v>0.2387999436630337</v>
      </c>
      <c r="O13" s="54">
        <v>0.23878753209499681</v>
      </c>
      <c r="P13" s="54">
        <v>0.23880803445529666</v>
      </c>
      <c r="Q13" s="54">
        <v>0.23883806245443923</v>
      </c>
    </row>
    <row r="14" spans="1:17" x14ac:dyDescent="0.25">
      <c r="A14" s="52" t="s">
        <v>32</v>
      </c>
      <c r="B14" s="51">
        <v>490.86509900448732</v>
      </c>
      <c r="C14" s="51">
        <v>527.64522000000011</v>
      </c>
      <c r="D14" s="51">
        <v>521.14537999999993</v>
      </c>
      <c r="E14" s="51">
        <v>503.89243999999968</v>
      </c>
      <c r="F14" s="51">
        <v>557.35325</v>
      </c>
      <c r="G14" s="51">
        <v>502.30925668981405</v>
      </c>
      <c r="H14" s="51">
        <v>474.68933000000004</v>
      </c>
      <c r="I14" s="51">
        <v>515.56147000000044</v>
      </c>
      <c r="J14" s="51">
        <v>478.6397900000004</v>
      </c>
      <c r="K14" s="51">
        <v>445.15103000000005</v>
      </c>
      <c r="L14" s="51">
        <v>479.62460537840644</v>
      </c>
      <c r="M14" s="51">
        <v>447.33893207619815</v>
      </c>
      <c r="N14" s="51">
        <v>456.20155342473817</v>
      </c>
      <c r="O14" s="51">
        <v>448.88417351376938</v>
      </c>
      <c r="P14" s="51">
        <v>469.18047449274445</v>
      </c>
      <c r="Q14" s="51">
        <v>470.39887567119524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28.704879589273745</v>
      </c>
      <c r="C16" s="51">
        <v>30.887730000000001</v>
      </c>
      <c r="D16" s="51">
        <v>27.591380000000001</v>
      </c>
      <c r="E16" s="51">
        <v>25.409780000000001</v>
      </c>
      <c r="F16" s="51">
        <v>24.308929999999997</v>
      </c>
      <c r="G16" s="51">
        <v>27.58529797354959</v>
      </c>
      <c r="H16" s="51">
        <v>19.823550000000001</v>
      </c>
      <c r="I16" s="51">
        <v>24.307929999999999</v>
      </c>
      <c r="J16" s="51">
        <v>40.805799999999998</v>
      </c>
      <c r="K16" s="51">
        <v>33.116320000000002</v>
      </c>
      <c r="L16" s="51">
        <v>62.895049737889146</v>
      </c>
      <c r="M16" s="51">
        <v>43.041435403849448</v>
      </c>
      <c r="N16" s="51">
        <v>52.965534111491067</v>
      </c>
      <c r="O16" s="51">
        <v>42.034837953438895</v>
      </c>
      <c r="P16" s="51">
        <v>67.447263409739634</v>
      </c>
      <c r="Q16" s="51">
        <v>68.546138098007276</v>
      </c>
    </row>
    <row r="17" spans="1:17" x14ac:dyDescent="0.25">
      <c r="A17" s="53" t="s">
        <v>76</v>
      </c>
      <c r="B17" s="51">
        <v>320.69759974131432</v>
      </c>
      <c r="C17" s="51">
        <v>322.77771999999999</v>
      </c>
      <c r="D17" s="51">
        <v>347.35082999999997</v>
      </c>
      <c r="E17" s="51">
        <v>351.47874999999999</v>
      </c>
      <c r="F17" s="51">
        <v>379.25286</v>
      </c>
      <c r="G17" s="51">
        <v>352.65601818751281</v>
      </c>
      <c r="H17" s="51">
        <v>342.21589</v>
      </c>
      <c r="I17" s="51">
        <v>386.19900000000001</v>
      </c>
      <c r="J17" s="51">
        <v>391.2398</v>
      </c>
      <c r="K17" s="51">
        <v>390.33211000000006</v>
      </c>
      <c r="L17" s="51">
        <v>387.31063261622211</v>
      </c>
      <c r="M17" s="51">
        <v>386.24120166049954</v>
      </c>
      <c r="N17" s="51">
        <v>386.23051708439908</v>
      </c>
      <c r="O17" s="51">
        <v>393.76281097276978</v>
      </c>
      <c r="P17" s="51">
        <v>390.67537049190736</v>
      </c>
      <c r="Q17" s="51">
        <v>390.67540597629824</v>
      </c>
    </row>
    <row r="18" spans="1:17" x14ac:dyDescent="0.25">
      <c r="A18" s="53" t="s">
        <v>29</v>
      </c>
      <c r="B18" s="51">
        <v>129.92635305889502</v>
      </c>
      <c r="C18" s="51">
        <v>162.38044000000002</v>
      </c>
      <c r="D18" s="51">
        <v>135.70184</v>
      </c>
      <c r="E18" s="51">
        <v>116.50434</v>
      </c>
      <c r="F18" s="51">
        <v>143.29313999999999</v>
      </c>
      <c r="G18" s="51">
        <v>113.68445120462974</v>
      </c>
      <c r="H18" s="51">
        <v>104.25136000000001</v>
      </c>
      <c r="I18" s="51">
        <v>94.55395</v>
      </c>
      <c r="J18" s="51">
        <v>39.194429999999997</v>
      </c>
      <c r="K18" s="51">
        <v>14.303080000000001</v>
      </c>
      <c r="L18" s="51">
        <v>21.011871975475472</v>
      </c>
      <c r="M18" s="51">
        <v>8.5979876428281941</v>
      </c>
      <c r="N18" s="51">
        <v>8.5981781068452303</v>
      </c>
      <c r="O18" s="51">
        <v>5.7301610923413113</v>
      </c>
      <c r="P18" s="51">
        <v>4.7761717843719547</v>
      </c>
      <c r="Q18" s="51">
        <v>3.8212779023573789</v>
      </c>
    </row>
    <row r="19" spans="1:17" x14ac:dyDescent="0.25">
      <c r="A19" s="53" t="s">
        <v>28</v>
      </c>
      <c r="B19" s="51">
        <v>11.536266615004262</v>
      </c>
      <c r="C19" s="51">
        <v>11.599330000000162</v>
      </c>
      <c r="D19" s="51">
        <v>10.501329999999985</v>
      </c>
      <c r="E19" s="51">
        <v>10.499569999999682</v>
      </c>
      <c r="F19" s="51">
        <v>10.49832</v>
      </c>
      <c r="G19" s="51">
        <v>8.3834893241219071</v>
      </c>
      <c r="H19" s="51">
        <v>8.3985300000000365</v>
      </c>
      <c r="I19" s="51">
        <v>10.50059000000039</v>
      </c>
      <c r="J19" s="51">
        <v>7.3997600000003887</v>
      </c>
      <c r="K19" s="51">
        <v>7.3995200000000096</v>
      </c>
      <c r="L19" s="51">
        <v>8.4070510488197083</v>
      </c>
      <c r="M19" s="51">
        <v>9.4583073690209574</v>
      </c>
      <c r="N19" s="51">
        <v>8.4073241220027626</v>
      </c>
      <c r="O19" s="51">
        <v>7.3563634952193748</v>
      </c>
      <c r="P19" s="51">
        <v>6.2816688067255013</v>
      </c>
      <c r="Q19" s="51">
        <v>7.3560536945323749</v>
      </c>
    </row>
    <row r="20" spans="1:17" x14ac:dyDescent="0.25">
      <c r="A20" s="52" t="s">
        <v>27</v>
      </c>
      <c r="B20" s="51">
        <v>15.907896868034744</v>
      </c>
      <c r="C20" s="51">
        <v>15.102639999999999</v>
      </c>
      <c r="D20" s="51">
        <v>7.2998799999999999</v>
      </c>
      <c r="E20" s="51">
        <v>12.99793</v>
      </c>
      <c r="F20" s="51">
        <v>4.2995599999999996</v>
      </c>
      <c r="G20" s="51">
        <v>7.8346183767558069</v>
      </c>
      <c r="H20" s="51">
        <v>10.400980000000001</v>
      </c>
      <c r="I20" s="51">
        <v>9.4015699999999995</v>
      </c>
      <c r="J20" s="51">
        <v>6.8004499999999997</v>
      </c>
      <c r="K20" s="51">
        <v>11.813370000000001</v>
      </c>
      <c r="L20" s="51">
        <v>20.707502354650995</v>
      </c>
      <c r="M20" s="51">
        <v>17.557090751408076</v>
      </c>
      <c r="N20" s="51">
        <v>15.355885832414209</v>
      </c>
      <c r="O20" s="51">
        <v>15.642409488593387</v>
      </c>
      <c r="P20" s="51">
        <v>13.829095196526314</v>
      </c>
      <c r="Q20" s="51">
        <v>11.703310709279066</v>
      </c>
    </row>
    <row r="21" spans="1:17" x14ac:dyDescent="0.25">
      <c r="A21" s="53" t="s">
        <v>66</v>
      </c>
      <c r="B21" s="51">
        <v>15.907896868034744</v>
      </c>
      <c r="C21" s="51">
        <v>15.102639999999999</v>
      </c>
      <c r="D21" s="51">
        <v>7.2998799999999999</v>
      </c>
      <c r="E21" s="51">
        <v>12.99793</v>
      </c>
      <c r="F21" s="51">
        <v>4.2995599999999996</v>
      </c>
      <c r="G21" s="51">
        <v>7.8346183767558069</v>
      </c>
      <c r="H21" s="51">
        <v>10.400980000000001</v>
      </c>
      <c r="I21" s="51">
        <v>9.4015699999999995</v>
      </c>
      <c r="J21" s="51">
        <v>6.8004499999999997</v>
      </c>
      <c r="K21" s="51">
        <v>11.813370000000001</v>
      </c>
      <c r="L21" s="51">
        <v>20.707502354650995</v>
      </c>
      <c r="M21" s="51">
        <v>17.557090751408076</v>
      </c>
      <c r="N21" s="51">
        <v>15.355885832414209</v>
      </c>
      <c r="O21" s="51">
        <v>15.642409488593387</v>
      </c>
      <c r="P21" s="51">
        <v>13.829095196526314</v>
      </c>
      <c r="Q21" s="51">
        <v>11.703310709279066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11.05868608607158</v>
      </c>
      <c r="C23" s="51">
        <v>11.693049999999999</v>
      </c>
      <c r="D23" s="51">
        <v>9.9805100000000007</v>
      </c>
      <c r="E23" s="51">
        <v>11.241019999999999</v>
      </c>
      <c r="F23" s="51">
        <v>12.585699999999999</v>
      </c>
      <c r="G23" s="51">
        <v>11.846756472723797</v>
      </c>
      <c r="H23" s="51">
        <v>13.400119999999999</v>
      </c>
      <c r="I23" s="51">
        <v>9.4261900000000001</v>
      </c>
      <c r="J23" s="51">
        <v>19.391280000000002</v>
      </c>
      <c r="K23" s="51">
        <v>16.094560000000001</v>
      </c>
      <c r="L23" s="51">
        <v>28.30341386412724</v>
      </c>
      <c r="M23" s="51">
        <v>14.546669254419731</v>
      </c>
      <c r="N23" s="51">
        <v>12.204120378361171</v>
      </c>
      <c r="O23" s="51">
        <v>9.6244620617449641</v>
      </c>
      <c r="P23" s="51">
        <v>8.9086706700205198</v>
      </c>
      <c r="Q23" s="51">
        <v>6.8308228730025418</v>
      </c>
    </row>
    <row r="24" spans="1:17" x14ac:dyDescent="0.25">
      <c r="A24" s="53" t="s">
        <v>23</v>
      </c>
      <c r="B24" s="51">
        <v>8.6702110591651085</v>
      </c>
      <c r="C24" s="51">
        <v>9.2931299999999997</v>
      </c>
      <c r="D24" s="51">
        <v>7.6001100000000008</v>
      </c>
      <c r="E24" s="51">
        <v>8.84436</v>
      </c>
      <c r="F24" s="51">
        <v>10.18567</v>
      </c>
      <c r="G24" s="51">
        <v>9.4582975064488366</v>
      </c>
      <c r="H24" s="51">
        <v>11.000119999999999</v>
      </c>
      <c r="I24" s="51">
        <v>7.1662499999999998</v>
      </c>
      <c r="J24" s="51">
        <v>17.291260000000001</v>
      </c>
      <c r="K24" s="51">
        <v>10.09421</v>
      </c>
      <c r="L24" s="51">
        <v>19.179488254373492</v>
      </c>
      <c r="M24" s="51">
        <v>7.548444097004591</v>
      </c>
      <c r="N24" s="51">
        <v>8.4065605033782749</v>
      </c>
      <c r="O24" s="51">
        <v>7.6182659218667723</v>
      </c>
      <c r="P24" s="51">
        <v>7.8100273369555708</v>
      </c>
      <c r="Q24" s="51">
        <v>5.9471746765883999</v>
      </c>
    </row>
    <row r="25" spans="1:17" x14ac:dyDescent="0.25">
      <c r="A25" s="53" t="s">
        <v>74</v>
      </c>
      <c r="B25" s="51">
        <v>2.3884750269064714</v>
      </c>
      <c r="C25" s="51">
        <v>2.3999199999999998</v>
      </c>
      <c r="D25" s="51">
        <v>2.3803999999999998</v>
      </c>
      <c r="E25" s="51">
        <v>2.3966599999999998</v>
      </c>
      <c r="F25" s="51">
        <v>2.4000300000000001</v>
      </c>
      <c r="G25" s="51">
        <v>2.38845896627496</v>
      </c>
      <c r="H25" s="51">
        <v>2.4</v>
      </c>
      <c r="I25" s="51">
        <v>2.2599399999999998</v>
      </c>
      <c r="J25" s="51">
        <v>2.1000200000000002</v>
      </c>
      <c r="K25" s="51">
        <v>1.51816</v>
      </c>
      <c r="L25" s="51">
        <v>1.7674862341697601</v>
      </c>
      <c r="M25" s="51">
        <v>1.0748598292844691</v>
      </c>
      <c r="N25" s="51">
        <v>1.5523937117711357</v>
      </c>
      <c r="O25" s="51">
        <v>2.0061961398781927</v>
      </c>
      <c r="P25" s="51">
        <v>1.0986433330649488</v>
      </c>
      <c r="Q25" s="51">
        <v>0.88364819641414183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4.4821899999999992</v>
      </c>
      <c r="L26" s="51">
        <v>7.3564393755839887</v>
      </c>
      <c r="M26" s="51">
        <v>5.9233653281306715</v>
      </c>
      <c r="N26" s="51">
        <v>2.2451661632117599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1231.7521694529155</v>
      </c>
      <c r="C29" s="51">
        <v>1255.3088900000002</v>
      </c>
      <c r="D29" s="51">
        <v>1609.4331999999999</v>
      </c>
      <c r="E29" s="51">
        <v>1639.4080800000002</v>
      </c>
      <c r="F29" s="51">
        <v>1626.90004</v>
      </c>
      <c r="G29" s="51">
        <v>1539.98280309544</v>
      </c>
      <c r="H29" s="51">
        <v>1735.8935000000001</v>
      </c>
      <c r="I29" s="51">
        <v>44.314359999999994</v>
      </c>
      <c r="J29" s="51">
        <v>55.199289999999998</v>
      </c>
      <c r="K29" s="51">
        <v>52.517380000000003</v>
      </c>
      <c r="L29" s="51">
        <v>69.813949353737428</v>
      </c>
      <c r="M29" s="51">
        <v>59.503619825748004</v>
      </c>
      <c r="N29" s="51">
        <v>57.748063009507597</v>
      </c>
      <c r="O29" s="51">
        <v>46.808651618838702</v>
      </c>
      <c r="P29" s="51">
        <v>58.92299283483392</v>
      </c>
      <c r="Q29" s="51">
        <v>46.76584396988099</v>
      </c>
    </row>
    <row r="30" spans="1:17" x14ac:dyDescent="0.25">
      <c r="A30" s="63" t="s">
        <v>21</v>
      </c>
      <c r="B30" s="62">
        <v>202.74881732944741</v>
      </c>
      <c r="C30" s="62">
        <v>228.19075000000001</v>
      </c>
      <c r="D30" s="62">
        <v>234.19502</v>
      </c>
      <c r="E30" s="62">
        <v>226.01674</v>
      </c>
      <c r="F30" s="62">
        <v>238.78784999999999</v>
      </c>
      <c r="G30" s="62">
        <v>241.86802397290202</v>
      </c>
      <c r="H30" s="62">
        <v>246.80340000000001</v>
      </c>
      <c r="I30" s="62">
        <v>220.64456000000001</v>
      </c>
      <c r="J30" s="62">
        <v>243.9006</v>
      </c>
      <c r="K30" s="62">
        <v>135.81389999999999</v>
      </c>
      <c r="L30" s="62">
        <v>244.62509271817552</v>
      </c>
      <c r="M30" s="62">
        <v>178.14147940667686</v>
      </c>
      <c r="N30" s="62">
        <v>229.66736581898672</v>
      </c>
      <c r="O30" s="62">
        <v>220.20598103703304</v>
      </c>
      <c r="P30" s="62">
        <v>216.59335998638227</v>
      </c>
      <c r="Q30" s="62">
        <v>215.38995546287452</v>
      </c>
    </row>
    <row r="32" spans="1:17" x14ac:dyDescent="0.25">
      <c r="A32" s="31" t="s">
        <v>63</v>
      </c>
      <c r="B32" s="70">
        <v>1598.9822726432922</v>
      </c>
      <c r="C32" s="70">
        <v>1713.9942717478207</v>
      </c>
      <c r="D32" s="70">
        <v>1666.7857988822161</v>
      </c>
      <c r="E32" s="70">
        <v>1632.9968502590514</v>
      </c>
      <c r="F32" s="70">
        <v>1786.1921156023204</v>
      </c>
      <c r="G32" s="70">
        <v>1613.8932283228273</v>
      </c>
      <c r="H32" s="70">
        <v>1544.2958040650642</v>
      </c>
      <c r="I32" s="70">
        <v>1640.9017000247773</v>
      </c>
      <c r="J32" s="70">
        <v>1508.6947255032615</v>
      </c>
      <c r="K32" s="70">
        <v>1403.6431532372644</v>
      </c>
      <c r="L32" s="70">
        <v>1544.360265915866</v>
      </c>
      <c r="M32" s="70">
        <v>1421.8377842004836</v>
      </c>
      <c r="N32" s="70">
        <v>1437.0438531851225</v>
      </c>
      <c r="O32" s="70">
        <v>1413.9720605201455</v>
      </c>
      <c r="P32" s="70">
        <v>1469.291317857615</v>
      </c>
      <c r="Q32" s="70">
        <v>1462.7169634302788</v>
      </c>
    </row>
    <row r="34" spans="1:17" x14ac:dyDescent="0.25">
      <c r="A34" s="184" t="s">
        <v>252</v>
      </c>
      <c r="B34" s="190">
        <f t="shared" ref="B34:Q34" si="2">IF(B$12=0,"",B$12/B$3*1000)</f>
        <v>839.88187290746635</v>
      </c>
      <c r="C34" s="190">
        <f t="shared" si="2"/>
        <v>873.88323268225031</v>
      </c>
      <c r="D34" s="190">
        <f t="shared" si="2"/>
        <v>1056.8615644814611</v>
      </c>
      <c r="E34" s="190">
        <f t="shared" si="2"/>
        <v>1108.2702359148607</v>
      </c>
      <c r="F34" s="190">
        <f t="shared" si="2"/>
        <v>1052.6208700616555</v>
      </c>
      <c r="G34" s="190">
        <f t="shared" si="2"/>
        <v>1085.9741829125355</v>
      </c>
      <c r="H34" s="190">
        <f t="shared" si="2"/>
        <v>1121.9737197893191</v>
      </c>
      <c r="I34" s="190">
        <f t="shared" si="2"/>
        <v>356.114582401316</v>
      </c>
      <c r="J34" s="190">
        <f t="shared" si="2"/>
        <v>398.12646747489896</v>
      </c>
      <c r="K34" s="190">
        <f t="shared" si="2"/>
        <v>407.00265166835283</v>
      </c>
      <c r="L34" s="190">
        <f t="shared" si="2"/>
        <v>523.14728352293275</v>
      </c>
      <c r="M34" s="190">
        <f t="shared" si="2"/>
        <v>422.44956911737711</v>
      </c>
      <c r="N34" s="190">
        <f t="shared" si="2"/>
        <v>467.81618344292355</v>
      </c>
      <c r="O34" s="190">
        <f t="shared" si="2"/>
        <v>509.07415123946356</v>
      </c>
      <c r="P34" s="190">
        <f t="shared" si="2"/>
        <v>531.664653611934</v>
      </c>
      <c r="Q34" s="190">
        <f t="shared" si="2"/>
        <v>524.66233472614113</v>
      </c>
    </row>
    <row r="35" spans="1:17" x14ac:dyDescent="0.25">
      <c r="A35" s="286" t="s">
        <v>251</v>
      </c>
      <c r="B35" s="285">
        <f t="shared" ref="B35:Q35" si="3">IF(B$12=0,"",B$12/B$5*1000)</f>
        <v>184.55910644391633</v>
      </c>
      <c r="C35" s="285">
        <f t="shared" si="3"/>
        <v>185.33948032842801</v>
      </c>
      <c r="D35" s="285">
        <f t="shared" si="3"/>
        <v>181.46161200933267</v>
      </c>
      <c r="E35" s="285">
        <f t="shared" si="3"/>
        <v>180.47892142062221</v>
      </c>
      <c r="F35" s="285">
        <f t="shared" si="3"/>
        <v>182.4658653954308</v>
      </c>
      <c r="G35" s="285">
        <f t="shared" si="3"/>
        <v>181.20454740180907</v>
      </c>
      <c r="H35" s="285">
        <f t="shared" si="3"/>
        <v>177.39890785000293</v>
      </c>
      <c r="I35" s="285">
        <f t="shared" si="3"/>
        <v>208.45682855802886</v>
      </c>
      <c r="J35" s="285">
        <f t="shared" si="3"/>
        <v>200.75824654415118</v>
      </c>
      <c r="K35" s="285">
        <f t="shared" si="3"/>
        <v>210.10502157476415</v>
      </c>
      <c r="L35" s="285">
        <f t="shared" si="3"/>
        <v>201.06210041545643</v>
      </c>
      <c r="M35" s="285">
        <f t="shared" si="3"/>
        <v>200.55108243881014</v>
      </c>
      <c r="N35" s="285">
        <f t="shared" si="3"/>
        <v>195.57243973905676</v>
      </c>
      <c r="O35" s="285">
        <f t="shared" si="3"/>
        <v>196.03165692653886</v>
      </c>
      <c r="P35" s="285">
        <f t="shared" si="3"/>
        <v>192.03761923286885</v>
      </c>
      <c r="Q35" s="285">
        <f t="shared" si="3"/>
        <v>189.25486529060771</v>
      </c>
    </row>
    <row r="36" spans="1:17" x14ac:dyDescent="0.25">
      <c r="A36" s="286" t="s">
        <v>250</v>
      </c>
      <c r="B36" s="285">
        <f>IF(OIS_ued!B$5=0,"",OIS_ued!B$5/B$5*1000)</f>
        <v>48.374702318002448</v>
      </c>
      <c r="C36" s="285">
        <f>IF(OIS_ued!C$5=0,"",OIS_ued!C$5/C$5*1000)</f>
        <v>48.374702318002448</v>
      </c>
      <c r="D36" s="285">
        <f>IF(OIS_ued!D$5=0,"",OIS_ued!D$5/D$5*1000)</f>
        <v>48.374702318002448</v>
      </c>
      <c r="E36" s="285">
        <f>IF(OIS_ued!E$5=0,"",OIS_ued!E$5/E$5*1000)</f>
        <v>48.374702318002441</v>
      </c>
      <c r="F36" s="285">
        <f>IF(OIS_ued!F$5=0,"",OIS_ued!F$5/F$5*1000)</f>
        <v>48.374702318002456</v>
      </c>
      <c r="G36" s="285">
        <f>IF(OIS_ued!G$5=0,"",OIS_ued!G$5/G$5*1000)</f>
        <v>48.374702318002441</v>
      </c>
      <c r="H36" s="285">
        <f>IF(OIS_ued!H$5=0,"",OIS_ued!H$5/H$5*1000)</f>
        <v>48.374702318002448</v>
      </c>
      <c r="I36" s="285">
        <f>IF(OIS_ued!I$5=0,"",OIS_ued!I$5/I$5*1000)</f>
        <v>48.374702318002448</v>
      </c>
      <c r="J36" s="285">
        <f>IF(OIS_ued!J$5=0,"",OIS_ued!J$5/J$5*1000)</f>
        <v>48.374702318002456</v>
      </c>
      <c r="K36" s="285">
        <f>IF(OIS_ued!K$5=0,"",OIS_ued!K$5/K$5*1000)</f>
        <v>48.374702318002456</v>
      </c>
      <c r="L36" s="285">
        <f>IF(OIS_ued!L$5=0,"",OIS_ued!L$5/L$5*1000)</f>
        <v>48.374702318002448</v>
      </c>
      <c r="M36" s="285">
        <f>IF(OIS_ued!M$5=0,"",OIS_ued!M$5/M$5*1000)</f>
        <v>48.374702318002448</v>
      </c>
      <c r="N36" s="285">
        <f>IF(OIS_ued!N$5=0,"",OIS_ued!N$5/N$5*1000)</f>
        <v>48.374702318002448</v>
      </c>
      <c r="O36" s="285">
        <f>IF(OIS_ued!O$5=0,"",OIS_ued!O$5/O$5*1000)</f>
        <v>48.374702318002448</v>
      </c>
      <c r="P36" s="285">
        <f>IF(OIS_ued!P$5=0,"",OIS_ued!P$5/P$5*1000)</f>
        <v>48.374702318002441</v>
      </c>
      <c r="Q36" s="285">
        <f>IF(OIS_ued!Q$5=0,"",OIS_ued!Q$5/Q$5*1000)</f>
        <v>48.374702318002441</v>
      </c>
    </row>
    <row r="37" spans="1:17" x14ac:dyDescent="0.25">
      <c r="A37" s="284" t="s">
        <v>60</v>
      </c>
      <c r="B37" s="283">
        <f t="shared" ref="B37:Q37" si="4">IF(B$12=0,"",B$32/B$12)</f>
        <v>0.81891098990014133</v>
      </c>
      <c r="C37" s="283">
        <f t="shared" si="4"/>
        <v>0.84091858747921822</v>
      </c>
      <c r="D37" s="283">
        <f t="shared" si="4"/>
        <v>0.69957949234759409</v>
      </c>
      <c r="E37" s="283">
        <f t="shared" si="4"/>
        <v>0.68210458058421675</v>
      </c>
      <c r="F37" s="283">
        <f t="shared" si="4"/>
        <v>0.73200801060217202</v>
      </c>
      <c r="G37" s="283">
        <f t="shared" si="4"/>
        <v>0.70037749294879459</v>
      </c>
      <c r="H37" s="283">
        <f t="shared" si="4"/>
        <v>0.62235175533859155</v>
      </c>
      <c r="I37" s="283">
        <f t="shared" si="4"/>
        <v>2.0522860252958797</v>
      </c>
      <c r="J37" s="283">
        <f t="shared" si="4"/>
        <v>1.8761791843605633</v>
      </c>
      <c r="K37" s="283">
        <f t="shared" si="4"/>
        <v>2.1216192052408256</v>
      </c>
      <c r="L37" s="283">
        <f t="shared" si="4"/>
        <v>1.8313004719090136</v>
      </c>
      <c r="M37" s="283">
        <f t="shared" si="4"/>
        <v>1.982134397088863</v>
      </c>
      <c r="N37" s="283">
        <f t="shared" si="4"/>
        <v>1.8628654932658528</v>
      </c>
      <c r="O37" s="283">
        <f t="shared" si="4"/>
        <v>1.9071534186665584</v>
      </c>
      <c r="P37" s="283">
        <f t="shared" si="4"/>
        <v>1.9139536624979219</v>
      </c>
      <c r="Q37" s="283">
        <f t="shared" si="4"/>
        <v>1.9468429915497922</v>
      </c>
    </row>
    <row r="39" spans="1:17" x14ac:dyDescent="0.25">
      <c r="A39" s="331" t="s">
        <v>348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1952.5715155419684</v>
      </c>
      <c r="C5" s="96">
        <v>2038.2404400000005</v>
      </c>
      <c r="D5" s="96">
        <v>2382.5538299999998</v>
      </c>
      <c r="E5" s="96">
        <v>2394.0564199999994</v>
      </c>
      <c r="F5" s="96">
        <v>2440.1264599999995</v>
      </c>
      <c r="G5" s="96">
        <v>2304.3190915913983</v>
      </c>
      <c r="H5" s="96">
        <v>2481.3874000000001</v>
      </c>
      <c r="I5" s="96">
        <v>799.54825000000039</v>
      </c>
      <c r="J5" s="96">
        <v>804.13147000000026</v>
      </c>
      <c r="K5" s="96">
        <v>661.59051999999997</v>
      </c>
      <c r="L5" s="96">
        <v>843.3134210389677</v>
      </c>
      <c r="M5" s="96">
        <v>717.32662845098696</v>
      </c>
      <c r="N5" s="96">
        <v>771.41578840767079</v>
      </c>
      <c r="O5" s="96">
        <v>741.40446525207437</v>
      </c>
      <c r="P5" s="96">
        <v>767.67340121496284</v>
      </c>
      <c r="Q5" s="96">
        <v>751.3276467486869</v>
      </c>
    </row>
    <row r="6" spans="1:17" x14ac:dyDescent="0.25">
      <c r="A6" s="132" t="s">
        <v>83</v>
      </c>
      <c r="B6" s="160">
        <v>8.6576774366892018</v>
      </c>
      <c r="C6" s="160">
        <v>8.8316150711599377</v>
      </c>
      <c r="D6" s="160">
        <v>9.7958307312125221</v>
      </c>
      <c r="E6" s="160">
        <v>9.9055795575787791</v>
      </c>
      <c r="F6" s="160">
        <v>9.9899984224252236</v>
      </c>
      <c r="G6" s="160">
        <v>9.587010938747925</v>
      </c>
      <c r="H6" s="160">
        <v>10.170016127010353</v>
      </c>
      <c r="I6" s="160">
        <v>8.6134374879009119</v>
      </c>
      <c r="J6" s="160">
        <v>8.6900009666433675</v>
      </c>
      <c r="K6" s="160">
        <v>7.0874353093350191</v>
      </c>
      <c r="L6" s="160">
        <v>9.1006155541268239</v>
      </c>
      <c r="M6" s="160">
        <v>7.8722056541924061</v>
      </c>
      <c r="N6" s="160">
        <v>8.5674846819499404</v>
      </c>
      <c r="O6" s="160">
        <v>8.255344677823313</v>
      </c>
      <c r="P6" s="160">
        <v>8.5015059902009149</v>
      </c>
      <c r="Q6" s="160">
        <v>8.2638497360452945</v>
      </c>
    </row>
    <row r="7" spans="1:17" x14ac:dyDescent="0.25">
      <c r="A7" s="76" t="s">
        <v>82</v>
      </c>
      <c r="B7" s="159">
        <v>4.2254069198028938</v>
      </c>
      <c r="C7" s="159">
        <v>4.3746560156069716</v>
      </c>
      <c r="D7" s="159">
        <v>4.9914115151228504</v>
      </c>
      <c r="E7" s="159">
        <v>4.814027285238577</v>
      </c>
      <c r="F7" s="159">
        <v>5.0982943611616971</v>
      </c>
      <c r="G7" s="159">
        <v>4.8540925382991249</v>
      </c>
      <c r="H7" s="159">
        <v>5.1920749114975182</v>
      </c>
      <c r="I7" s="159">
        <v>3.9551819129227157</v>
      </c>
      <c r="J7" s="159">
        <v>3.9460348917723405</v>
      </c>
      <c r="K7" s="159">
        <v>2.9922517634152381</v>
      </c>
      <c r="L7" s="159">
        <v>4.2020168635850554</v>
      </c>
      <c r="M7" s="159">
        <v>3.2486127018919695</v>
      </c>
      <c r="N7" s="159">
        <v>3.5379982313126503</v>
      </c>
      <c r="O7" s="159">
        <v>3.3065461277980903</v>
      </c>
      <c r="P7" s="159">
        <v>3.5363929796831943</v>
      </c>
      <c r="Q7" s="159">
        <v>3.481162270716549</v>
      </c>
    </row>
    <row r="8" spans="1:17" x14ac:dyDescent="0.25">
      <c r="A8" s="76" t="s">
        <v>81</v>
      </c>
      <c r="B8" s="159">
        <v>15.471740369010952</v>
      </c>
      <c r="C8" s="159">
        <v>15.126605081305549</v>
      </c>
      <c r="D8" s="159">
        <v>16.594325373924853</v>
      </c>
      <c r="E8" s="159">
        <v>18.305947771670191</v>
      </c>
      <c r="F8" s="159">
        <v>17.108623672412808</v>
      </c>
      <c r="G8" s="159">
        <v>16.259122483708907</v>
      </c>
      <c r="H8" s="159">
        <v>17.161406740981768</v>
      </c>
      <c r="I8" s="159">
        <v>16.281818595995862</v>
      </c>
      <c r="J8" s="159">
        <v>16.777494271385613</v>
      </c>
      <c r="K8" s="159">
        <v>13.474358149963313</v>
      </c>
      <c r="L8" s="159">
        <v>17.317386730718482</v>
      </c>
      <c r="M8" s="159">
        <v>16.982362943101645</v>
      </c>
      <c r="N8" s="159">
        <v>19.472396743981299</v>
      </c>
      <c r="O8" s="159">
        <v>19.152839370328735</v>
      </c>
      <c r="P8" s="159">
        <v>19.040144905317327</v>
      </c>
      <c r="Q8" s="159">
        <v>17.880097514470187</v>
      </c>
    </row>
    <row r="9" spans="1:17" x14ac:dyDescent="0.25">
      <c r="A9" s="76" t="s">
        <v>80</v>
      </c>
      <c r="B9" s="159">
        <v>8.820662751013824</v>
      </c>
      <c r="C9" s="159">
        <v>8.4548907863599752</v>
      </c>
      <c r="D9" s="159">
        <v>8.9459556925540191</v>
      </c>
      <c r="E9" s="159">
        <v>10.09299977962838</v>
      </c>
      <c r="F9" s="159">
        <v>9.2163247236779888</v>
      </c>
      <c r="G9" s="159">
        <v>8.8378482980090656</v>
      </c>
      <c r="H9" s="159">
        <v>9.2244226131650287</v>
      </c>
      <c r="I9" s="159">
        <v>9.884596848085403</v>
      </c>
      <c r="J9" s="159">
        <v>10.285775134168613</v>
      </c>
      <c r="K9" s="159">
        <v>8.7857406532256874</v>
      </c>
      <c r="L9" s="159">
        <v>10.459131467253828</v>
      </c>
      <c r="M9" s="159">
        <v>11.143452335153894</v>
      </c>
      <c r="N9" s="159">
        <v>12.717030310139888</v>
      </c>
      <c r="O9" s="159">
        <v>12.725044081364063</v>
      </c>
      <c r="P9" s="159">
        <v>12.390175217552613</v>
      </c>
      <c r="Q9" s="159">
        <v>11.565678650646229</v>
      </c>
    </row>
    <row r="10" spans="1:17" x14ac:dyDescent="0.25">
      <c r="A10" s="129" t="s">
        <v>79</v>
      </c>
      <c r="B10" s="158">
        <v>26.491290285402695</v>
      </c>
      <c r="C10" s="158">
        <v>27.6090282901392</v>
      </c>
      <c r="D10" s="158">
        <v>31.270671073327904</v>
      </c>
      <c r="E10" s="158">
        <v>31.299809620471024</v>
      </c>
      <c r="F10" s="158">
        <v>31.829328905679638</v>
      </c>
      <c r="G10" s="158">
        <v>30.471399196815753</v>
      </c>
      <c r="H10" s="158">
        <v>32.538534564317359</v>
      </c>
      <c r="I10" s="158">
        <v>15.024863071220654</v>
      </c>
      <c r="J10" s="158">
        <v>15.135724918568142</v>
      </c>
      <c r="K10" s="158">
        <v>13.794326042379719</v>
      </c>
      <c r="L10" s="158">
        <v>15.653327406666907</v>
      </c>
      <c r="M10" s="158">
        <v>14.169955133719014</v>
      </c>
      <c r="N10" s="158">
        <v>14.632304889621844</v>
      </c>
      <c r="O10" s="158">
        <v>14.377407847167271</v>
      </c>
      <c r="P10" s="158">
        <v>14.594739873723363</v>
      </c>
      <c r="Q10" s="158">
        <v>14.430009826113873</v>
      </c>
    </row>
    <row r="11" spans="1:17" x14ac:dyDescent="0.25">
      <c r="A11" s="92" t="s">
        <v>125</v>
      </c>
      <c r="B11" s="91">
        <v>5.2982580570805382</v>
      </c>
      <c r="C11" s="91">
        <v>5.5218056580278407</v>
      </c>
      <c r="D11" s="91">
        <v>6.2541342146655809</v>
      </c>
      <c r="E11" s="91">
        <v>5.2631826700216227</v>
      </c>
      <c r="F11" s="91">
        <v>6.3658657811359278</v>
      </c>
      <c r="G11" s="91">
        <v>6.0942798393631508</v>
      </c>
      <c r="H11" s="91">
        <v>6.5077069128634726</v>
      </c>
      <c r="I11" s="91">
        <v>3.0049726142441306</v>
      </c>
      <c r="J11" s="91">
        <v>3.0271449837136286</v>
      </c>
      <c r="K11" s="91">
        <v>2.7588652084759437</v>
      </c>
      <c r="L11" s="91">
        <v>3.1306654813333816</v>
      </c>
      <c r="M11" s="91">
        <v>2.8339910267438029</v>
      </c>
      <c r="N11" s="91">
        <v>2.9264609779243687</v>
      </c>
      <c r="O11" s="91">
        <v>2.8754815694334543</v>
      </c>
      <c r="P11" s="91">
        <v>2.9189479747446727</v>
      </c>
      <c r="Q11" s="91">
        <v>2.8860019652227744</v>
      </c>
    </row>
    <row r="12" spans="1:17" x14ac:dyDescent="0.25">
      <c r="A12" s="92" t="s">
        <v>26</v>
      </c>
      <c r="B12" s="91">
        <v>5.0356752001590577</v>
      </c>
      <c r="C12" s="91">
        <v>5.1171296466825149</v>
      </c>
      <c r="D12" s="91">
        <v>6.1938317688901856</v>
      </c>
      <c r="E12" s="91">
        <v>6.1451238811088729</v>
      </c>
      <c r="F12" s="91">
        <v>6.3682627066918753</v>
      </c>
      <c r="G12" s="91">
        <v>5.9441825868387372</v>
      </c>
      <c r="H12" s="91">
        <v>6.4616137654533103</v>
      </c>
      <c r="I12" s="91">
        <v>0.98933218207123019</v>
      </c>
      <c r="J12" s="91">
        <v>0.96513040837557285</v>
      </c>
      <c r="K12" s="91">
        <v>0.56241732731225758</v>
      </c>
      <c r="L12" s="91">
        <v>1.0709084750398983</v>
      </c>
      <c r="M12" s="91">
        <v>0.94331283219537909</v>
      </c>
      <c r="N12" s="91">
        <v>1.0512856528596604</v>
      </c>
      <c r="O12" s="91">
        <v>1.1527334482195351</v>
      </c>
      <c r="P12" s="91">
        <v>0.84782378546388093</v>
      </c>
      <c r="Q12" s="91">
        <v>0.8765607338221354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16.157357028163098</v>
      </c>
      <c r="C14" s="157">
        <v>16.970092985428845</v>
      </c>
      <c r="D14" s="157">
        <v>18.822705089772139</v>
      </c>
      <c r="E14" s="157">
        <v>19.89150306934053</v>
      </c>
      <c r="F14" s="157">
        <v>19.095200417851835</v>
      </c>
      <c r="G14" s="157">
        <v>18.432936770613864</v>
      </c>
      <c r="H14" s="157">
        <v>19.569213886000576</v>
      </c>
      <c r="I14" s="157">
        <v>11.030558274905292</v>
      </c>
      <c r="J14" s="157">
        <v>11.143449526478941</v>
      </c>
      <c r="K14" s="157">
        <v>10.473043506591518</v>
      </c>
      <c r="L14" s="157">
        <v>11.451753450293628</v>
      </c>
      <c r="M14" s="157">
        <v>10.392651274779833</v>
      </c>
      <c r="N14" s="157">
        <v>10.654558258837815</v>
      </c>
      <c r="O14" s="157">
        <v>10.349192829514282</v>
      </c>
      <c r="P14" s="157">
        <v>10.827968113514808</v>
      </c>
      <c r="Q14" s="157">
        <v>10.667447127068963</v>
      </c>
    </row>
    <row r="15" spans="1:17" x14ac:dyDescent="0.25">
      <c r="A15" s="156" t="s">
        <v>324</v>
      </c>
      <c r="B15" s="204">
        <v>1149.9978940704348</v>
      </c>
      <c r="C15" s="204">
        <v>1169.5491943972124</v>
      </c>
      <c r="D15" s="204">
        <v>1493.9798060984797</v>
      </c>
      <c r="E15" s="204">
        <v>1526.739209325526</v>
      </c>
      <c r="F15" s="204">
        <v>1507.6764645052326</v>
      </c>
      <c r="G15" s="204">
        <v>1430.1599961500096</v>
      </c>
      <c r="H15" s="204">
        <v>1616.791927183556</v>
      </c>
      <c r="I15" s="204">
        <v>59.02897679739678</v>
      </c>
      <c r="J15" s="204">
        <v>61.385517061780234</v>
      </c>
      <c r="K15" s="204">
        <v>63.757757609927687</v>
      </c>
      <c r="L15" s="204">
        <v>76.577694330953548</v>
      </c>
      <c r="M15" s="204">
        <v>64.851100958537103</v>
      </c>
      <c r="N15" s="204">
        <v>61.294861283195203</v>
      </c>
      <c r="O15" s="204">
        <v>50.828209185067564</v>
      </c>
      <c r="P15" s="204">
        <v>69.142053318648493</v>
      </c>
      <c r="Q15" s="204">
        <v>51.084185820771168</v>
      </c>
    </row>
    <row r="16" spans="1:17" x14ac:dyDescent="0.25">
      <c r="A16" s="88" t="s">
        <v>33</v>
      </c>
      <c r="B16" s="87">
        <v>1.1179233999189615E-2</v>
      </c>
      <c r="C16" s="87">
        <v>1.2748990875736409E-2</v>
      </c>
      <c r="D16" s="87">
        <v>1.2546257314081289E-2</v>
      </c>
      <c r="E16" s="87">
        <v>1.7717341167914957E-2</v>
      </c>
      <c r="F16" s="87">
        <v>6.6227694422328176E-4</v>
      </c>
      <c r="G16" s="87">
        <v>1.6663166030988868E-2</v>
      </c>
      <c r="H16" s="87">
        <v>9.1505731195284882E-3</v>
      </c>
      <c r="I16" s="87">
        <v>3.2481197737624722E-2</v>
      </c>
      <c r="J16" s="87">
        <v>1.2959212022216461E-2</v>
      </c>
      <c r="K16" s="87">
        <v>0.11184440705276497</v>
      </c>
      <c r="L16" s="87">
        <v>3.5359989803896714E-2</v>
      </c>
      <c r="M16" s="87">
        <v>0.1944245484055151</v>
      </c>
      <c r="N16" s="87">
        <v>0.18369739453655837</v>
      </c>
      <c r="O16" s="87">
        <v>0.18616236946686976</v>
      </c>
      <c r="P16" s="87">
        <v>0.19175706323571926</v>
      </c>
      <c r="Q16" s="87">
        <v>0.17764530565343425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2.40892728345304</v>
      </c>
      <c r="Q18" s="87">
        <v>2.2313692863002759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0.4361258206275942</v>
      </c>
      <c r="N19" s="87">
        <v>0.4017680522909155</v>
      </c>
      <c r="O19" s="87">
        <v>0.35802004512026114</v>
      </c>
      <c r="P19" s="87">
        <v>3.9502589702880657</v>
      </c>
      <c r="Q19" s="87">
        <v>1.7195906362257387</v>
      </c>
    </row>
    <row r="20" spans="1:17" x14ac:dyDescent="0.25">
      <c r="A20" s="88" t="s">
        <v>29</v>
      </c>
      <c r="B20" s="87">
        <v>4.3645592907957953</v>
      </c>
      <c r="C20" s="87">
        <v>5.5473634841908233</v>
      </c>
      <c r="D20" s="87">
        <v>2.6613817508728039</v>
      </c>
      <c r="E20" s="87">
        <v>3.0933262886577744</v>
      </c>
      <c r="F20" s="87">
        <v>0.37375724720387027</v>
      </c>
      <c r="G20" s="87">
        <v>3.0134627181530922</v>
      </c>
      <c r="H20" s="87">
        <v>3.5503564717100318</v>
      </c>
      <c r="I20" s="87">
        <v>13.062304897974277</v>
      </c>
      <c r="J20" s="87">
        <v>1.9696391642866407</v>
      </c>
      <c r="K20" s="87">
        <v>4.9363380528724266</v>
      </c>
      <c r="L20" s="87">
        <v>2.033865427380158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10.816346391630521</v>
      </c>
      <c r="C21" s="87">
        <v>10.850190733850269</v>
      </c>
      <c r="D21" s="87">
        <v>9.8806352266927711</v>
      </c>
      <c r="E21" s="87">
        <v>9.8956492774409526</v>
      </c>
      <c r="F21" s="87">
        <v>9.8672095748016826</v>
      </c>
      <c r="G21" s="87">
        <v>7.9377579102083402</v>
      </c>
      <c r="H21" s="87">
        <v>7.9689380921255664</v>
      </c>
      <c r="I21" s="87">
        <v>8.2420463833790993</v>
      </c>
      <c r="J21" s="87">
        <v>5.9060015991866646</v>
      </c>
      <c r="K21" s="87">
        <v>6.4579660150586449</v>
      </c>
      <c r="L21" s="87">
        <v>6.7940576567594952</v>
      </c>
      <c r="M21" s="87">
        <v>8.0814652675795884</v>
      </c>
      <c r="N21" s="87">
        <v>6.941324131848984</v>
      </c>
      <c r="O21" s="87">
        <v>6.1878112254205924</v>
      </c>
      <c r="P21" s="87">
        <v>5.4487309910132335</v>
      </c>
      <c r="Q21" s="87">
        <v>5.9976312617209988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0.80053933038352698</v>
      </c>
      <c r="N22" s="87">
        <v>0.95500968496349314</v>
      </c>
      <c r="O22" s="87">
        <v>0.86932619873415196</v>
      </c>
      <c r="P22" s="87">
        <v>2.8045458656097959</v>
      </c>
      <c r="Q22" s="87">
        <v>0.81426895131421739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7.9319802924469052</v>
      </c>
      <c r="C24" s="87">
        <v>8.4740253885318673</v>
      </c>
      <c r="D24" s="87">
        <v>6.962747602608184</v>
      </c>
      <c r="E24" s="87">
        <v>8.122539359874386</v>
      </c>
      <c r="F24" s="87">
        <v>9.3167859121760426</v>
      </c>
      <c r="G24" s="87">
        <v>8.6632148922929044</v>
      </c>
      <c r="H24" s="87">
        <v>10.108280625657361</v>
      </c>
      <c r="I24" s="87">
        <v>4.979199622037898</v>
      </c>
      <c r="J24" s="87">
        <v>12.417824423125822</v>
      </c>
      <c r="K24" s="87">
        <v>8.3008380508458153</v>
      </c>
      <c r="L24" s="87">
        <v>14.309923342986151</v>
      </c>
      <c r="M24" s="87">
        <v>6.1447849191693305</v>
      </c>
      <c r="N24" s="87">
        <v>6.6321063817917247</v>
      </c>
      <c r="O24" s="87">
        <v>6.1077563664954848</v>
      </c>
      <c r="P24" s="87">
        <v>6.4171238346982609</v>
      </c>
      <c r="Q24" s="87">
        <v>4.68658464299582</v>
      </c>
    </row>
    <row r="25" spans="1:17" x14ac:dyDescent="0.25">
      <c r="A25" s="88" t="s">
        <v>22</v>
      </c>
      <c r="B25" s="87">
        <v>1126.8738288615623</v>
      </c>
      <c r="C25" s="87">
        <v>1144.6648657997637</v>
      </c>
      <c r="D25" s="87">
        <v>1474.4624952609918</v>
      </c>
      <c r="E25" s="87">
        <v>1505.6099770583849</v>
      </c>
      <c r="F25" s="87">
        <v>1488.1180494941068</v>
      </c>
      <c r="G25" s="87">
        <v>1410.5288974633243</v>
      </c>
      <c r="H25" s="87">
        <v>1595.1552014209435</v>
      </c>
      <c r="I25" s="87">
        <v>32.712944696267883</v>
      </c>
      <c r="J25" s="87">
        <v>41.079092663158889</v>
      </c>
      <c r="K25" s="87">
        <v>43.950771084098037</v>
      </c>
      <c r="L25" s="87">
        <v>53.404487914023846</v>
      </c>
      <c r="M25" s="87">
        <v>49.193761072371544</v>
      </c>
      <c r="N25" s="87">
        <v>46.180955637763532</v>
      </c>
      <c r="O25" s="87">
        <v>37.119132979830205</v>
      </c>
      <c r="P25" s="87">
        <v>47.920709310350368</v>
      </c>
      <c r="Q25" s="87">
        <v>35.457095736560682</v>
      </c>
    </row>
    <row r="26" spans="1:17" x14ac:dyDescent="0.25">
      <c r="A26" s="156" t="s">
        <v>323</v>
      </c>
      <c r="B26" s="204">
        <v>364.01966539259354</v>
      </c>
      <c r="C26" s="204">
        <v>398.86689154058587</v>
      </c>
      <c r="D26" s="204">
        <v>384.57202346471792</v>
      </c>
      <c r="E26" s="204">
        <v>354.33681431584671</v>
      </c>
      <c r="F26" s="204">
        <v>420.51578167984815</v>
      </c>
      <c r="G26" s="204">
        <v>369.91141944835982</v>
      </c>
      <c r="H26" s="204">
        <v>339.03971891904871</v>
      </c>
      <c r="I26" s="204">
        <v>344.57105779613937</v>
      </c>
      <c r="J26" s="204">
        <v>321.06317728231477</v>
      </c>
      <c r="K26" s="204">
        <v>293.80172463669084</v>
      </c>
      <c r="L26" s="204">
        <v>339.98708813422297</v>
      </c>
      <c r="M26" s="204">
        <v>296.74478732434181</v>
      </c>
      <c r="N26" s="204">
        <v>299.81664631253813</v>
      </c>
      <c r="O26" s="204">
        <v>289.11777927708579</v>
      </c>
      <c r="P26" s="204">
        <v>302.7492945112553</v>
      </c>
      <c r="Q26" s="204">
        <v>307.01868637105963</v>
      </c>
    </row>
    <row r="27" spans="1:17" x14ac:dyDescent="0.25">
      <c r="A27" s="152" t="s">
        <v>332</v>
      </c>
      <c r="B27" s="151">
        <v>313.3616181914482</v>
      </c>
      <c r="C27" s="151">
        <v>345.35855362394329</v>
      </c>
      <c r="D27" s="151">
        <v>319.80492429546467</v>
      </c>
      <c r="E27" s="151">
        <v>290.0790393768869</v>
      </c>
      <c r="F27" s="151">
        <v>353.9247088754808</v>
      </c>
      <c r="G27" s="151">
        <v>307.75482923943412</v>
      </c>
      <c r="H27" s="151">
        <v>271.47250121666781</v>
      </c>
      <c r="I27" s="151">
        <v>334.22589862191427</v>
      </c>
      <c r="J27" s="151">
        <v>310.97108902372088</v>
      </c>
      <c r="K27" s="151">
        <v>287.92069005717622</v>
      </c>
      <c r="L27" s="151">
        <v>328.78890936668262</v>
      </c>
      <c r="M27" s="151">
        <v>290.37727161700781</v>
      </c>
      <c r="N27" s="151">
        <v>292.57003365717543</v>
      </c>
      <c r="O27" s="151">
        <v>283.0583149229081</v>
      </c>
      <c r="P27" s="151">
        <v>295.38213439778667</v>
      </c>
      <c r="Q27" s="151">
        <v>299.60086349482663</v>
      </c>
    </row>
    <row r="28" spans="1:17" x14ac:dyDescent="0.25">
      <c r="A28" s="154" t="s">
        <v>33</v>
      </c>
      <c r="B28" s="83">
        <v>0.14354194175901885</v>
      </c>
      <c r="C28" s="83">
        <v>0.19946156065919873</v>
      </c>
      <c r="D28" s="83">
        <v>0.29183226770321052</v>
      </c>
      <c r="E28" s="83">
        <v>0.22706740756342492</v>
      </c>
      <c r="F28" s="83">
        <v>0.13316282053136597</v>
      </c>
      <c r="G28" s="83">
        <v>0.26998466948910199</v>
      </c>
      <c r="H28" s="83">
        <v>7.6783273270765673E-2</v>
      </c>
      <c r="I28" s="83">
        <v>0.14027611008954435</v>
      </c>
      <c r="J28" s="83">
        <v>0.16069903263290222</v>
      </c>
      <c r="K28" s="83">
        <v>5.8791706732778497E-2</v>
      </c>
      <c r="L28" s="83">
        <v>0.17319955695818443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19.397944092364291</v>
      </c>
      <c r="C29" s="83">
        <v>22.548369769068213</v>
      </c>
      <c r="D29" s="83">
        <v>17.881666796508664</v>
      </c>
      <c r="E29" s="83">
        <v>13.739810590547961</v>
      </c>
      <c r="F29" s="83">
        <v>17.70040197801984</v>
      </c>
      <c r="G29" s="83">
        <v>18.031786573448624</v>
      </c>
      <c r="H29" s="83">
        <v>10.630634136034558</v>
      </c>
      <c r="I29" s="83">
        <v>22.611045449199608</v>
      </c>
      <c r="J29" s="83">
        <v>37.573091777488941</v>
      </c>
      <c r="K29" s="83">
        <v>30.573989856256123</v>
      </c>
      <c r="L29" s="83">
        <v>57.316387689851069</v>
      </c>
      <c r="M29" s="83">
        <v>39.493331617614992</v>
      </c>
      <c r="N29" s="83">
        <v>48.267413667516493</v>
      </c>
      <c r="O29" s="83">
        <v>38.4956127049036</v>
      </c>
      <c r="P29" s="83">
        <v>59.51815599426174</v>
      </c>
      <c r="Q29" s="83">
        <v>60.617081181789835</v>
      </c>
    </row>
    <row r="30" spans="1:17" x14ac:dyDescent="0.25">
      <c r="A30" s="154" t="s">
        <v>125</v>
      </c>
      <c r="B30" s="83">
        <v>191.79162422459061</v>
      </c>
      <c r="C30" s="83">
        <v>194.23618252758996</v>
      </c>
      <c r="D30" s="83">
        <v>206.8303002548416</v>
      </c>
      <c r="E30" s="83">
        <v>201.70017998728903</v>
      </c>
      <c r="F30" s="83">
        <v>229.33073447606557</v>
      </c>
      <c r="G30" s="83">
        <v>209.85664148181067</v>
      </c>
      <c r="H30" s="83">
        <v>200.55374478393907</v>
      </c>
      <c r="I30" s="83">
        <v>231.0336166521127</v>
      </c>
      <c r="J30" s="83">
        <v>232.92425958982574</v>
      </c>
      <c r="K30" s="83">
        <v>237.52908476590147</v>
      </c>
      <c r="L30" s="83">
        <v>234.66685674182395</v>
      </c>
      <c r="M30" s="83">
        <v>227.11534333461577</v>
      </c>
      <c r="N30" s="83">
        <v>222.53607596153839</v>
      </c>
      <c r="O30" s="83">
        <v>224.9433402116945</v>
      </c>
      <c r="P30" s="83">
        <v>221.40331537476646</v>
      </c>
      <c r="Q30" s="83">
        <v>225.45201906359532</v>
      </c>
    </row>
    <row r="31" spans="1:17" x14ac:dyDescent="0.25">
      <c r="A31" s="154" t="s">
        <v>29</v>
      </c>
      <c r="B31" s="83">
        <v>93.629397513655505</v>
      </c>
      <c r="C31" s="83">
        <v>119.73395831932703</v>
      </c>
      <c r="D31" s="83">
        <v>92.708215402968321</v>
      </c>
      <c r="E31" s="83">
        <v>70.044809661365278</v>
      </c>
      <c r="F31" s="83">
        <v>106.53907233134541</v>
      </c>
      <c r="G31" s="83">
        <v>77.081975745402417</v>
      </c>
      <c r="H31" s="83">
        <v>57.65096896204507</v>
      </c>
      <c r="I31" s="83">
        <v>70.67875920495851</v>
      </c>
      <c r="J31" s="83">
        <v>33.307010432350808</v>
      </c>
      <c r="K31" s="83">
        <v>8.0784854455267094</v>
      </c>
      <c r="L31" s="83">
        <v>17.270261301128699</v>
      </c>
      <c r="M31" s="83">
        <v>8.5979876428281941</v>
      </c>
      <c r="N31" s="83">
        <v>8.5981781068452303</v>
      </c>
      <c r="O31" s="83">
        <v>5.7301610923413113</v>
      </c>
      <c r="P31" s="83">
        <v>4.7761717843719547</v>
      </c>
      <c r="Q31" s="83">
        <v>3.8212779023573789</v>
      </c>
    </row>
    <row r="32" spans="1:17" x14ac:dyDescent="0.25">
      <c r="A32" s="154" t="s">
        <v>26</v>
      </c>
      <c r="B32" s="83">
        <v>8.3991104190787116</v>
      </c>
      <c r="C32" s="83">
        <v>8.6405814472989046</v>
      </c>
      <c r="D32" s="83">
        <v>2.092909573442832</v>
      </c>
      <c r="E32" s="83">
        <v>4.367171730121183</v>
      </c>
      <c r="F32" s="83">
        <v>0.22133726951866489</v>
      </c>
      <c r="G32" s="83">
        <v>2.5144407692832806</v>
      </c>
      <c r="H32" s="83">
        <v>2.5603700613783622</v>
      </c>
      <c r="I32" s="83">
        <v>9.7622012055539216</v>
      </c>
      <c r="J32" s="83">
        <v>7.0060281914224944</v>
      </c>
      <c r="K32" s="83">
        <v>11.680338282759095</v>
      </c>
      <c r="L32" s="83">
        <v>19.362204076920715</v>
      </c>
      <c r="M32" s="83">
        <v>15.170609021948868</v>
      </c>
      <c r="N32" s="83">
        <v>13.168365921275317</v>
      </c>
      <c r="O32" s="83">
        <v>13.889200913968686</v>
      </c>
      <c r="P32" s="83">
        <v>9.6844912443864999</v>
      </c>
      <c r="Q32" s="83">
        <v>9.7104853470840826</v>
      </c>
    </row>
    <row r="33" spans="1:17" x14ac:dyDescent="0.25">
      <c r="A33" s="152" t="s">
        <v>331</v>
      </c>
      <c r="B33" s="151">
        <v>50.658047201145365</v>
      </c>
      <c r="C33" s="151">
        <v>53.508337916642596</v>
      </c>
      <c r="D33" s="151">
        <v>64.767099169253228</v>
      </c>
      <c r="E33" s="151">
        <v>64.257774938959784</v>
      </c>
      <c r="F33" s="151">
        <v>66.591072804367343</v>
      </c>
      <c r="G33" s="151">
        <v>62.156590208925714</v>
      </c>
      <c r="H33" s="151">
        <v>67.56721770238093</v>
      </c>
      <c r="I33" s="151">
        <v>10.345159174225079</v>
      </c>
      <c r="J33" s="151">
        <v>10.092088258593911</v>
      </c>
      <c r="K33" s="151">
        <v>5.8810345795146119</v>
      </c>
      <c r="L33" s="151">
        <v>11.19817876754033</v>
      </c>
      <c r="M33" s="151">
        <v>6.3675157073340003</v>
      </c>
      <c r="N33" s="151">
        <v>7.2466126553626893</v>
      </c>
      <c r="O33" s="151">
        <v>6.0594643541776838</v>
      </c>
      <c r="P33" s="151">
        <v>7.3671601134686266</v>
      </c>
      <c r="Q33" s="151">
        <v>7.4178228762330196</v>
      </c>
    </row>
    <row r="34" spans="1:17" x14ac:dyDescent="0.25">
      <c r="A34" s="156" t="s">
        <v>322</v>
      </c>
      <c r="B34" s="204">
        <v>104.93452634522971</v>
      </c>
      <c r="C34" s="204">
        <v>110.8386999701882</v>
      </c>
      <c r="D34" s="204">
        <v>134.16041970773884</v>
      </c>
      <c r="E34" s="204">
        <v>133.1053909449881</v>
      </c>
      <c r="F34" s="204">
        <v>137.93865080904666</v>
      </c>
      <c r="G34" s="204">
        <v>128.75293686134614</v>
      </c>
      <c r="H34" s="204">
        <v>139.96066524064616</v>
      </c>
      <c r="I34" s="204">
        <v>21.42925828946624</v>
      </c>
      <c r="J34" s="204">
        <v>20.905039964230248</v>
      </c>
      <c r="K34" s="204">
        <v>12.182143057565984</v>
      </c>
      <c r="L34" s="204">
        <v>23.196227447047828</v>
      </c>
      <c r="M34" s="204">
        <v>13.18985396519186</v>
      </c>
      <c r="N34" s="204">
        <v>15.010840500394144</v>
      </c>
      <c r="O34" s="204">
        <v>12.55174759079663</v>
      </c>
      <c r="P34" s="204">
        <v>15.260545949327868</v>
      </c>
      <c r="Q34" s="204">
        <v>15.365490243625542</v>
      </c>
    </row>
    <row r="35" spans="1:17" x14ac:dyDescent="0.25">
      <c r="A35" s="152" t="s">
        <v>330</v>
      </c>
      <c r="B35" s="151">
        <v>47.220536855353359</v>
      </c>
      <c r="C35" s="151">
        <v>49.877414986584633</v>
      </c>
      <c r="D35" s="151">
        <v>60.372188868482461</v>
      </c>
      <c r="E35" s="151">
        <v>59.897425925244605</v>
      </c>
      <c r="F35" s="151">
        <v>62.072392864070984</v>
      </c>
      <c r="G35" s="151">
        <v>57.938821587605744</v>
      </c>
      <c r="H35" s="151">
        <v>62.98229935829071</v>
      </c>
      <c r="I35" s="151">
        <v>9.6431662302598085</v>
      </c>
      <c r="J35" s="151">
        <v>9.4072679839036102</v>
      </c>
      <c r="K35" s="151">
        <v>5.4819643759046928</v>
      </c>
      <c r="L35" s="151">
        <v>10.438302351171522</v>
      </c>
      <c r="M35" s="151">
        <v>5.9354342843363357</v>
      </c>
      <c r="N35" s="151">
        <v>6.7548782251773645</v>
      </c>
      <c r="O35" s="151">
        <v>5.6482864158584816</v>
      </c>
      <c r="P35" s="151">
        <v>6.8672456771975376</v>
      </c>
      <c r="Q35" s="151">
        <v>6.9144706096314943</v>
      </c>
    </row>
    <row r="36" spans="1:17" x14ac:dyDescent="0.25">
      <c r="A36" s="154" t="s">
        <v>33</v>
      </c>
      <c r="B36" s="83">
        <v>8.3085172027064252E-2</v>
      </c>
      <c r="C36" s="83">
        <v>8.6447123007082002E-2</v>
      </c>
      <c r="D36" s="83">
        <v>0.19431300413522237</v>
      </c>
      <c r="E36" s="83">
        <v>0.25385077535952205</v>
      </c>
      <c r="F36" s="83">
        <v>6.6173138531549602E-2</v>
      </c>
      <c r="G36" s="83">
        <v>0.189455855275553</v>
      </c>
      <c r="H36" s="83">
        <v>0.11332881142085892</v>
      </c>
      <c r="I36" s="83">
        <v>1.3075737404775384E-2</v>
      </c>
      <c r="J36" s="83">
        <v>2.131584957223167E-2</v>
      </c>
      <c r="K36" s="83">
        <v>5.4802269490197087E-3</v>
      </c>
      <c r="L36" s="83">
        <v>1.8265070626399111E-2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9.306935496909448</v>
      </c>
      <c r="C37" s="83">
        <v>8.3393602309317885</v>
      </c>
      <c r="D37" s="83">
        <v>9.7097132034913383</v>
      </c>
      <c r="E37" s="83">
        <v>11.669969409452039</v>
      </c>
      <c r="F37" s="83">
        <v>6.6085280219801561</v>
      </c>
      <c r="G37" s="83">
        <v>9.553511400100966</v>
      </c>
      <c r="H37" s="83">
        <v>9.1929158639654389</v>
      </c>
      <c r="I37" s="83">
        <v>1.696884550800392</v>
      </c>
      <c r="J37" s="83">
        <v>3.2327082225110537</v>
      </c>
      <c r="K37" s="83">
        <v>2.5423301437438739</v>
      </c>
      <c r="L37" s="83">
        <v>5.5786620480380726</v>
      </c>
      <c r="M37" s="83">
        <v>3.5481037862344511</v>
      </c>
      <c r="N37" s="83">
        <v>4.6981204439745747</v>
      </c>
      <c r="O37" s="83">
        <v>3.5392252485352893</v>
      </c>
      <c r="P37" s="83">
        <v>4.9291074154778958</v>
      </c>
      <c r="Q37" s="83">
        <v>4.9290569162174496</v>
      </c>
    </row>
    <row r="38" spans="1:17" x14ac:dyDescent="0.25">
      <c r="A38" s="154" t="s">
        <v>125</v>
      </c>
      <c r="B38" s="83">
        <v>1.4427439382972207</v>
      </c>
      <c r="C38" s="83">
        <v>1.1438521654724347</v>
      </c>
      <c r="D38" s="83">
        <v>8.9860011688305068</v>
      </c>
      <c r="E38" s="83">
        <v>0</v>
      </c>
      <c r="F38" s="83">
        <v>18.94224788461382</v>
      </c>
      <c r="G38" s="83">
        <v>13.118953734187498</v>
      </c>
      <c r="H38" s="83">
        <v>7.1602668986171398</v>
      </c>
      <c r="I38" s="83">
        <v>1.9477954395033017</v>
      </c>
      <c r="J38" s="83">
        <v>2.0791465757056571</v>
      </c>
      <c r="K38" s="83">
        <v>1.6236046112537297</v>
      </c>
      <c r="L38" s="83">
        <v>1.7838638560690459</v>
      </c>
      <c r="M38" s="83">
        <v>0.85270907747938396</v>
      </c>
      <c r="N38" s="83">
        <v>0.60960772945544039</v>
      </c>
      <c r="O38" s="83">
        <v>0.61746089082004907</v>
      </c>
      <c r="P38" s="83">
        <v>1.035405327867901</v>
      </c>
      <c r="Q38" s="83">
        <v>1.0802577378465643</v>
      </c>
    </row>
    <row r="39" spans="1:17" x14ac:dyDescent="0.25">
      <c r="A39" s="154" t="s">
        <v>29</v>
      </c>
      <c r="B39" s="83">
        <v>31.526185972416229</v>
      </c>
      <c r="C39" s="83">
        <v>36.562906561154747</v>
      </c>
      <c r="D39" s="83">
        <v>40.088622834358411</v>
      </c>
      <c r="E39" s="83">
        <v>43.091311351663101</v>
      </c>
      <c r="F39" s="83">
        <v>36.345453795156473</v>
      </c>
      <c r="G39" s="83">
        <v>33.312446611132998</v>
      </c>
      <c r="H39" s="83">
        <v>42.736791611118946</v>
      </c>
      <c r="I39" s="83">
        <v>5.0754338901764902</v>
      </c>
      <c r="J39" s="83">
        <v>3.1447859359127501</v>
      </c>
      <c r="K39" s="83">
        <v>0.22177500402945385</v>
      </c>
      <c r="L39" s="83">
        <v>1.0156353395778643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4.8615862757033979</v>
      </c>
      <c r="C40" s="83">
        <v>3.7448489060185803</v>
      </c>
      <c r="D40" s="83">
        <v>1.3935386576669824</v>
      </c>
      <c r="E40" s="83">
        <v>4.882294388769945</v>
      </c>
      <c r="F40" s="83">
        <v>0.10999002378898695</v>
      </c>
      <c r="G40" s="83">
        <v>1.7644539869087359</v>
      </c>
      <c r="H40" s="83">
        <v>3.7789961731683275</v>
      </c>
      <c r="I40" s="83">
        <v>0.90997661237484773</v>
      </c>
      <c r="J40" s="83">
        <v>0.92931140020191871</v>
      </c>
      <c r="K40" s="83">
        <v>1.0887743899286155</v>
      </c>
      <c r="L40" s="83">
        <v>2.0418760368601401</v>
      </c>
      <c r="M40" s="83">
        <v>1.5346214206225011</v>
      </c>
      <c r="N40" s="83">
        <v>1.4471500517473497</v>
      </c>
      <c r="O40" s="83">
        <v>1.4916002765031429</v>
      </c>
      <c r="P40" s="83">
        <v>0.90273293385174158</v>
      </c>
      <c r="Q40" s="83">
        <v>0.90515595556748052</v>
      </c>
    </row>
    <row r="41" spans="1:17" x14ac:dyDescent="0.25">
      <c r="A41" s="152" t="s">
        <v>329</v>
      </c>
      <c r="B41" s="151">
        <v>52.467263172614864</v>
      </c>
      <c r="C41" s="151">
        <v>55.419349985094144</v>
      </c>
      <c r="D41" s="151">
        <v>67.080209853869434</v>
      </c>
      <c r="E41" s="151">
        <v>66.552695472494079</v>
      </c>
      <c r="F41" s="151">
        <v>68.969325404523346</v>
      </c>
      <c r="G41" s="151">
        <v>64.376468430673086</v>
      </c>
      <c r="H41" s="151">
        <v>69.980332620323139</v>
      </c>
      <c r="I41" s="151">
        <v>10.71462914473312</v>
      </c>
      <c r="J41" s="151">
        <v>10.452519982115126</v>
      </c>
      <c r="K41" s="151">
        <v>6.0910715287829928</v>
      </c>
      <c r="L41" s="151">
        <v>11.598113723523918</v>
      </c>
      <c r="M41" s="151">
        <v>6.5949269825959309</v>
      </c>
      <c r="N41" s="151">
        <v>7.5054202501970737</v>
      </c>
      <c r="O41" s="151">
        <v>6.2758737953983177</v>
      </c>
      <c r="P41" s="151">
        <v>7.6302729746639368</v>
      </c>
      <c r="Q41" s="151">
        <v>7.682745121812772</v>
      </c>
    </row>
    <row r="42" spans="1:17" x14ac:dyDescent="0.25">
      <c r="A42" s="150" t="s">
        <v>33</v>
      </c>
      <c r="B42" s="87">
        <v>5.1140921294692159E-4</v>
      </c>
      <c r="C42" s="87">
        <v>6.0571929290682489E-4</v>
      </c>
      <c r="D42" s="87">
        <v>5.6450261995066983E-4</v>
      </c>
      <c r="E42" s="87">
        <v>7.738949383899157E-4</v>
      </c>
      <c r="F42" s="87">
        <v>3.0358572762248616E-5</v>
      </c>
      <c r="G42" s="87">
        <v>7.5168637370320412E-4</v>
      </c>
      <c r="H42" s="87">
        <v>3.9682921146711635E-4</v>
      </c>
      <c r="I42" s="87">
        <v>7.0125709876883149E-3</v>
      </c>
      <c r="J42" s="87">
        <v>2.499851989946433E-3</v>
      </c>
      <c r="K42" s="87">
        <v>1.1877052859282512E-2</v>
      </c>
      <c r="L42" s="87">
        <v>5.9144037621165126E-3</v>
      </c>
      <c r="M42" s="87">
        <v>2.1829916199761441E-2</v>
      </c>
      <c r="N42" s="87">
        <v>2.7084303807928548E-2</v>
      </c>
      <c r="O42" s="87">
        <v>2.5866605359587885E-2</v>
      </c>
      <c r="P42" s="87">
        <v>2.3126748565554991E-2</v>
      </c>
      <c r="Q42" s="87">
        <v>3.0077795715748219E-2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0.29052726745528534</v>
      </c>
      <c r="Q44" s="87">
        <v>0.37780153724223742</v>
      </c>
    </row>
    <row r="45" spans="1:17" x14ac:dyDescent="0.25">
      <c r="A45" s="150" t="s">
        <v>125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4.8968045418808379E-2</v>
      </c>
      <c r="N45" s="87">
        <v>5.9236594051971084E-2</v>
      </c>
      <c r="O45" s="87">
        <v>4.9745623911365867E-2</v>
      </c>
      <c r="P45" s="87">
        <v>0.47641867492713524</v>
      </c>
      <c r="Q45" s="87">
        <v>0.29115036663008714</v>
      </c>
    </row>
    <row r="46" spans="1:17" x14ac:dyDescent="0.25">
      <c r="A46" s="150" t="s">
        <v>29</v>
      </c>
      <c r="B46" s="87">
        <v>0.19966268099655624</v>
      </c>
      <c r="C46" s="87">
        <v>0.26356165126262332</v>
      </c>
      <c r="D46" s="87">
        <v>0.119745429529046</v>
      </c>
      <c r="E46" s="87">
        <v>0.13511675001867329</v>
      </c>
      <c r="F46" s="87">
        <v>1.7132918009042108E-2</v>
      </c>
      <c r="G46" s="87">
        <v>0.13593928420839677</v>
      </c>
      <c r="H46" s="87">
        <v>0.15396687624834396</v>
      </c>
      <c r="I46" s="87">
        <v>2.8201035288106939</v>
      </c>
      <c r="J46" s="87">
        <v>0.37994643315329074</v>
      </c>
      <c r="K46" s="87">
        <v>0.52420276999272741</v>
      </c>
      <c r="L46" s="87">
        <v>0.34018961549616433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0.35385909284472084</v>
      </c>
      <c r="C47" s="87">
        <v>0.36822099522621871</v>
      </c>
      <c r="D47" s="87">
        <v>0.3050872614560885</v>
      </c>
      <c r="E47" s="87">
        <v>0.29684238905428983</v>
      </c>
      <c r="F47" s="87">
        <v>0.31020681916527487</v>
      </c>
      <c r="G47" s="87">
        <v>0.21908832209310924</v>
      </c>
      <c r="H47" s="87">
        <v>0.21115534454846782</v>
      </c>
      <c r="I47" s="87">
        <v>1.1101316081697863</v>
      </c>
      <c r="J47" s="87">
        <v>0.73422023090844057</v>
      </c>
      <c r="K47" s="87">
        <v>0.46279772141185727</v>
      </c>
      <c r="L47" s="87">
        <v>0.79282726050417229</v>
      </c>
      <c r="M47" s="87">
        <v>0.67675289731863852</v>
      </c>
      <c r="N47" s="87">
        <v>0.72057626634677219</v>
      </c>
      <c r="O47" s="87">
        <v>0.57437314956211338</v>
      </c>
      <c r="P47" s="87">
        <v>0.4094101128077246</v>
      </c>
      <c r="Q47" s="87">
        <v>0.66769916189033773</v>
      </c>
    </row>
    <row r="48" spans="1:17" x14ac:dyDescent="0.25">
      <c r="A48" s="150" t="s">
        <v>26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8.9884259164825772E-2</v>
      </c>
      <c r="N48" s="87">
        <v>0.14080641977705202</v>
      </c>
      <c r="O48" s="87">
        <v>0.12078981254806585</v>
      </c>
      <c r="P48" s="87">
        <v>0.3382406153915421</v>
      </c>
      <c r="Q48" s="87">
        <v>0.1378669426992094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0.36285919042081238</v>
      </c>
      <c r="C50" s="87">
        <v>0.40261074123009899</v>
      </c>
      <c r="D50" s="87">
        <v>0.31327982244682501</v>
      </c>
      <c r="E50" s="87">
        <v>0.3547931959939456</v>
      </c>
      <c r="F50" s="87">
        <v>0.42707861943889497</v>
      </c>
      <c r="G50" s="87">
        <v>0.39080331882240715</v>
      </c>
      <c r="H50" s="87">
        <v>0.43836172637180493</v>
      </c>
      <c r="I50" s="87">
        <v>1.0749908637440841</v>
      </c>
      <c r="J50" s="87">
        <v>2.3954174869381566</v>
      </c>
      <c r="K50" s="87">
        <v>0.88148790721137882</v>
      </c>
      <c r="L50" s="87">
        <v>2.3935149564446241</v>
      </c>
      <c r="M50" s="87">
        <v>0.68993417215631458</v>
      </c>
      <c r="N50" s="87">
        <v>0.87218931400016897</v>
      </c>
      <c r="O50" s="87">
        <v>0.74245384925029412</v>
      </c>
      <c r="P50" s="87">
        <v>0.68464748416037247</v>
      </c>
      <c r="Q50" s="87">
        <v>0.61961205040991219</v>
      </c>
    </row>
    <row r="51" spans="1:17" x14ac:dyDescent="0.25">
      <c r="A51" s="150" t="s">
        <v>22</v>
      </c>
      <c r="B51" s="87">
        <v>51.550370799139827</v>
      </c>
      <c r="C51" s="87">
        <v>54.384350878082294</v>
      </c>
      <c r="D51" s="87">
        <v>66.341532837817525</v>
      </c>
      <c r="E51" s="87">
        <v>65.765169242488781</v>
      </c>
      <c r="F51" s="87">
        <v>68.214876689337373</v>
      </c>
      <c r="G51" s="87">
        <v>63.629885819175463</v>
      </c>
      <c r="H51" s="87">
        <v>69.176451843943056</v>
      </c>
      <c r="I51" s="87">
        <v>5.7023905730208684</v>
      </c>
      <c r="J51" s="87">
        <v>6.9404359791252919</v>
      </c>
      <c r="K51" s="87">
        <v>4.2107060773077469</v>
      </c>
      <c r="L51" s="87">
        <v>8.0656674873168406</v>
      </c>
      <c r="M51" s="87">
        <v>5.0675576923375827</v>
      </c>
      <c r="N51" s="87">
        <v>5.6855273522131808</v>
      </c>
      <c r="O51" s="87">
        <v>4.7626447547668906</v>
      </c>
      <c r="P51" s="87">
        <v>5.4079020713563217</v>
      </c>
      <c r="Q51" s="87">
        <v>5.5585372672252404</v>
      </c>
    </row>
    <row r="52" spans="1:17" x14ac:dyDescent="0.25">
      <c r="A52" s="152" t="s">
        <v>328</v>
      </c>
      <c r="B52" s="151">
        <v>5.2467263172614853</v>
      </c>
      <c r="C52" s="151">
        <v>5.5419349985094124</v>
      </c>
      <c r="D52" s="151">
        <v>6.708020985386943</v>
      </c>
      <c r="E52" s="151">
        <v>6.6552695472494072</v>
      </c>
      <c r="F52" s="151">
        <v>6.8969325404523332</v>
      </c>
      <c r="G52" s="151">
        <v>6.4376468430673075</v>
      </c>
      <c r="H52" s="151">
        <v>6.9980332620323127</v>
      </c>
      <c r="I52" s="151">
        <v>1.0714629144733121</v>
      </c>
      <c r="J52" s="151">
        <v>1.0452519982115125</v>
      </c>
      <c r="K52" s="151">
        <v>0.6091071528782992</v>
      </c>
      <c r="L52" s="151">
        <v>1.1598113723523917</v>
      </c>
      <c r="M52" s="151">
        <v>0.659492698259593</v>
      </c>
      <c r="N52" s="151">
        <v>0.75054202501970735</v>
      </c>
      <c r="O52" s="151">
        <v>0.62758737953983168</v>
      </c>
      <c r="P52" s="151">
        <v>0.76302729746639364</v>
      </c>
      <c r="Q52" s="151">
        <v>0.76827451218127718</v>
      </c>
    </row>
    <row r="53" spans="1:17" x14ac:dyDescent="0.25">
      <c r="A53" s="156" t="s">
        <v>321</v>
      </c>
      <c r="B53" s="204">
        <v>54.276479144084327</v>
      </c>
      <c r="C53" s="204">
        <v>57.330362053545642</v>
      </c>
      <c r="D53" s="204">
        <v>69.393320538485611</v>
      </c>
      <c r="E53" s="204">
        <v>68.847616006028346</v>
      </c>
      <c r="F53" s="204">
        <v>71.347578004679292</v>
      </c>
      <c r="G53" s="204">
        <v>66.596346652420408</v>
      </c>
      <c r="H53" s="204">
        <v>72.393447538265292</v>
      </c>
      <c r="I53" s="204">
        <v>11.084099115241159</v>
      </c>
      <c r="J53" s="204">
        <v>10.812951705636335</v>
      </c>
      <c r="K53" s="204">
        <v>6.3011084780513702</v>
      </c>
      <c r="L53" s="204">
        <v>11.998048679507498</v>
      </c>
      <c r="M53" s="204">
        <v>6.822338257857858</v>
      </c>
      <c r="N53" s="204">
        <v>7.7642278450314528</v>
      </c>
      <c r="O53" s="204">
        <v>6.4922832366189471</v>
      </c>
      <c r="P53" s="204">
        <v>7.8933858358592435</v>
      </c>
      <c r="Q53" s="204">
        <v>7.9476673673925218</v>
      </c>
    </row>
    <row r="54" spans="1:17" x14ac:dyDescent="0.25">
      <c r="A54" s="152" t="s">
        <v>327</v>
      </c>
      <c r="B54" s="151">
        <v>0</v>
      </c>
      <c r="C54" s="151">
        <v>0</v>
      </c>
      <c r="D54" s="151">
        <v>0</v>
      </c>
      <c r="E54" s="151">
        <v>0</v>
      </c>
      <c r="F54" s="151">
        <v>0</v>
      </c>
      <c r="G54" s="151">
        <v>0</v>
      </c>
      <c r="H54" s="151">
        <v>0</v>
      </c>
      <c r="I54" s="151">
        <v>0</v>
      </c>
      <c r="J54" s="151">
        <v>0</v>
      </c>
      <c r="K54" s="151">
        <v>0</v>
      </c>
      <c r="L54" s="151">
        <v>0</v>
      </c>
      <c r="M54" s="151">
        <v>0</v>
      </c>
      <c r="N54" s="151">
        <v>0</v>
      </c>
      <c r="O54" s="151">
        <v>0</v>
      </c>
      <c r="P54" s="151">
        <v>0</v>
      </c>
      <c r="Q54" s="151">
        <v>0</v>
      </c>
    </row>
    <row r="55" spans="1:17" x14ac:dyDescent="0.25">
      <c r="A55" s="152" t="s">
        <v>326</v>
      </c>
      <c r="B55" s="151">
        <v>54.276479144084327</v>
      </c>
      <c r="C55" s="151">
        <v>57.330362053545642</v>
      </c>
      <c r="D55" s="151">
        <v>69.393320538485611</v>
      </c>
      <c r="E55" s="151">
        <v>68.847616006028346</v>
      </c>
      <c r="F55" s="151">
        <v>71.347578004679292</v>
      </c>
      <c r="G55" s="151">
        <v>66.596346652420408</v>
      </c>
      <c r="H55" s="151">
        <v>72.393447538265292</v>
      </c>
      <c r="I55" s="151">
        <v>11.084099115241159</v>
      </c>
      <c r="J55" s="151">
        <v>10.812951705636335</v>
      </c>
      <c r="K55" s="151">
        <v>6.3011084780513702</v>
      </c>
      <c r="L55" s="151">
        <v>11.998048679507498</v>
      </c>
      <c r="M55" s="151">
        <v>6.822338257857858</v>
      </c>
      <c r="N55" s="151">
        <v>7.7642278450314528</v>
      </c>
      <c r="O55" s="151">
        <v>6.4922832366189471</v>
      </c>
      <c r="P55" s="151">
        <v>7.8933858358592435</v>
      </c>
      <c r="Q55" s="151">
        <v>7.9476673673925218</v>
      </c>
    </row>
    <row r="56" spans="1:17" x14ac:dyDescent="0.25">
      <c r="A56" s="150" t="s">
        <v>33</v>
      </c>
      <c r="B56" s="87">
        <v>5.2904401339336703E-4</v>
      </c>
      <c r="C56" s="87">
        <v>6.2660616507602559E-4</v>
      </c>
      <c r="D56" s="87">
        <v>5.8396822753517563E-4</v>
      </c>
      <c r="E56" s="87">
        <v>8.0058097074818849E-4</v>
      </c>
      <c r="F56" s="87">
        <v>3.1405420098877873E-5</v>
      </c>
      <c r="G56" s="87">
        <v>7.7760659348607303E-4</v>
      </c>
      <c r="H56" s="87">
        <v>4.1051297737977545E-4</v>
      </c>
      <c r="I56" s="87">
        <v>7.254383780367221E-3</v>
      </c>
      <c r="J56" s="87">
        <v>2.5860537827032061E-3</v>
      </c>
      <c r="K56" s="87">
        <v>1.2286606406154321E-2</v>
      </c>
      <c r="L56" s="87">
        <v>6.1183487194308734E-3</v>
      </c>
      <c r="M56" s="87">
        <v>2.2582671930787692E-2</v>
      </c>
      <c r="N56" s="87">
        <v>2.8018245318546766E-2</v>
      </c>
      <c r="O56" s="87">
        <v>2.6758557268539183E-2</v>
      </c>
      <c r="P56" s="87">
        <v>2.3924222654022401E-2</v>
      </c>
      <c r="Q56" s="87">
        <v>3.111496108525677E-2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0.30054544909167447</v>
      </c>
      <c r="Q58" s="87">
        <v>0.39082917645748694</v>
      </c>
    </row>
    <row r="59" spans="1:17" x14ac:dyDescent="0.25">
      <c r="A59" s="150" t="s">
        <v>125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5.0656598709112099E-2</v>
      </c>
      <c r="N59" s="87">
        <v>6.127923522617696E-2</v>
      </c>
      <c r="O59" s="87">
        <v>5.1460990253137086E-2</v>
      </c>
      <c r="P59" s="87">
        <v>0.49284690509703638</v>
      </c>
      <c r="Q59" s="87">
        <v>0.30119003444491765</v>
      </c>
    </row>
    <row r="60" spans="1:17" x14ac:dyDescent="0.25">
      <c r="A60" s="150" t="s">
        <v>29</v>
      </c>
      <c r="B60" s="87">
        <v>0.20654760103092021</v>
      </c>
      <c r="C60" s="87">
        <v>0.27264998406478264</v>
      </c>
      <c r="D60" s="87">
        <v>0.12387458227142688</v>
      </c>
      <c r="E60" s="87">
        <v>0.13977594829517925</v>
      </c>
      <c r="F60" s="87">
        <v>1.7723708285215967E-2</v>
      </c>
      <c r="G60" s="87">
        <v>0.14062684573282422</v>
      </c>
      <c r="H60" s="87">
        <v>0.15927607887759715</v>
      </c>
      <c r="I60" s="87">
        <v>2.9173484780800276</v>
      </c>
      <c r="J60" s="87">
        <v>0.39304803429650759</v>
      </c>
      <c r="K60" s="87">
        <v>0.54227872757868334</v>
      </c>
      <c r="L60" s="87">
        <v>0.35192029189258373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0.36606113052902145</v>
      </c>
      <c r="C61" s="87">
        <v>0.38091827092367436</v>
      </c>
      <c r="D61" s="87">
        <v>0.31560751185112595</v>
      </c>
      <c r="E61" s="87">
        <v>0.30707833350443769</v>
      </c>
      <c r="F61" s="87">
        <v>0.32090360603304285</v>
      </c>
      <c r="G61" s="87">
        <v>0.22664309182045778</v>
      </c>
      <c r="H61" s="87">
        <v>0.21843656332600114</v>
      </c>
      <c r="I61" s="87">
        <v>1.148412008451503</v>
      </c>
      <c r="J61" s="87">
        <v>0.75953816990528322</v>
      </c>
      <c r="K61" s="87">
        <v>0.47875626352950734</v>
      </c>
      <c r="L61" s="87">
        <v>0.82016613155604001</v>
      </c>
      <c r="M61" s="87">
        <v>0.70008920412272935</v>
      </c>
      <c r="N61" s="87">
        <v>0.7454237238070055</v>
      </c>
      <c r="O61" s="87">
        <v>0.59417912023666875</v>
      </c>
      <c r="P61" s="87">
        <v>0.42352770290454261</v>
      </c>
      <c r="Q61" s="87">
        <v>0.69072327092103891</v>
      </c>
    </row>
    <row r="62" spans="1:17" x14ac:dyDescent="0.25">
      <c r="A62" s="150" t="s">
        <v>26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9.2983716377405948E-2</v>
      </c>
      <c r="N62" s="87">
        <v>0.14566181356246757</v>
      </c>
      <c r="O62" s="87">
        <v>0.12495497849799912</v>
      </c>
      <c r="P62" s="87">
        <v>0.34990408488780211</v>
      </c>
      <c r="Q62" s="87">
        <v>0.14262097520607867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0.37537157629739204</v>
      </c>
      <c r="C64" s="87">
        <v>0.4164938702380333</v>
      </c>
      <c r="D64" s="87">
        <v>0.32408257494499138</v>
      </c>
      <c r="E64" s="87">
        <v>0.36702744413166777</v>
      </c>
      <c r="F64" s="87">
        <v>0.44180546838506363</v>
      </c>
      <c r="G64" s="87">
        <v>0.40427929533352452</v>
      </c>
      <c r="H64" s="87">
        <v>0.45347764797083251</v>
      </c>
      <c r="I64" s="87">
        <v>1.1120595142180179</v>
      </c>
      <c r="J64" s="87">
        <v>2.4780180899360236</v>
      </c>
      <c r="K64" s="87">
        <v>0.91188404194280548</v>
      </c>
      <c r="L64" s="87">
        <v>2.476049954942714</v>
      </c>
      <c r="M64" s="87">
        <v>0.71372500567894592</v>
      </c>
      <c r="N64" s="87">
        <v>0.90226480758638139</v>
      </c>
      <c r="O64" s="87">
        <v>0.76805570612099372</v>
      </c>
      <c r="P64" s="87">
        <v>0.70825601809693695</v>
      </c>
      <c r="Q64" s="87">
        <v>0.64097798318266763</v>
      </c>
    </row>
    <row r="65" spans="1:17" x14ac:dyDescent="0.25">
      <c r="A65" s="150" t="s">
        <v>22</v>
      </c>
      <c r="B65" s="87">
        <v>53.327969792213601</v>
      </c>
      <c r="C65" s="87">
        <v>56.259673322154079</v>
      </c>
      <c r="D65" s="87">
        <v>68.629171901190531</v>
      </c>
      <c r="E65" s="87">
        <v>68.032933699126318</v>
      </c>
      <c r="F65" s="87">
        <v>70.567113816555874</v>
      </c>
      <c r="G65" s="87">
        <v>65.824019812940122</v>
      </c>
      <c r="H65" s="87">
        <v>71.561846735113477</v>
      </c>
      <c r="I65" s="87">
        <v>5.8990247307112424</v>
      </c>
      <c r="J65" s="87">
        <v>7.1797613577158179</v>
      </c>
      <c r="K65" s="87">
        <v>4.3559028385942202</v>
      </c>
      <c r="L65" s="87">
        <v>8.3437939523967302</v>
      </c>
      <c r="M65" s="87">
        <v>5.2423010610388774</v>
      </c>
      <c r="N65" s="87">
        <v>5.8815800195308752</v>
      </c>
      <c r="O65" s="87">
        <v>4.9268738842416093</v>
      </c>
      <c r="P65" s="87">
        <v>5.5943814531272285</v>
      </c>
      <c r="Q65" s="87">
        <v>5.7502109660950751</v>
      </c>
    </row>
    <row r="66" spans="1:17" x14ac:dyDescent="0.25">
      <c r="A66" s="152" t="s">
        <v>325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333</v>
      </c>
      <c r="B67" s="204">
        <v>122.16497352134596</v>
      </c>
      <c r="C67" s="204">
        <v>121.87587964890977</v>
      </c>
      <c r="D67" s="204">
        <v>125.28039436166233</v>
      </c>
      <c r="E67" s="204">
        <v>144.51538734268934</v>
      </c>
      <c r="F67" s="204">
        <v>124.61401185818465</v>
      </c>
      <c r="G67" s="204">
        <v>123.58614313215143</v>
      </c>
      <c r="H67" s="204">
        <v>127.99417140458033</v>
      </c>
      <c r="I67" s="204">
        <v>150.21261529413988</v>
      </c>
      <c r="J67" s="204">
        <v>153.20924885075502</v>
      </c>
      <c r="K67" s="204">
        <v>152.90274541436884</v>
      </c>
      <c r="L67" s="204">
        <v>155.08568591257972</v>
      </c>
      <c r="M67" s="204">
        <v>160.82677308503577</v>
      </c>
      <c r="N67" s="204">
        <v>161.88125469712358</v>
      </c>
      <c r="O67" s="204">
        <v>164.86730164153698</v>
      </c>
      <c r="P67" s="204">
        <v>160.39817726421609</v>
      </c>
      <c r="Q67" s="204">
        <v>158.94519617233288</v>
      </c>
    </row>
    <row r="68" spans="1:17" x14ac:dyDescent="0.25">
      <c r="A68" s="72" t="s">
        <v>319</v>
      </c>
      <c r="B68" s="306">
        <v>93.511199306360595</v>
      </c>
      <c r="C68" s="306">
        <v>115.38261714498671</v>
      </c>
      <c r="D68" s="306">
        <v>103.56967144277345</v>
      </c>
      <c r="E68" s="306">
        <v>92.093638050334363</v>
      </c>
      <c r="F68" s="306">
        <v>104.79140305765077</v>
      </c>
      <c r="G68" s="306">
        <v>115.30277589153013</v>
      </c>
      <c r="H68" s="306">
        <v>110.92101475693154</v>
      </c>
      <c r="I68" s="306">
        <v>159.46234479149143</v>
      </c>
      <c r="J68" s="306">
        <v>181.92050495274569</v>
      </c>
      <c r="K68" s="306">
        <v>86.510928885076311</v>
      </c>
      <c r="L68" s="306">
        <v>179.73619851230501</v>
      </c>
      <c r="M68" s="306">
        <v>121.47518609196354</v>
      </c>
      <c r="N68" s="306">
        <v>166.72074291238275</v>
      </c>
      <c r="O68" s="306">
        <v>159.72996221648705</v>
      </c>
      <c r="P68" s="306">
        <v>154.16698536917838</v>
      </c>
      <c r="Q68" s="306">
        <v>155.34562277551299</v>
      </c>
    </row>
    <row r="70" spans="1:17" ht="12.75" x14ac:dyDescent="0.25">
      <c r="A70" s="98" t="str">
        <f>FBT_fec!$A$81</f>
        <v>Market shares of energy uses (%)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1.0000000000000002</v>
      </c>
      <c r="C72" s="77">
        <f t="shared" si="0"/>
        <v>0.99999999999999989</v>
      </c>
      <c r="D72" s="77">
        <f t="shared" si="0"/>
        <v>1</v>
      </c>
      <c r="E72" s="77">
        <f t="shared" si="0"/>
        <v>1.0000000000000002</v>
      </c>
      <c r="F72" s="77">
        <f t="shared" si="0"/>
        <v>1</v>
      </c>
      <c r="G72" s="77">
        <f t="shared" si="0"/>
        <v>0.99999999999999989</v>
      </c>
      <c r="H72" s="77">
        <f t="shared" si="0"/>
        <v>1</v>
      </c>
      <c r="I72" s="77">
        <f t="shared" si="0"/>
        <v>1</v>
      </c>
      <c r="J72" s="77">
        <f t="shared" si="0"/>
        <v>1</v>
      </c>
      <c r="K72" s="77">
        <f t="shared" si="0"/>
        <v>1</v>
      </c>
      <c r="L72" s="77">
        <f t="shared" si="0"/>
        <v>1</v>
      </c>
      <c r="M72" s="77">
        <f t="shared" si="0"/>
        <v>0.99999999999999989</v>
      </c>
      <c r="N72" s="77">
        <f t="shared" si="0"/>
        <v>1</v>
      </c>
      <c r="O72" s="77">
        <f t="shared" si="0"/>
        <v>1.0000000000000002</v>
      </c>
      <c r="P72" s="77">
        <f t="shared" si="0"/>
        <v>0.99999999999999989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4.4339873688499041E-3</v>
      </c>
      <c r="C73" s="203">
        <f t="shared" si="1"/>
        <v>4.3329603798656531E-3</v>
      </c>
      <c r="D73" s="203">
        <f t="shared" si="1"/>
        <v>4.1114834879565024E-3</v>
      </c>
      <c r="E73" s="203">
        <f t="shared" si="1"/>
        <v>4.137571476940707E-3</v>
      </c>
      <c r="F73" s="203">
        <f t="shared" si="1"/>
        <v>4.0940494626763016E-3</v>
      </c>
      <c r="G73" s="203">
        <f t="shared" si="1"/>
        <v>4.1604528529627328E-3</v>
      </c>
      <c r="H73" s="203">
        <f t="shared" si="1"/>
        <v>4.0985200968661128E-3</v>
      </c>
      <c r="I73" s="203">
        <f t="shared" si="1"/>
        <v>1.0772880170647496E-2</v>
      </c>
      <c r="J73" s="203">
        <f t="shared" si="1"/>
        <v>1.0806691804566938E-2</v>
      </c>
      <c r="K73" s="203">
        <f t="shared" si="1"/>
        <v>1.0712721986002791E-2</v>
      </c>
      <c r="L73" s="203">
        <f t="shared" si="1"/>
        <v>1.0791498542635317E-2</v>
      </c>
      <c r="M73" s="203">
        <f t="shared" si="1"/>
        <v>1.097436696472825E-2</v>
      </c>
      <c r="N73" s="203">
        <f t="shared" si="1"/>
        <v>1.1106182697705266E-2</v>
      </c>
      <c r="O73" s="203">
        <f t="shared" si="1"/>
        <v>1.1134738276787327E-2</v>
      </c>
      <c r="P73" s="203">
        <f t="shared" si="1"/>
        <v>1.1074378735470002E-2</v>
      </c>
      <c r="Q73" s="203">
        <f t="shared" si="1"/>
        <v>1.0998995939796006E-2</v>
      </c>
    </row>
    <row r="74" spans="1:17" x14ac:dyDescent="0.25">
      <c r="A74" s="76" t="s">
        <v>82</v>
      </c>
      <c r="B74" s="202">
        <f t="shared" ref="B74:Q74" si="2">IF(B$7=0,0,B$7/B$5)</f>
        <v>2.1640215921259419E-3</v>
      </c>
      <c r="C74" s="202">
        <f t="shared" si="2"/>
        <v>2.1462904619864035E-3</v>
      </c>
      <c r="D74" s="202">
        <f t="shared" si="2"/>
        <v>2.0949837322764083E-3</v>
      </c>
      <c r="E74" s="202">
        <f t="shared" si="2"/>
        <v>2.0108244922810042E-3</v>
      </c>
      <c r="F74" s="202">
        <f t="shared" si="2"/>
        <v>2.0893566152148106E-3</v>
      </c>
      <c r="G74" s="202">
        <f t="shared" si="2"/>
        <v>2.1065192559537463E-3</v>
      </c>
      <c r="H74" s="202">
        <f t="shared" si="2"/>
        <v>2.0924080260492652E-3</v>
      </c>
      <c r="I74" s="202">
        <f t="shared" si="2"/>
        <v>4.9467707707730128E-3</v>
      </c>
      <c r="J74" s="202">
        <f t="shared" si="2"/>
        <v>4.9072011716844504E-3</v>
      </c>
      <c r="K74" s="202">
        <f t="shared" si="2"/>
        <v>4.5228153562648366E-3</v>
      </c>
      <c r="L74" s="202">
        <f t="shared" si="2"/>
        <v>4.9827463416960011E-3</v>
      </c>
      <c r="M74" s="202">
        <f t="shared" si="2"/>
        <v>4.5287775094967611E-3</v>
      </c>
      <c r="N74" s="202">
        <f t="shared" si="2"/>
        <v>4.5863700023766191E-3</v>
      </c>
      <c r="O74" s="202">
        <f t="shared" si="2"/>
        <v>4.4598411295970258E-3</v>
      </c>
      <c r="P74" s="202">
        <f t="shared" si="2"/>
        <v>4.6066373722032069E-3</v>
      </c>
      <c r="Q74" s="202">
        <f t="shared" si="2"/>
        <v>4.6333477621660979E-3</v>
      </c>
    </row>
    <row r="75" spans="1:17" x14ac:dyDescent="0.25">
      <c r="A75" s="76" t="s">
        <v>81</v>
      </c>
      <c r="B75" s="202">
        <f t="shared" ref="B75:Q75" si="3">IF(B$8=0,0,B$8/B$5)</f>
        <v>7.9237765407616911E-3</v>
      </c>
      <c r="C75" s="202">
        <f t="shared" si="3"/>
        <v>7.4214036697778131E-3</v>
      </c>
      <c r="D75" s="202">
        <f t="shared" si="3"/>
        <v>6.964931983897654E-3</v>
      </c>
      <c r="E75" s="202">
        <f t="shared" si="3"/>
        <v>7.6464145200346592E-3</v>
      </c>
      <c r="F75" s="202">
        <f t="shared" si="3"/>
        <v>7.0113676290419844E-3</v>
      </c>
      <c r="G75" s="202">
        <f t="shared" si="3"/>
        <v>7.0559335914194537E-3</v>
      </c>
      <c r="H75" s="202">
        <f t="shared" si="3"/>
        <v>6.9160529875269645E-3</v>
      </c>
      <c r="I75" s="202">
        <f t="shared" si="3"/>
        <v>2.0363772412729131E-2</v>
      </c>
      <c r="J75" s="202">
        <f t="shared" si="3"/>
        <v>2.0864118489711151E-2</v>
      </c>
      <c r="K75" s="202">
        <f t="shared" si="3"/>
        <v>2.0366613097725937E-2</v>
      </c>
      <c r="L75" s="202">
        <f t="shared" si="3"/>
        <v>2.0534935527746431E-2</v>
      </c>
      <c r="M75" s="202">
        <f t="shared" si="3"/>
        <v>2.3674519067797307E-2</v>
      </c>
      <c r="N75" s="202">
        <f t="shared" si="3"/>
        <v>2.524241406074347E-2</v>
      </c>
      <c r="O75" s="202">
        <f t="shared" si="3"/>
        <v>2.5833185889724646E-2</v>
      </c>
      <c r="P75" s="202">
        <f t="shared" si="3"/>
        <v>2.4802402786371559E-2</v>
      </c>
      <c r="Q75" s="202">
        <f t="shared" si="3"/>
        <v>2.3798002897730364E-2</v>
      </c>
    </row>
    <row r="76" spans="1:17" x14ac:dyDescent="0.25">
      <c r="A76" s="76" t="s">
        <v>80</v>
      </c>
      <c r="B76" s="202">
        <f t="shared" ref="B76:Q76" si="4">IF(B$9=0,0,B$9/B$5)</f>
        <v>4.5174595044553357E-3</v>
      </c>
      <c r="C76" s="202">
        <f t="shared" si="4"/>
        <v>4.1481321930596044E-3</v>
      </c>
      <c r="D76" s="202">
        <f t="shared" si="4"/>
        <v>3.7547758963137551E-3</v>
      </c>
      <c r="E76" s="202">
        <f t="shared" si="4"/>
        <v>4.2158571098455493E-3</v>
      </c>
      <c r="F76" s="202">
        <f t="shared" si="4"/>
        <v>3.776986510640924E-3</v>
      </c>
      <c r="G76" s="202">
        <f t="shared" si="4"/>
        <v>3.8353404831209859E-3</v>
      </c>
      <c r="H76" s="202">
        <f t="shared" si="4"/>
        <v>3.7174455762792333E-3</v>
      </c>
      <c r="I76" s="202">
        <f t="shared" si="4"/>
        <v>1.2362727137587255E-2</v>
      </c>
      <c r="J76" s="202">
        <f t="shared" si="4"/>
        <v>1.2791161045057235E-2</v>
      </c>
      <c r="K76" s="202">
        <f t="shared" si="4"/>
        <v>1.3279725733110093E-2</v>
      </c>
      <c r="L76" s="202">
        <f t="shared" si="4"/>
        <v>1.2402425013428708E-2</v>
      </c>
      <c r="M76" s="202">
        <f t="shared" si="4"/>
        <v>1.5534697713951235E-2</v>
      </c>
      <c r="N76" s="202">
        <f t="shared" si="4"/>
        <v>1.6485312462154726E-2</v>
      </c>
      <c r="O76" s="202">
        <f t="shared" si="4"/>
        <v>1.7163430593903427E-2</v>
      </c>
      <c r="P76" s="202">
        <f t="shared" si="4"/>
        <v>1.6139904284743004E-2</v>
      </c>
      <c r="Q76" s="202">
        <f t="shared" si="4"/>
        <v>1.5393655086027809E-2</v>
      </c>
    </row>
    <row r="77" spans="1:17" x14ac:dyDescent="0.25">
      <c r="A77" s="129" t="s">
        <v>79</v>
      </c>
      <c r="B77" s="201">
        <f t="shared" ref="B77:Q77" si="5">IF(B$10=0,0,B$10/B$5)</f>
        <v>1.3567385406649037E-2</v>
      </c>
      <c r="C77" s="201">
        <f t="shared" si="5"/>
        <v>1.3545520807220955E-2</v>
      </c>
      <c r="D77" s="201">
        <f t="shared" si="5"/>
        <v>1.3124853961149707E-2</v>
      </c>
      <c r="E77" s="201">
        <f t="shared" si="5"/>
        <v>1.3073964907005421E-2</v>
      </c>
      <c r="F77" s="201">
        <f t="shared" si="5"/>
        <v>1.3044130879052738E-2</v>
      </c>
      <c r="G77" s="201">
        <f t="shared" si="5"/>
        <v>1.3223602281475582E-2</v>
      </c>
      <c r="H77" s="201">
        <f t="shared" si="5"/>
        <v>1.3113040940047232E-2</v>
      </c>
      <c r="I77" s="201">
        <f t="shared" si="5"/>
        <v>1.8791690271626069E-2</v>
      </c>
      <c r="J77" s="201">
        <f t="shared" si="5"/>
        <v>1.8822450660422652E-2</v>
      </c>
      <c r="K77" s="201">
        <f t="shared" si="5"/>
        <v>2.0850247434590991E-2</v>
      </c>
      <c r="L77" s="201">
        <f t="shared" si="5"/>
        <v>1.856169606239861E-2</v>
      </c>
      <c r="M77" s="201">
        <f t="shared" si="5"/>
        <v>1.9753839564436593E-2</v>
      </c>
      <c r="N77" s="201">
        <f t="shared" si="5"/>
        <v>1.8968116947444557E-2</v>
      </c>
      <c r="O77" s="201">
        <f t="shared" si="5"/>
        <v>1.9392124705209339E-2</v>
      </c>
      <c r="P77" s="201">
        <f t="shared" si="5"/>
        <v>1.9011652417062923E-2</v>
      </c>
      <c r="Q77" s="201">
        <f t="shared" si="5"/>
        <v>1.920601469752729E-2</v>
      </c>
    </row>
    <row r="78" spans="1:17" x14ac:dyDescent="0.25">
      <c r="A78" s="127" t="s">
        <v>324</v>
      </c>
      <c r="B78" s="200">
        <f t="shared" ref="B78:Q78" si="6">IF(B$15=0,0,B$15/B$5)</f>
        <v>0.5889658252805321</v>
      </c>
      <c r="C78" s="200">
        <f t="shared" si="6"/>
        <v>0.57380335089279855</v>
      </c>
      <c r="D78" s="200">
        <f t="shared" si="6"/>
        <v>0.62704975950049358</v>
      </c>
      <c r="E78" s="200">
        <f t="shared" si="6"/>
        <v>0.63772064708714193</v>
      </c>
      <c r="F78" s="200">
        <f t="shared" si="6"/>
        <v>0.61786816758063967</v>
      </c>
      <c r="G78" s="200">
        <f t="shared" si="6"/>
        <v>0.62064320925376659</v>
      </c>
      <c r="H78" s="200">
        <f t="shared" si="6"/>
        <v>0.6515677186011164</v>
      </c>
      <c r="I78" s="200">
        <f t="shared" si="6"/>
        <v>7.3827910695066556E-2</v>
      </c>
      <c r="J78" s="200">
        <f t="shared" si="6"/>
        <v>7.6337662872192055E-2</v>
      </c>
      <c r="K78" s="200">
        <f t="shared" si="6"/>
        <v>9.6370422009565207E-2</v>
      </c>
      <c r="L78" s="200">
        <f t="shared" si="6"/>
        <v>9.0805734167741958E-2</v>
      </c>
      <c r="M78" s="200">
        <f t="shared" si="6"/>
        <v>9.040665491336658E-2</v>
      </c>
      <c r="N78" s="200">
        <f t="shared" si="6"/>
        <v>7.9457618322432685E-2</v>
      </c>
      <c r="O78" s="200">
        <f t="shared" si="6"/>
        <v>6.8556653712337962E-2</v>
      </c>
      <c r="P78" s="200">
        <f t="shared" si="6"/>
        <v>9.0067017053372458E-2</v>
      </c>
      <c r="Q78" s="200">
        <f t="shared" si="6"/>
        <v>6.7991888814199888E-2</v>
      </c>
    </row>
    <row r="79" spans="1:17" x14ac:dyDescent="0.25">
      <c r="A79" s="127" t="s">
        <v>323</v>
      </c>
      <c r="B79" s="200">
        <f t="shared" ref="B79:Q79" si="7">IF(B$26=0,0,B$26/B$5)</f>
        <v>0.1864309002231623</v>
      </c>
      <c r="C79" s="200">
        <f t="shared" si="7"/>
        <v>0.19569177596171419</v>
      </c>
      <c r="D79" s="200">
        <f t="shared" si="7"/>
        <v>0.16141168296907607</v>
      </c>
      <c r="E79" s="200">
        <f t="shared" si="7"/>
        <v>0.14800687709600713</v>
      </c>
      <c r="F79" s="200">
        <f t="shared" si="7"/>
        <v>0.17233360179203508</v>
      </c>
      <c r="G79" s="200">
        <f t="shared" si="7"/>
        <v>0.16052959887291185</v>
      </c>
      <c r="H79" s="200">
        <f t="shared" si="7"/>
        <v>0.13663312666093522</v>
      </c>
      <c r="I79" s="200">
        <f t="shared" si="7"/>
        <v>0.43095717837683867</v>
      </c>
      <c r="J79" s="200">
        <f t="shared" si="7"/>
        <v>0.39926702194892916</v>
      </c>
      <c r="K79" s="200">
        <f t="shared" si="7"/>
        <v>0.44408393977091881</v>
      </c>
      <c r="L79" s="200">
        <f t="shared" si="7"/>
        <v>0.40315626391354786</v>
      </c>
      <c r="M79" s="200">
        <f t="shared" si="7"/>
        <v>0.41368154415951341</v>
      </c>
      <c r="N79" s="200">
        <f t="shared" si="7"/>
        <v>0.38865764846660589</v>
      </c>
      <c r="O79" s="200">
        <f t="shared" si="7"/>
        <v>0.38995958727978119</v>
      </c>
      <c r="P79" s="200">
        <f t="shared" si="7"/>
        <v>0.39437252096022518</v>
      </c>
      <c r="Q79" s="200">
        <f t="shared" si="7"/>
        <v>0.40863488479315196</v>
      </c>
    </row>
    <row r="80" spans="1:17" x14ac:dyDescent="0.25">
      <c r="A80" s="142" t="s">
        <v>332</v>
      </c>
      <c r="B80" s="199">
        <f t="shared" ref="B80:Q80" si="8">IF(B$27=0,0,B$27/B$5)</f>
        <v>0.16048662786339454</v>
      </c>
      <c r="C80" s="199">
        <f t="shared" si="8"/>
        <v>0.1694395552390979</v>
      </c>
      <c r="D80" s="199">
        <f t="shared" si="8"/>
        <v>0.13422778544124844</v>
      </c>
      <c r="E80" s="199">
        <f t="shared" si="8"/>
        <v>0.12116633382302952</v>
      </c>
      <c r="F80" s="199">
        <f t="shared" si="8"/>
        <v>0.14504359289455879</v>
      </c>
      <c r="G80" s="199">
        <f t="shared" si="8"/>
        <v>0.13355564789722499</v>
      </c>
      <c r="H80" s="199">
        <f t="shared" si="8"/>
        <v>0.10940351402472173</v>
      </c>
      <c r="I80" s="199">
        <f t="shared" si="8"/>
        <v>0.41801842305566189</v>
      </c>
      <c r="J80" s="199">
        <f t="shared" si="8"/>
        <v>0.38671672559180004</v>
      </c>
      <c r="K80" s="199">
        <f t="shared" si="8"/>
        <v>0.43519470329952165</v>
      </c>
      <c r="L80" s="199">
        <f t="shared" si="8"/>
        <v>0.38987747753570967</v>
      </c>
      <c r="M80" s="199">
        <f t="shared" si="8"/>
        <v>0.40480481289821313</v>
      </c>
      <c r="N80" s="199">
        <f t="shared" si="8"/>
        <v>0.37926373565815674</v>
      </c>
      <c r="O80" s="199">
        <f t="shared" si="8"/>
        <v>0.38178663359772114</v>
      </c>
      <c r="P80" s="199">
        <f t="shared" si="8"/>
        <v>0.38477578346507563</v>
      </c>
      <c r="Q80" s="199">
        <f t="shared" si="8"/>
        <v>0.39876193135089133</v>
      </c>
    </row>
    <row r="81" spans="1:17" x14ac:dyDescent="0.25">
      <c r="A81" s="142" t="s">
        <v>331</v>
      </c>
      <c r="B81" s="199">
        <f t="shared" ref="B81:Q81" si="9">IF(B$33=0,0,B$33/B$5)</f>
        <v>2.5944272359767775E-2</v>
      </c>
      <c r="C81" s="199">
        <f t="shared" si="9"/>
        <v>2.625222072261631E-2</v>
      </c>
      <c r="D81" s="199">
        <f t="shared" si="9"/>
        <v>2.7183897527827624E-2</v>
      </c>
      <c r="E81" s="199">
        <f t="shared" si="9"/>
        <v>2.6840543272977586E-2</v>
      </c>
      <c r="F81" s="199">
        <f t="shared" si="9"/>
        <v>2.7290008897476303E-2</v>
      </c>
      <c r="G81" s="199">
        <f t="shared" si="9"/>
        <v>2.6973950975686885E-2</v>
      </c>
      <c r="H81" s="199">
        <f t="shared" si="9"/>
        <v>2.7229612636213485E-2</v>
      </c>
      <c r="I81" s="199">
        <f t="shared" si="9"/>
        <v>1.2938755321176771E-2</v>
      </c>
      <c r="J81" s="199">
        <f t="shared" si="9"/>
        <v>1.255029635712915E-2</v>
      </c>
      <c r="K81" s="199">
        <f t="shared" si="9"/>
        <v>8.8892364713971592E-3</v>
      </c>
      <c r="L81" s="199">
        <f t="shared" si="9"/>
        <v>1.3278786377838147E-2</v>
      </c>
      <c r="M81" s="199">
        <f t="shared" si="9"/>
        <v>8.8767312613002702E-3</v>
      </c>
      <c r="N81" s="199">
        <f t="shared" si="9"/>
        <v>9.3939128084491123E-3</v>
      </c>
      <c r="O81" s="199">
        <f t="shared" si="9"/>
        <v>8.1729536820600232E-3</v>
      </c>
      <c r="P81" s="199">
        <f t="shared" si="9"/>
        <v>9.5967374951495613E-3</v>
      </c>
      <c r="Q81" s="199">
        <f t="shared" si="9"/>
        <v>9.8729534422606208E-3</v>
      </c>
    </row>
    <row r="82" spans="1:17" x14ac:dyDescent="0.25">
      <c r="A82" s="127" t="s">
        <v>322</v>
      </c>
      <c r="B82" s="200">
        <f t="shared" ref="B82:Q82" si="10">IF(B$34=0,0,B$34/B$5)</f>
        <v>5.374170703094755E-2</v>
      </c>
      <c r="C82" s="200">
        <f t="shared" si="10"/>
        <v>5.4379600068276621E-2</v>
      </c>
      <c r="D82" s="200">
        <f t="shared" si="10"/>
        <v>5.6309502021928651E-2</v>
      </c>
      <c r="E82" s="200">
        <f t="shared" si="10"/>
        <v>5.5598268208310701E-2</v>
      </c>
      <c r="F82" s="200">
        <f t="shared" si="10"/>
        <v>5.6529304144772356E-2</v>
      </c>
      <c r="G82" s="200">
        <f t="shared" si="10"/>
        <v>5.5874612735351416E-2</v>
      </c>
      <c r="H82" s="200">
        <f t="shared" si="10"/>
        <v>5.640419760358506E-2</v>
      </c>
      <c r="I82" s="200">
        <f t="shared" si="10"/>
        <v>2.680170745100903E-2</v>
      </c>
      <c r="J82" s="200">
        <f t="shared" si="10"/>
        <v>2.5997042454053241E-2</v>
      </c>
      <c r="K82" s="200">
        <f t="shared" si="10"/>
        <v>1.8413418405036977E-2</v>
      </c>
      <c r="L82" s="200">
        <f t="shared" si="10"/>
        <v>2.750605749695045E-2</v>
      </c>
      <c r="M82" s="200">
        <f t="shared" si="10"/>
        <v>1.8387514755550564E-2</v>
      </c>
      <c r="N82" s="200">
        <f t="shared" si="10"/>
        <v>1.9458819388930307E-2</v>
      </c>
      <c r="O82" s="200">
        <f t="shared" si="10"/>
        <v>1.6929689769981476E-2</v>
      </c>
      <c r="P82" s="200">
        <f t="shared" si="10"/>
        <v>1.9878956239952662E-2</v>
      </c>
      <c r="Q82" s="200">
        <f t="shared" si="10"/>
        <v>2.0451117844682714E-2</v>
      </c>
    </row>
    <row r="83" spans="1:17" x14ac:dyDescent="0.25">
      <c r="A83" s="142" t="s">
        <v>330</v>
      </c>
      <c r="B83" s="199">
        <f t="shared" ref="B83:Q83" si="11">IF(B$35=0,0,B$35/B$5)</f>
        <v>2.4183768163926391E-2</v>
      </c>
      <c r="C83" s="199">
        <f t="shared" si="11"/>
        <v>2.4470820030724452E-2</v>
      </c>
      <c r="D83" s="199">
        <f t="shared" si="11"/>
        <v>2.5339275909867884E-2</v>
      </c>
      <c r="E83" s="199">
        <f t="shared" si="11"/>
        <v>2.50192206937398E-2</v>
      </c>
      <c r="F83" s="199">
        <f t="shared" si="11"/>
        <v>2.5438186865147552E-2</v>
      </c>
      <c r="G83" s="199">
        <f t="shared" si="11"/>
        <v>2.5143575730908127E-2</v>
      </c>
      <c r="H83" s="199">
        <f t="shared" si="11"/>
        <v>2.5381888921613249E-2</v>
      </c>
      <c r="I83" s="199">
        <f t="shared" si="11"/>
        <v>1.2060768352954063E-2</v>
      </c>
      <c r="J83" s="199">
        <f t="shared" si="11"/>
        <v>1.1698669104323958E-2</v>
      </c>
      <c r="K83" s="199">
        <f t="shared" si="11"/>
        <v>8.2860382822666397E-3</v>
      </c>
      <c r="L83" s="199">
        <f t="shared" si="11"/>
        <v>1.2377725873627702E-2</v>
      </c>
      <c r="M83" s="199">
        <f t="shared" si="11"/>
        <v>8.2743816399977518E-3</v>
      </c>
      <c r="N83" s="199">
        <f t="shared" si="11"/>
        <v>8.7564687250186388E-3</v>
      </c>
      <c r="O83" s="199">
        <f t="shared" si="11"/>
        <v>7.6183603964916618E-3</v>
      </c>
      <c r="P83" s="199">
        <f t="shared" si="11"/>
        <v>8.945530307978693E-3</v>
      </c>
      <c r="Q83" s="199">
        <f t="shared" si="11"/>
        <v>9.2030030301072218E-3</v>
      </c>
    </row>
    <row r="84" spans="1:17" x14ac:dyDescent="0.25">
      <c r="A84" s="142" t="s">
        <v>329</v>
      </c>
      <c r="B84" s="199">
        <f t="shared" ref="B84:Q84" si="12">IF(B$41=0,0,B$41/B$5)</f>
        <v>2.6870853515473778E-2</v>
      </c>
      <c r="C84" s="199">
        <f t="shared" si="12"/>
        <v>2.7189800034138331E-2</v>
      </c>
      <c r="D84" s="199">
        <f t="shared" si="12"/>
        <v>2.8154751010964332E-2</v>
      </c>
      <c r="E84" s="199">
        <f t="shared" si="12"/>
        <v>2.7799134104155365E-2</v>
      </c>
      <c r="F84" s="199">
        <f t="shared" si="12"/>
        <v>2.8264652072386182E-2</v>
      </c>
      <c r="G84" s="199">
        <f t="shared" si="12"/>
        <v>2.7937306367675711E-2</v>
      </c>
      <c r="H84" s="199">
        <f t="shared" si="12"/>
        <v>2.8202098801792551E-2</v>
      </c>
      <c r="I84" s="199">
        <f t="shared" si="12"/>
        <v>1.3400853725504515E-2</v>
      </c>
      <c r="J84" s="199">
        <f t="shared" si="12"/>
        <v>1.2998521227026624E-2</v>
      </c>
      <c r="K84" s="199">
        <f t="shared" si="12"/>
        <v>9.2067092025184902E-3</v>
      </c>
      <c r="L84" s="199">
        <f t="shared" si="12"/>
        <v>1.3753028748475228E-2</v>
      </c>
      <c r="M84" s="199">
        <f t="shared" si="12"/>
        <v>9.1937573777752836E-3</v>
      </c>
      <c r="N84" s="199">
        <f t="shared" si="12"/>
        <v>9.7294096944651569E-3</v>
      </c>
      <c r="O84" s="199">
        <f t="shared" si="12"/>
        <v>8.4648448849907413E-3</v>
      </c>
      <c r="P84" s="199">
        <f t="shared" si="12"/>
        <v>9.9394781199763343E-3</v>
      </c>
      <c r="Q84" s="199">
        <f t="shared" si="12"/>
        <v>1.0225558922341359E-2</v>
      </c>
    </row>
    <row r="85" spans="1:17" x14ac:dyDescent="0.25">
      <c r="A85" s="142" t="s">
        <v>328</v>
      </c>
      <c r="B85" s="199">
        <f t="shared" ref="B85:Q85" si="13">IF(B$52=0,0,B$52/B$5)</f>
        <v>2.6870853515473772E-3</v>
      </c>
      <c r="C85" s="199">
        <f t="shared" si="13"/>
        <v>2.7189800034138323E-3</v>
      </c>
      <c r="D85" s="199">
        <f t="shared" si="13"/>
        <v>2.8154751010964329E-3</v>
      </c>
      <c r="E85" s="199">
        <f t="shared" si="13"/>
        <v>2.7799134104155359E-3</v>
      </c>
      <c r="F85" s="199">
        <f t="shared" si="13"/>
        <v>2.8264652072386176E-3</v>
      </c>
      <c r="G85" s="199">
        <f t="shared" si="13"/>
        <v>2.7937306367675709E-3</v>
      </c>
      <c r="H85" s="199">
        <f t="shared" si="13"/>
        <v>2.8202098801792547E-3</v>
      </c>
      <c r="I85" s="199">
        <f t="shared" si="13"/>
        <v>1.3400853725504516E-3</v>
      </c>
      <c r="J85" s="199">
        <f t="shared" si="13"/>
        <v>1.2998521227026623E-3</v>
      </c>
      <c r="K85" s="199">
        <f t="shared" si="13"/>
        <v>9.2067092025184885E-4</v>
      </c>
      <c r="L85" s="199">
        <f t="shared" si="13"/>
        <v>1.3753028748475229E-3</v>
      </c>
      <c r="M85" s="199">
        <f t="shared" si="13"/>
        <v>9.1937573777752825E-4</v>
      </c>
      <c r="N85" s="199">
        <f t="shared" si="13"/>
        <v>9.7294096944651562E-4</v>
      </c>
      <c r="O85" s="199">
        <f t="shared" si="13"/>
        <v>8.4648448849907398E-4</v>
      </c>
      <c r="P85" s="199">
        <f t="shared" si="13"/>
        <v>9.9394781199763343E-4</v>
      </c>
      <c r="Q85" s="199">
        <f t="shared" si="13"/>
        <v>1.0225558922341358E-3</v>
      </c>
    </row>
    <row r="86" spans="1:17" x14ac:dyDescent="0.25">
      <c r="A86" s="127" t="s">
        <v>321</v>
      </c>
      <c r="B86" s="200">
        <f t="shared" ref="B86:Q86" si="14">IF(B$53=0,0,B$53/B$5)</f>
        <v>2.779743467117976E-2</v>
      </c>
      <c r="C86" s="200">
        <f t="shared" si="14"/>
        <v>2.8127379345660331E-2</v>
      </c>
      <c r="D86" s="200">
        <f t="shared" si="14"/>
        <v>2.9125604494101027E-2</v>
      </c>
      <c r="E86" s="200">
        <f t="shared" si="14"/>
        <v>2.8757724935333129E-2</v>
      </c>
      <c r="F86" s="200">
        <f t="shared" si="14"/>
        <v>2.923929524729604E-2</v>
      </c>
      <c r="G86" s="200">
        <f t="shared" si="14"/>
        <v>2.890066175966452E-2</v>
      </c>
      <c r="H86" s="200">
        <f t="shared" si="14"/>
        <v>2.9174584967371596E-2</v>
      </c>
      <c r="I86" s="200">
        <f t="shared" si="14"/>
        <v>1.3862952129832257E-2</v>
      </c>
      <c r="J86" s="200">
        <f t="shared" si="14"/>
        <v>1.3446746096924091E-2</v>
      </c>
      <c r="K86" s="200">
        <f t="shared" si="14"/>
        <v>9.5241819336398144E-3</v>
      </c>
      <c r="L86" s="200">
        <f t="shared" si="14"/>
        <v>1.4227271119112301E-2</v>
      </c>
      <c r="M86" s="200">
        <f t="shared" si="14"/>
        <v>9.5107834942502918E-3</v>
      </c>
      <c r="N86" s="200">
        <f t="shared" si="14"/>
        <v>1.0064906580481193E-2</v>
      </c>
      <c r="O86" s="200">
        <f t="shared" si="14"/>
        <v>8.7567360879214542E-3</v>
      </c>
      <c r="P86" s="200">
        <f t="shared" si="14"/>
        <v>1.0282218744803102E-2</v>
      </c>
      <c r="Q86" s="200">
        <f t="shared" si="14"/>
        <v>1.0578164402422095E-2</v>
      </c>
    </row>
    <row r="87" spans="1:17" x14ac:dyDescent="0.25">
      <c r="A87" s="142" t="s">
        <v>327</v>
      </c>
      <c r="B87" s="199">
        <f t="shared" ref="B87:Q87" si="15">IF(B$54=0,0,B$54/B$5)</f>
        <v>0</v>
      </c>
      <c r="C87" s="199">
        <f t="shared" si="15"/>
        <v>0</v>
      </c>
      <c r="D87" s="199">
        <f t="shared" si="15"/>
        <v>0</v>
      </c>
      <c r="E87" s="199">
        <f t="shared" si="15"/>
        <v>0</v>
      </c>
      <c r="F87" s="199">
        <f t="shared" si="15"/>
        <v>0</v>
      </c>
      <c r="G87" s="199">
        <f t="shared" si="15"/>
        <v>0</v>
      </c>
      <c r="H87" s="199">
        <f t="shared" si="15"/>
        <v>0</v>
      </c>
      <c r="I87" s="199">
        <f t="shared" si="15"/>
        <v>0</v>
      </c>
      <c r="J87" s="199">
        <f t="shared" si="15"/>
        <v>0</v>
      </c>
      <c r="K87" s="199">
        <f t="shared" si="15"/>
        <v>0</v>
      </c>
      <c r="L87" s="199">
        <f t="shared" si="15"/>
        <v>0</v>
      </c>
      <c r="M87" s="199">
        <f t="shared" si="15"/>
        <v>0</v>
      </c>
      <c r="N87" s="199">
        <f t="shared" si="15"/>
        <v>0</v>
      </c>
      <c r="O87" s="199">
        <f t="shared" si="15"/>
        <v>0</v>
      </c>
      <c r="P87" s="199">
        <f t="shared" si="15"/>
        <v>0</v>
      </c>
      <c r="Q87" s="199">
        <f t="shared" si="15"/>
        <v>0</v>
      </c>
    </row>
    <row r="88" spans="1:17" x14ac:dyDescent="0.25">
      <c r="A88" s="142" t="s">
        <v>326</v>
      </c>
      <c r="B88" s="199">
        <f t="shared" ref="B88:Q88" si="16">IF(B$55=0,0,B$55/B$5)</f>
        <v>2.779743467117976E-2</v>
      </c>
      <c r="C88" s="199">
        <f t="shared" si="16"/>
        <v>2.8127379345660331E-2</v>
      </c>
      <c r="D88" s="199">
        <f t="shared" si="16"/>
        <v>2.9125604494101027E-2</v>
      </c>
      <c r="E88" s="199">
        <f t="shared" si="16"/>
        <v>2.8757724935333129E-2</v>
      </c>
      <c r="F88" s="199">
        <f t="shared" si="16"/>
        <v>2.923929524729604E-2</v>
      </c>
      <c r="G88" s="199">
        <f t="shared" si="16"/>
        <v>2.890066175966452E-2</v>
      </c>
      <c r="H88" s="199">
        <f t="shared" si="16"/>
        <v>2.9174584967371596E-2</v>
      </c>
      <c r="I88" s="199">
        <f t="shared" si="16"/>
        <v>1.3862952129832257E-2</v>
      </c>
      <c r="J88" s="199">
        <f t="shared" si="16"/>
        <v>1.3446746096924091E-2</v>
      </c>
      <c r="K88" s="199">
        <f t="shared" si="16"/>
        <v>9.5241819336398144E-3</v>
      </c>
      <c r="L88" s="199">
        <f t="shared" si="16"/>
        <v>1.4227271119112301E-2</v>
      </c>
      <c r="M88" s="199">
        <f t="shared" si="16"/>
        <v>9.5107834942502918E-3</v>
      </c>
      <c r="N88" s="199">
        <f t="shared" si="16"/>
        <v>1.0064906580481193E-2</v>
      </c>
      <c r="O88" s="199">
        <f t="shared" si="16"/>
        <v>8.7567360879214542E-3</v>
      </c>
      <c r="P88" s="199">
        <f t="shared" si="16"/>
        <v>1.0282218744803102E-2</v>
      </c>
      <c r="Q88" s="199">
        <f t="shared" si="16"/>
        <v>1.0578164402422095E-2</v>
      </c>
    </row>
    <row r="89" spans="1:17" x14ac:dyDescent="0.25">
      <c r="A89" s="142" t="s">
        <v>325</v>
      </c>
      <c r="B89" s="199">
        <f t="shared" ref="B89:Q89" si="17">IF(B$66=0,0,B$66/B$5)</f>
        <v>0</v>
      </c>
      <c r="C89" s="199">
        <f t="shared" si="17"/>
        <v>0</v>
      </c>
      <c r="D89" s="199">
        <f t="shared" si="17"/>
        <v>0</v>
      </c>
      <c r="E89" s="199">
        <f t="shared" si="17"/>
        <v>0</v>
      </c>
      <c r="F89" s="199">
        <f t="shared" si="17"/>
        <v>0</v>
      </c>
      <c r="G89" s="199">
        <f t="shared" si="17"/>
        <v>0</v>
      </c>
      <c r="H89" s="199">
        <f t="shared" si="17"/>
        <v>0</v>
      </c>
      <c r="I89" s="199">
        <f t="shared" si="17"/>
        <v>0</v>
      </c>
      <c r="J89" s="199">
        <f t="shared" si="17"/>
        <v>0</v>
      </c>
      <c r="K89" s="199">
        <f t="shared" si="17"/>
        <v>0</v>
      </c>
      <c r="L89" s="199">
        <f t="shared" si="17"/>
        <v>0</v>
      </c>
      <c r="M89" s="199">
        <f t="shared" si="17"/>
        <v>0</v>
      </c>
      <c r="N89" s="199">
        <f t="shared" si="17"/>
        <v>0</v>
      </c>
      <c r="O89" s="199">
        <f t="shared" si="17"/>
        <v>0</v>
      </c>
      <c r="P89" s="199">
        <f t="shared" si="17"/>
        <v>0</v>
      </c>
      <c r="Q89" s="199">
        <f t="shared" si="17"/>
        <v>0</v>
      </c>
    </row>
    <row r="90" spans="1:17" x14ac:dyDescent="0.25">
      <c r="A90" s="127" t="s">
        <v>320</v>
      </c>
      <c r="B90" s="200">
        <f t="shared" ref="B90:Q90" si="18">IF(B$67=0,0,B$67/B$5)</f>
        <v>6.2566196704675905E-2</v>
      </c>
      <c r="C90" s="200">
        <f t="shared" si="18"/>
        <v>5.9794652906067225E-2</v>
      </c>
      <c r="D90" s="200">
        <f t="shared" si="18"/>
        <v>5.2582398258620808E-2</v>
      </c>
      <c r="E90" s="200">
        <f t="shared" si="18"/>
        <v>6.0364236254168716E-2</v>
      </c>
      <c r="F90" s="200">
        <f t="shared" si="18"/>
        <v>5.1068669555013421E-2</v>
      </c>
      <c r="G90" s="200">
        <f t="shared" si="18"/>
        <v>5.3632391270429888E-2</v>
      </c>
      <c r="H90" s="200">
        <f t="shared" si="18"/>
        <v>5.1581696354458931E-2</v>
      </c>
      <c r="I90" s="200">
        <f t="shared" si="18"/>
        <v>0.18787185800749337</v>
      </c>
      <c r="J90" s="200">
        <f t="shared" si="18"/>
        <v>0.19052761217112293</v>
      </c>
      <c r="K90" s="200">
        <f t="shared" si="18"/>
        <v>0.23111386997257585</v>
      </c>
      <c r="L90" s="200">
        <f t="shared" si="18"/>
        <v>0.18390041240125543</v>
      </c>
      <c r="M90" s="200">
        <f t="shared" si="18"/>
        <v>0.2242029874623909</v>
      </c>
      <c r="N90" s="200">
        <f t="shared" si="18"/>
        <v>0.20984954823296156</v>
      </c>
      <c r="O90" s="200">
        <f t="shared" si="18"/>
        <v>0.22237160601060421</v>
      </c>
      <c r="P90" s="200">
        <f t="shared" si="18"/>
        <v>0.2089406471689145</v>
      </c>
      <c r="Q90" s="200">
        <f t="shared" si="18"/>
        <v>0.2115524390193228</v>
      </c>
    </row>
    <row r="91" spans="1:17" x14ac:dyDescent="0.25">
      <c r="A91" s="72" t="s">
        <v>319</v>
      </c>
      <c r="B91" s="71">
        <f t="shared" ref="B91:Q91" si="19">IF(B$68=0,0,B$68/B$5)</f>
        <v>4.7891305676660459E-2</v>
      </c>
      <c r="C91" s="71">
        <f t="shared" si="19"/>
        <v>5.6608933313572508E-2</v>
      </c>
      <c r="D91" s="71">
        <f t="shared" si="19"/>
        <v>4.3470023694185941E-2</v>
      </c>
      <c r="E91" s="71">
        <f t="shared" si="19"/>
        <v>3.8467613912931249E-2</v>
      </c>
      <c r="F91" s="71">
        <f t="shared" si="19"/>
        <v>4.2945070583616712E-2</v>
      </c>
      <c r="G91" s="71">
        <f t="shared" si="19"/>
        <v>5.0037677642943215E-2</v>
      </c>
      <c r="H91" s="71">
        <f t="shared" si="19"/>
        <v>4.4701208185763952E-2</v>
      </c>
      <c r="I91" s="71">
        <f t="shared" si="19"/>
        <v>0.19944055257639717</v>
      </c>
      <c r="J91" s="71">
        <f t="shared" si="19"/>
        <v>0.22623229128533626</v>
      </c>
      <c r="K91" s="71">
        <f t="shared" si="19"/>
        <v>0.13076204430056876</v>
      </c>
      <c r="L91" s="71">
        <f t="shared" si="19"/>
        <v>0.21313095941348689</v>
      </c>
      <c r="M91" s="71">
        <f t="shared" si="19"/>
        <v>0.169344314394518</v>
      </c>
      <c r="N91" s="71">
        <f t="shared" si="19"/>
        <v>0.21612306283816385</v>
      </c>
      <c r="O91" s="71">
        <f t="shared" si="19"/>
        <v>0.21544240654415203</v>
      </c>
      <c r="P91" s="71">
        <f t="shared" si="19"/>
        <v>0.20082366423688133</v>
      </c>
      <c r="Q91" s="71">
        <f t="shared" si="19"/>
        <v>0.20676148874297295</v>
      </c>
    </row>
    <row r="93" spans="1:17" ht="12.75" x14ac:dyDescent="0.25">
      <c r="A93" s="98" t="str">
        <f>FBT_fec!$A$110</f>
        <v>Energy intensity (toe/physical output index)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 t="shared" ref="B95:Q95" si="20">SUM(B$96:B$106)</f>
        <v>184.55910644391636</v>
      </c>
      <c r="C95" s="230">
        <f t="shared" si="20"/>
        <v>185.33948032842795</v>
      </c>
      <c r="D95" s="230">
        <f t="shared" si="20"/>
        <v>181.46161200933264</v>
      </c>
      <c r="E95" s="230">
        <f t="shared" si="20"/>
        <v>180.47892142062224</v>
      </c>
      <c r="F95" s="230">
        <f t="shared" si="20"/>
        <v>182.4658653954308</v>
      </c>
      <c r="G95" s="230">
        <f t="shared" si="20"/>
        <v>181.20454740180907</v>
      </c>
      <c r="H95" s="230">
        <f t="shared" si="20"/>
        <v>177.39890785000287</v>
      </c>
      <c r="I95" s="230">
        <f t="shared" si="20"/>
        <v>208.45682855802886</v>
      </c>
      <c r="J95" s="230">
        <f t="shared" si="20"/>
        <v>200.75824654415115</v>
      </c>
      <c r="K95" s="230">
        <f t="shared" si="20"/>
        <v>210.10502157476418</v>
      </c>
      <c r="L95" s="230">
        <f t="shared" si="20"/>
        <v>201.06210041545646</v>
      </c>
      <c r="M95" s="230">
        <f t="shared" si="20"/>
        <v>200.55108243881017</v>
      </c>
      <c r="N95" s="230">
        <f t="shared" si="20"/>
        <v>195.57243973905673</v>
      </c>
      <c r="O95" s="230">
        <f t="shared" si="20"/>
        <v>196.03165692653886</v>
      </c>
      <c r="P95" s="230">
        <f t="shared" si="20"/>
        <v>192.03761923286879</v>
      </c>
      <c r="Q95" s="230">
        <f t="shared" si="20"/>
        <v>189.25486529060774</v>
      </c>
    </row>
    <row r="96" spans="1:17" x14ac:dyDescent="0.25">
      <c r="A96" s="132" t="s">
        <v>83</v>
      </c>
      <c r="B96" s="275">
        <f>IF(B$6=0,0,B$6/OIS!B$5*1000)</f>
        <v>0.81833274677854995</v>
      </c>
      <c r="C96" s="275">
        <f>IF(C$6=0,0,C$6/OIS!C$5*1000)</f>
        <v>0.80306862508796817</v>
      </c>
      <c r="D96" s="275">
        <f>IF(D$6=0,0,D$6/OIS!D$5*1000)</f>
        <v>0.74607642147434039</v>
      </c>
      <c r="E96" s="275">
        <f>IF(E$6=0,0,E$6/OIS!E$5*1000)</f>
        <v>0.74674443745898955</v>
      </c>
      <c r="F96" s="275">
        <f>IF(F$6=0,0,F$6/OIS!F$5*1000)</f>
        <v>0.74702427817892969</v>
      </c>
      <c r="G96" s="275">
        <f>IF(G$6=0,0,G$6/OIS!G$5*1000)</f>
        <v>0.75389297620767715</v>
      </c>
      <c r="H96" s="275">
        <f>IF(H$6=0,0,H$6/OIS!H$5*1000)</f>
        <v>0.72707298898533657</v>
      </c>
      <c r="I96" s="275">
        <f>IF(I$6=0,0,I$6/OIS!I$5*1000)</f>
        <v>2.2456804348088539</v>
      </c>
      <c r="J96" s="275">
        <f>IF(J$6=0,0,J$6/OIS!J$5*1000)</f>
        <v>2.1695324976279067</v>
      </c>
      <c r="K96" s="275">
        <f>IF(K$6=0,0,K$6/OIS!K$5*1000)</f>
        <v>2.2507966839935669</v>
      </c>
      <c r="L96" s="275">
        <f>IF(L$6=0,0,L$6/OIS!L$5*1000)</f>
        <v>2.1697613636125941</v>
      </c>
      <c r="M96" s="275">
        <f>IF(M$6=0,0,M$6/OIS!M$5*1000)</f>
        <v>2.2009211738569703</v>
      </c>
      <c r="N96" s="275">
        <f>IF(N$6=0,0,N$6/OIS!N$5*1000)</f>
        <v>2.1720632463779177</v>
      </c>
      <c r="O96" s="275">
        <f>IF(O$6=0,0,O$6/OIS!O$5*1000)</f>
        <v>2.1827611938419738</v>
      </c>
      <c r="P96" s="275">
        <f>IF(P$6=0,0,P$6/OIS!P$5*1000)</f>
        <v>2.1266973268427676</v>
      </c>
      <c r="Q96" s="275">
        <f>IF(Q$6=0,0,Q$6/OIS!Q$5*1000)</f>
        <v>2.0816134949180345</v>
      </c>
    </row>
    <row r="97" spans="1:17" x14ac:dyDescent="0.25">
      <c r="A97" s="76" t="s">
        <v>82</v>
      </c>
      <c r="B97" s="274">
        <f>IF(B$7=0,0,B$7/OIS!B$5*1000)</f>
        <v>0.39938989136810504</v>
      </c>
      <c r="C97" s="274">
        <f>IF(C$7=0,0,C$7/OIS!C$5*1000)</f>
        <v>0.39779235885842174</v>
      </c>
      <c r="D97" s="274">
        <f>IF(D$7=0,0,D$7/OIS!D$5*1000)</f>
        <v>0.38015912519220518</v>
      </c>
      <c r="E97" s="274">
        <f>IF(E$7=0,0,E$7/OIS!E$5*1000)</f>
        <v>0.36291143553304583</v>
      </c>
      <c r="F97" s="274">
        <f>IF(F$7=0,0,F$7/OIS!F$5*1000)</f>
        <v>0.38123626291483848</v>
      </c>
      <c r="G97" s="274">
        <f>IF(G$7=0,0,G$7/OIS!G$5*1000)</f>
        <v>0.38171086836829415</v>
      </c>
      <c r="H97" s="274">
        <f>IF(H$7=0,0,H$7/OIS!H$5*1000)</f>
        <v>0.37119089859772003</v>
      </c>
      <c r="I97" s="274">
        <f>IF(I$7=0,0,I$7/OIS!I$5*1000)</f>
        <v>1.0311881464788981</v>
      </c>
      <c r="J97" s="274">
        <f>IF(J$7=0,0,J$7/OIS!J$5*1000)</f>
        <v>0.98516110266677415</v>
      </c>
      <c r="K97" s="274">
        <f>IF(K$7=0,0,K$7/OIS!K$5*1000)</f>
        <v>0.95026621800669808</v>
      </c>
      <c r="L97" s="274">
        <f>IF(L$7=0,0,L$7/OIS!L$5*1000)</f>
        <v>1.0018414452988296</v>
      </c>
      <c r="M97" s="274">
        <f>IF(M$7=0,0,M$7/OIS!M$5*1000)</f>
        <v>0.90825123165411448</v>
      </c>
      <c r="N97" s="274">
        <f>IF(N$7=0,0,N$7/OIS!N$5*1000)</f>
        <v>0.89696757091081891</v>
      </c>
      <c r="O97" s="274">
        <f>IF(O$7=0,0,O$7/OIS!O$5*1000)</f>
        <v>0.87427004626403171</v>
      </c>
      <c r="P97" s="274">
        <f>IF(P$7=0,0,P$7/OIS!P$5*1000)</f>
        <v>0.88464767362706276</v>
      </c>
      <c r="Q97" s="274">
        <f>IF(Q$7=0,0,Q$7/OIS!Q$5*1000)</f>
        <v>0.87688360657328368</v>
      </c>
    </row>
    <row r="98" spans="1:17" x14ac:dyDescent="0.25">
      <c r="A98" s="76" t="s">
        <v>81</v>
      </c>
      <c r="B98" s="274">
        <f>IF(B$8=0,0,B$8/OIS!B$5*1000)</f>
        <v>1.4624051180242443</v>
      </c>
      <c r="C98" s="274">
        <f>IF(C$8=0,0,C$8/OIS!C$5*1000)</f>
        <v>1.3754790994641084</v>
      </c>
      <c r="D98" s="274">
        <f>IF(D$8=0,0,D$8/OIS!D$5*1000)</f>
        <v>1.2638677853334275</v>
      </c>
      <c r="E98" s="274">
        <f>IF(E$8=0,0,E$8/OIS!E$5*1000)</f>
        <v>1.3800166453108398</v>
      </c>
      <c r="F98" s="274">
        <f>IF(F$8=0,0,F$8/OIS!F$5*1000)</f>
        <v>1.2793352620386553</v>
      </c>
      <c r="G98" s="274">
        <f>IF(G$8=0,0,G$8/OIS!G$5*1000)</f>
        <v>1.2785672529303833</v>
      </c>
      <c r="H98" s="274">
        <f>IF(H$8=0,0,H$8/OIS!H$5*1000)</f>
        <v>1.2269002466200334</v>
      </c>
      <c r="I98" s="274">
        <f>IF(I$8=0,0,I$8/OIS!I$5*1000)</f>
        <v>4.2449674146349938</v>
      </c>
      <c r="J98" s="274">
        <f>IF(J$8=0,0,J$8/OIS!J$5*1000)</f>
        <v>4.1886438436838134</v>
      </c>
      <c r="K98" s="274">
        <f>IF(K$8=0,0,K$8/OIS!K$5*1000)</f>
        <v>4.2791276843025825</v>
      </c>
      <c r="L98" s="274">
        <f>IF(L$8=0,0,L$8/OIS!L$5*1000)</f>
        <v>4.1287972691046768</v>
      </c>
      <c r="M98" s="274">
        <f>IF(M$8=0,0,M$8/OIS!M$5*1000)</f>
        <v>4.7479504252650013</v>
      </c>
      <c r="N98" s="274">
        <f>IF(N$8=0,0,N$8/OIS!N$5*1000)</f>
        <v>4.9367205027630714</v>
      </c>
      <c r="O98" s="274">
        <f>IF(O$8=0,0,O$8/OIS!O$5*1000)</f>
        <v>5.0641222336540066</v>
      </c>
      <c r="P98" s="274">
        <f>IF(P$8=0,0,P$8/OIS!P$5*1000)</f>
        <v>4.7629943823494667</v>
      </c>
      <c r="Q98" s="274">
        <f>IF(Q$8=0,0,Q$8/OIS!Q$5*1000)</f>
        <v>4.5038878325954528</v>
      </c>
    </row>
    <row r="99" spans="1:17" x14ac:dyDescent="0.25">
      <c r="A99" s="76" t="s">
        <v>80</v>
      </c>
      <c r="B99" s="274">
        <f>IF(B$9=0,0,B$9/OIS!B$5*1000)</f>
        <v>0.83373828953885387</v>
      </c>
      <c r="C99" s="274">
        <f>IF(C$9=0,0,C$9/OIS!C$5*1000)</f>
        <v>0.76881266499528944</v>
      </c>
      <c r="D99" s="274">
        <f>IF(D$9=0,0,D$9/OIS!D$5*1000)</f>
        <v>0.6813476868788807</v>
      </c>
      <c r="E99" s="274">
        <f>IF(E$9=0,0,E$9/OIS!E$5*1000)</f>
        <v>0.76087334404838625</v>
      </c>
      <c r="F99" s="274">
        <f>IF(F$9=0,0,F$9/OIS!F$5*1000)</f>
        <v>0.68917111225096461</v>
      </c>
      <c r="G99" s="274">
        <f>IF(G$9=0,0,G$9/OIS!G$5*1000)</f>
        <v>0.69498113637577397</v>
      </c>
      <c r="H99" s="274">
        <f>IF(H$9=0,0,H$9/OIS!H$5*1000)</f>
        <v>0.65947078522376068</v>
      </c>
      <c r="I99" s="274">
        <f>IF(I$9=0,0,I$9/OIS!I$5*1000)</f>
        <v>2.5770948914297169</v>
      </c>
      <c r="J99" s="274">
        <f>IF(J$9=0,0,J$9/OIS!J$5*1000)</f>
        <v>2.5679310626695422</v>
      </c>
      <c r="K99" s="274">
        <f>IF(K$9=0,0,K$9/OIS!K$5*1000)</f>
        <v>2.7901370616620467</v>
      </c>
      <c r="L99" s="274">
        <f>IF(L$9=0,0,L$9/OIS!L$5*1000)</f>
        <v>2.4936576234451717</v>
      </c>
      <c r="M99" s="274">
        <f>IF(M$9=0,0,M$9/OIS!M$5*1000)</f>
        <v>3.1155004418926304</v>
      </c>
      <c r="N99" s="274">
        <f>IF(N$9=0,0,N$9/OIS!N$5*1000)</f>
        <v>3.2240727780842766</v>
      </c>
      <c r="O99" s="274">
        <f>IF(O$9=0,0,O$9/OIS!O$5*1000)</f>
        <v>3.3645757378665371</v>
      </c>
      <c r="P99" s="274">
        <f>IF(P$9=0,0,P$9/OIS!P$5*1000)</f>
        <v>3.0994687934884251</v>
      </c>
      <c r="Q99" s="274">
        <f>IF(Q$9=0,0,Q$9/OIS!Q$5*1000)</f>
        <v>2.9133241196362714</v>
      </c>
    </row>
    <row r="100" spans="1:17" x14ac:dyDescent="0.25">
      <c r="A100" s="129" t="s">
        <v>79</v>
      </c>
      <c r="B100" s="273">
        <f>IF(B$10=0,0,B$10/OIS!B$5*1000)</f>
        <v>2.5039845274313768</v>
      </c>
      <c r="C100" s="273">
        <f>IF(C$10=0,0,C$10/OIS!C$5*1000)</f>
        <v>2.5105197871882399</v>
      </c>
      <c r="D100" s="273">
        <f>IF(D$10=0,0,D$10/OIS!D$5*1000)</f>
        <v>2.3816571571773002</v>
      </c>
      <c r="E100" s="273">
        <f>IF(E$10=0,0,E$10/OIS!E$5*1000)</f>
        <v>2.3595750851074033</v>
      </c>
      <c r="F100" s="273">
        <f>IF(F$10=0,0,F$10/OIS!F$5*1000)</f>
        <v>2.3801086291776183</v>
      </c>
      <c r="G100" s="273">
        <f>IF(G$10=0,0,G$10/OIS!G$5*1000)</f>
        <v>2.3961768664363121</v>
      </c>
      <c r="H100" s="273">
        <f>IF(H$10=0,0,H$10/OIS!H$5*1000)</f>
        <v>2.3262391413567545</v>
      </c>
      <c r="I100" s="273">
        <f>IF(I$10=0,0,I$10/OIS!I$5*1000)</f>
        <v>3.9172561572679339</v>
      </c>
      <c r="J100" s="273">
        <f>IF(J$10=0,0,J$10/OIS!J$5*1000)</f>
        <v>3.7787621902502511</v>
      </c>
      <c r="K100" s="273">
        <f>IF(K$10=0,0,K$10/OIS!K$5*1000)</f>
        <v>4.3807416870839111</v>
      </c>
      <c r="L100" s="273">
        <f>IF(L$10=0,0,L$10/OIS!L$5*1000)</f>
        <v>3.732053597579172</v>
      </c>
      <c r="M100" s="273">
        <f>IF(M$10=0,0,M$10/OIS!M$5*1000)</f>
        <v>3.9616539069703536</v>
      </c>
      <c r="N100" s="273">
        <f>IF(N$10=0,0,N$10/OIS!N$5*1000)</f>
        <v>3.7096409086674811</v>
      </c>
      <c r="O100" s="273">
        <f>IF(O$10=0,0,O$10/OIS!O$5*1000)</f>
        <v>3.8014703372882557</v>
      </c>
      <c r="P100" s="273">
        <f>IF(P$10=0,0,P$10/OIS!P$5*1000)</f>
        <v>3.6509524678555798</v>
      </c>
      <c r="Q100" s="273">
        <f>IF(Q$10=0,0,Q$10/OIS!Q$5*1000)</f>
        <v>3.6348317243499597</v>
      </c>
    </row>
    <row r="101" spans="1:17" x14ac:dyDescent="0.25">
      <c r="A101" s="127" t="s">
        <v>324</v>
      </c>
      <c r="B101" s="296">
        <f>IF(B$15=0,0,B$15/OIS!B$5*1000)</f>
        <v>108.69900643977877</v>
      </c>
      <c r="C101" s="296">
        <f>IF(C$15=0,0,C$15/OIS!C$5*1000)</f>
        <v>106.34841486518191</v>
      </c>
      <c r="D101" s="296">
        <f>IF(D$15=0,0,D$15/OIS!D$5*1000)</f>
        <v>113.78546016902389</v>
      </c>
      <c r="E101" s="296">
        <f>IF(E$15=0,0,E$15/OIS!E$5*1000)</f>
        <v>115.09513455394861</v>
      </c>
      <c r="F101" s="296">
        <f>IF(F$15=0,0,F$15/OIS!F$5*1000)</f>
        <v>112.73984989789045</v>
      </c>
      <c r="G101" s="296">
        <f>IF(G$15=0,0,G$15/OIS!G$5*1000)</f>
        <v>112.46337183083504</v>
      </c>
      <c r="H101" s="296">
        <f>IF(H$15=0,0,H$15/OIS!H$5*1000)</f>
        <v>115.58740167015607</v>
      </c>
      <c r="I101" s="296">
        <f>IF(I$15=0,0,I$15/OIS!I$5*1000)</f>
        <v>15.389932122558955</v>
      </c>
      <c r="J101" s="296">
        <f>IF(J$15=0,0,J$15/OIS!J$5*1000)</f>
        <v>15.325415343499824</v>
      </c>
      <c r="K101" s="296">
        <f>IF(K$15=0,0,K$15/OIS!K$5*1000)</f>
        <v>20.247909595488828</v>
      </c>
      <c r="L101" s="296">
        <f>IF(L$15=0,0,L$15/OIS!L$5*1000)</f>
        <v>18.257591641533779</v>
      </c>
      <c r="M101" s="296">
        <f>IF(M$15=0,0,M$15/OIS!M$5*1000)</f>
        <v>18.131152502547643</v>
      </c>
      <c r="N101" s="296">
        <f>IF(N$15=0,0,N$15/OIS!N$5*1000)</f>
        <v>15.539720271172937</v>
      </c>
      <c r="O101" s="296">
        <f>IF(O$15=0,0,O$15/OIS!O$5*1000)</f>
        <v>13.439274420568562</v>
      </c>
      <c r="P101" s="296">
        <f>IF(P$15=0,0,P$15/OIS!P$5*1000)</f>
        <v>17.296255526335845</v>
      </c>
      <c r="Q101" s="296">
        <f>IF(Q$15=0,0,Q$15/OIS!Q$5*1000)</f>
        <v>12.867795758385379</v>
      </c>
    </row>
    <row r="102" spans="1:17" x14ac:dyDescent="0.25">
      <c r="A102" s="127" t="s">
        <v>323</v>
      </c>
      <c r="B102" s="296">
        <f>IF(B$26=0,0,B$26/OIS!B$5*1000)</f>
        <v>34.407520358721762</v>
      </c>
      <c r="C102" s="296">
        <f>IF(C$26=0,0,C$26/OIS!C$5*1000)</f>
        <v>36.269412061291263</v>
      </c>
      <c r="D102" s="296">
        <f>IF(D$26=0,0,D$26/OIS!D$5*1000)</f>
        <v>29.290024188707886</v>
      </c>
      <c r="E102" s="296">
        <f>IF(E$26=0,0,E$26/OIS!E$5*1000)</f>
        <v>26.712121541121956</v>
      </c>
      <c r="F102" s="296">
        <f>IF(F$26=0,0,F$26/OIS!F$5*1000)</f>
        <v>31.444999787695238</v>
      </c>
      <c r="G102" s="296">
        <f>IF(G$26=0,0,G$26/OIS!G$5*1000)</f>
        <v>29.08869330835995</v>
      </c>
      <c r="H102" s="296">
        <f>IF(H$26=0,0,H$26/OIS!H$5*1000)</f>
        <v>24.238567445781019</v>
      </c>
      <c r="I102" s="296">
        <f>IF(I$26=0,0,I$26/OIS!I$5*1000)</f>
        <v>89.835966648752517</v>
      </c>
      <c r="J102" s="296">
        <f>IF(J$26=0,0,J$26/OIS!J$5*1000)</f>
        <v>80.156147229372124</v>
      </c>
      <c r="K102" s="296">
        <f>IF(K$26=0,0,K$26/OIS!K$5*1000)</f>
        <v>93.304265746575155</v>
      </c>
      <c r="L102" s="296">
        <f>IF(L$26=0,0,L$26/OIS!L$5*1000)</f>
        <v>81.059445218106021</v>
      </c>
      <c r="M102" s="296">
        <f>IF(M$26=0,0,M$26/OIS!M$5*1000)</f>
        <v>82.964281466148876</v>
      </c>
      <c r="N102" s="296">
        <f>IF(N$26=0,0,N$26/OIS!N$5*1000)</f>
        <v>76.010724533858777</v>
      </c>
      <c r="O102" s="296">
        <f>IF(O$26=0,0,O$26/OIS!O$5*1000)</f>
        <v>76.444424028844736</v>
      </c>
      <c r="P102" s="296">
        <f>IF(P$26=0,0,P$26/OIS!P$5*1000)</f>
        <v>75.734360016066304</v>
      </c>
      <c r="Q102" s="296">
        <f>IF(Q$26=0,0,Q$26/OIS!Q$5*1000)</f>
        <v>77.336140074570991</v>
      </c>
    </row>
    <row r="103" spans="1:17" x14ac:dyDescent="0.25">
      <c r="A103" s="127" t="s">
        <v>322</v>
      </c>
      <c r="B103" s="296">
        <f>IF(B$34=0,0,B$34/OIS!B$5*1000)</f>
        <v>9.9185214284024159</v>
      </c>
      <c r="C103" s="296">
        <f>IF(C$34=0,0,C$34/OIS!C$5*1000)</f>
        <v>10.078686817122136</v>
      </c>
      <c r="D103" s="296">
        <f>IF(D$34=0,0,D$34/OIS!D$5*1000)</f>
        <v>10.218013008341947</v>
      </c>
      <c r="E103" s="296">
        <f>IF(E$34=0,0,E$34/OIS!E$5*1000)</f>
        <v>10.034315479090385</v>
      </c>
      <c r="F103" s="296">
        <f>IF(F$34=0,0,F$34/OIS!F$5*1000)</f>
        <v>10.314668400977398</v>
      </c>
      <c r="G103" s="296">
        <f>IF(G$34=0,0,G$34/OIS!G$5*1000)</f>
        <v>10.124733911960709</v>
      </c>
      <c r="H103" s="296">
        <f>IF(H$34=0,0,H$34/OIS!H$5*1000)</f>
        <v>10.006043053031741</v>
      </c>
      <c r="I103" s="296">
        <f>IF(I$34=0,0,I$34/OIS!I$5*1000)</f>
        <v>5.5869989351774336</v>
      </c>
      <c r="J103" s="296">
        <f>IF(J$34=0,0,J$34/OIS!J$5*1000)</f>
        <v>5.2191206584095848</v>
      </c>
      <c r="K103" s="296">
        <f>IF(K$34=0,0,K$34/OIS!K$5*1000)</f>
        <v>3.8687516712554535</v>
      </c>
      <c r="L103" s="296">
        <f>IF(L$34=0,0,L$34/OIS!L$5*1000)</f>
        <v>5.53042569448517</v>
      </c>
      <c r="M103" s="296">
        <f>IF(M$34=0,0,M$34/OIS!M$5*1000)</f>
        <v>3.68763598758526</v>
      </c>
      <c r="N103" s="296">
        <f>IF(N$34=0,0,N$34/OIS!N$5*1000)</f>
        <v>3.8056087823347613</v>
      </c>
      <c r="O103" s="296">
        <f>IF(O$34=0,0,O$34/OIS!O$5*1000)</f>
        <v>3.3187551368617432</v>
      </c>
      <c r="P103" s="296">
        <f>IF(P$34=0,0,P$34/OIS!P$5*1000)</f>
        <v>3.8175074291548907</v>
      </c>
      <c r="Q103" s="296">
        <f>IF(Q$34=0,0,Q$34/OIS!Q$5*1000)</f>
        <v>3.8704735527377712</v>
      </c>
    </row>
    <row r="104" spans="1:17" x14ac:dyDescent="0.25">
      <c r="A104" s="127" t="s">
        <v>321</v>
      </c>
      <c r="B104" s="296">
        <f>IF(B$53=0,0,B$53/OIS!B$5*1000)</f>
        <v>5.1302697043460768</v>
      </c>
      <c r="C104" s="296">
        <f>IF(C$53=0,0,C$53/OIS!C$5*1000)</f>
        <v>5.2131138709252456</v>
      </c>
      <c r="D104" s="296">
        <f>IF(D$53=0,0,D$53/OIS!D$5*1000)</f>
        <v>5.285179142245835</v>
      </c>
      <c r="E104" s="296">
        <f>IF(E$53=0,0,E$53/OIS!E$5*1000)</f>
        <v>5.1901631788398559</v>
      </c>
      <c r="F104" s="296">
        <f>IF(F$53=0,0,F$53/OIS!F$5*1000)</f>
        <v>5.3351733108503767</v>
      </c>
      <c r="G104" s="296">
        <f>IF(G$53=0,0,G$53/OIS!G$5*1000)</f>
        <v>5.2369313337727794</v>
      </c>
      <c r="H104" s="296">
        <f>IF(H$53=0,0,H$53/OIS!H$5*1000)</f>
        <v>5.175539510188834</v>
      </c>
      <c r="I104" s="296">
        <f>IF(I$53=0,0,I$53/OIS!I$5*1000)</f>
        <v>2.8898270354366034</v>
      </c>
      <c r="J104" s="296">
        <f>IF(J$53=0,0,J$53/OIS!J$5*1000)</f>
        <v>2.6995451681428886</v>
      </c>
      <c r="K104" s="296">
        <f>IF(K$53=0,0,K$53/OIS!K$5*1000)</f>
        <v>2.0010784506493722</v>
      </c>
      <c r="L104" s="296">
        <f>IF(L$53=0,0,L$53/OIS!L$5*1000)</f>
        <v>2.8605650143888814</v>
      </c>
      <c r="M104" s="296">
        <f>IF(M$53=0,0,M$53/OIS!M$5*1000)</f>
        <v>1.9073979246130652</v>
      </c>
      <c r="N104" s="296">
        <f>IF(N$53=0,0,N$53/OIS!N$5*1000)</f>
        <v>1.9684183356903939</v>
      </c>
      <c r="O104" s="296">
        <f>IF(O$53=0,0,O$53/OIS!O$5*1000)</f>
        <v>1.7165974845836605</v>
      </c>
      <c r="P104" s="296">
        <f>IF(P$53=0,0,P$53/OIS!P$5*1000)</f>
        <v>1.9745728081835647</v>
      </c>
      <c r="Q104" s="296">
        <f>IF(Q$53=0,0,Q$53/OIS!Q$5*1000)</f>
        <v>2.0019690790022953</v>
      </c>
    </row>
    <row r="105" spans="1:17" x14ac:dyDescent="0.25">
      <c r="A105" s="127" t="s">
        <v>320</v>
      </c>
      <c r="B105" s="296">
        <f>IF(B$67=0,0,B$67/OIS!B$5*1000)</f>
        <v>11.547161357409291</v>
      </c>
      <c r="C105" s="296">
        <f>IF(C$67=0,0,C$67/OIS!C$5*1000)</f>
        <v>11.082309896029226</v>
      </c>
      <c r="D105" s="296">
        <f>IF(D$67=0,0,D$67/OIS!D$5*1000)</f>
        <v>9.5416867513260577</v>
      </c>
      <c r="E105" s="296">
        <f>IF(E$67=0,0,E$67/OIS!E$5*1000)</f>
        <v>10.894472251531989</v>
      </c>
      <c r="F105" s="296">
        <f>IF(F$67=0,0,F$67/OIS!F$5*1000)</f>
        <v>9.3182889849488131</v>
      </c>
      <c r="G105" s="296">
        <f>IF(G$67=0,0,G$67/OIS!G$5*1000)</f>
        <v>9.7184331862349822</v>
      </c>
      <c r="H105" s="296">
        <f>IF(H$67=0,0,H$67/OIS!H$5*1000)</f>
        <v>9.1505365983314917</v>
      </c>
      <c r="I105" s="296">
        <f>IF(I$67=0,0,I$67/OIS!I$5*1000)</f>
        <v>39.163171695546382</v>
      </c>
      <c r="J105" s="296">
        <f>IF(J$67=0,0,J$67/OIS!J$5*1000)</f>
        <v>38.249989337718702</v>
      </c>
      <c r="K105" s="296">
        <f>IF(K$67=0,0,K$67/OIS!K$5*1000)</f>
        <v>48.558184636815291</v>
      </c>
      <c r="L105" s="296">
        <f>IF(L$67=0,0,L$67/OIS!L$5*1000)</f>
        <v>36.975403184665069</v>
      </c>
      <c r="M105" s="296">
        <f>IF(M$67=0,0,M$67/OIS!M$5*1000)</f>
        <v>44.964151821597483</v>
      </c>
      <c r="N105" s="296">
        <f>IF(N$67=0,0,N$67/OIS!N$5*1000)</f>
        <v>41.040788126059155</v>
      </c>
      <c r="O105" s="296">
        <f>IF(O$67=0,0,O$67/OIS!O$5*1000)</f>
        <v>43.591874379674231</v>
      </c>
      <c r="P105" s="296">
        <f>IF(P$67=0,0,P$67/OIS!P$5*1000)</f>
        <v>40.124464443293192</v>
      </c>
      <c r="Q105" s="296">
        <f>IF(Q$67=0,0,Q$67/OIS!Q$5*1000)</f>
        <v>40.03732834850144</v>
      </c>
    </row>
    <row r="106" spans="1:17" x14ac:dyDescent="0.25">
      <c r="A106" s="72" t="s">
        <v>319</v>
      </c>
      <c r="B106" s="295">
        <f>IF(B$68=0,0,B$68/OIS!B$5*1000)</f>
        <v>8.838776582116914</v>
      </c>
      <c r="C106" s="295">
        <f>IF(C$68=0,0,C$68/OIS!C$5*1000)</f>
        <v>10.491870282284163</v>
      </c>
      <c r="D106" s="295">
        <f>IF(D$68=0,0,D$68/OIS!D$5*1000)</f>
        <v>7.8881405736308654</v>
      </c>
      <c r="E106" s="295">
        <f>IF(E$68=0,0,E$68/OIS!E$5*1000)</f>
        <v>6.9425934686307524</v>
      </c>
      <c r="F106" s="295">
        <f>IF(F$68=0,0,F$68/OIS!F$5*1000)</f>
        <v>7.8360094685074806</v>
      </c>
      <c r="G106" s="295">
        <f>IF(G$68=0,0,G$68/OIS!G$5*1000)</f>
        <v>9.0670547303271452</v>
      </c>
      <c r="H106" s="295">
        <f>IF(H$68=0,0,H$68/OIS!H$5*1000)</f>
        <v>7.9299455117301347</v>
      </c>
      <c r="I106" s="295">
        <f>IF(I$68=0,0,I$68/OIS!I$5*1000)</f>
        <v>41.574745075936569</v>
      </c>
      <c r="J106" s="295">
        <f>IF(J$68=0,0,J$68/OIS!J$5*1000)</f>
        <v>45.41799811010975</v>
      </c>
      <c r="K106" s="295">
        <f>IF(K$68=0,0,K$68/OIS!K$5*1000)</f>
        <v>27.473762138931264</v>
      </c>
      <c r="L106" s="295">
        <f>IF(L$68=0,0,L$68/OIS!L$5*1000)</f>
        <v>42.85255836323708</v>
      </c>
      <c r="M106" s="295">
        <f>IF(M$68=0,0,M$68/OIS!M$5*1000)</f>
        <v>33.962185556678769</v>
      </c>
      <c r="N106" s="295">
        <f>IF(N$68=0,0,N$68/OIS!N$5*1000)</f>
        <v>42.267714683137179</v>
      </c>
      <c r="O106" s="295">
        <f>IF(O$68=0,0,O$68/OIS!O$5*1000)</f>
        <v>42.233531927091121</v>
      </c>
      <c r="P106" s="295">
        <f>IF(P$68=0,0,P$68/OIS!P$5*1000)</f>
        <v>38.565698365671707</v>
      </c>
      <c r="Q106" s="295">
        <f>IF(Q$68=0,0,Q$68/OIS!Q$5*1000)</f>
        <v>39.130617699336852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511.78761990623599</v>
      </c>
      <c r="C5" s="96">
        <v>531.99282938957754</v>
      </c>
      <c r="D5" s="96">
        <v>635.14994166886925</v>
      </c>
      <c r="E5" s="96">
        <v>641.69137170369595</v>
      </c>
      <c r="F5" s="96">
        <v>646.91766246234579</v>
      </c>
      <c r="G5" s="96">
        <v>615.16530186322927</v>
      </c>
      <c r="H5" s="96">
        <v>676.64665056527349</v>
      </c>
      <c r="I5" s="96">
        <v>185.54397498119337</v>
      </c>
      <c r="J5" s="96">
        <v>193.76349990799932</v>
      </c>
      <c r="K5" s="96">
        <v>152.3249859595764</v>
      </c>
      <c r="L5" s="96">
        <v>202.89768991391799</v>
      </c>
      <c r="M5" s="96">
        <v>173.02555385947738</v>
      </c>
      <c r="N5" s="96">
        <v>190.80914047714799</v>
      </c>
      <c r="O5" s="96">
        <v>182.95626770755229</v>
      </c>
      <c r="P5" s="96">
        <v>193.37863284063332</v>
      </c>
      <c r="Q5" s="96">
        <v>192.04394665861599</v>
      </c>
    </row>
    <row r="6" spans="1:17" x14ac:dyDescent="0.25">
      <c r="A6" s="132" t="s">
        <v>83</v>
      </c>
      <c r="B6" s="160">
        <v>2.630507593566024</v>
      </c>
      <c r="C6" s="160">
        <v>2.6833559783237213</v>
      </c>
      <c r="D6" s="160">
        <v>2.98389130268979</v>
      </c>
      <c r="E6" s="160">
        <v>3.0173217056296071</v>
      </c>
      <c r="F6" s="160">
        <v>3.0430363921641175</v>
      </c>
      <c r="G6" s="160">
        <v>2.920283061626658</v>
      </c>
      <c r="H6" s="160">
        <v>3.1263229619682806</v>
      </c>
      <c r="I6" s="160">
        <v>2.674573743533541</v>
      </c>
      <c r="J6" s="160">
        <v>2.7279141929140343</v>
      </c>
      <c r="K6" s="160">
        <v>2.2248461704329432</v>
      </c>
      <c r="L6" s="160">
        <v>2.8568119186235315</v>
      </c>
      <c r="M6" s="160">
        <v>2.5134391279841921</v>
      </c>
      <c r="N6" s="160">
        <v>2.7354279313765337</v>
      </c>
      <c r="O6" s="160">
        <v>2.6357678190466181</v>
      </c>
      <c r="P6" s="160">
        <v>2.7808689028871894</v>
      </c>
      <c r="Q6" s="160">
        <v>2.7652858298811327</v>
      </c>
    </row>
    <row r="7" spans="1:17" x14ac:dyDescent="0.25">
      <c r="A7" s="76" t="s">
        <v>82</v>
      </c>
      <c r="B7" s="159">
        <v>0.33613197437122472</v>
      </c>
      <c r="C7" s="159">
        <v>0.34800477010377989</v>
      </c>
      <c r="D7" s="159">
        <v>0.39807805032108379</v>
      </c>
      <c r="E7" s="159">
        <v>0.38393119663528807</v>
      </c>
      <c r="F7" s="159">
        <v>0.40660223528058925</v>
      </c>
      <c r="G7" s="159">
        <v>0.38712650477120147</v>
      </c>
      <c r="H7" s="159">
        <v>0.41788451382873404</v>
      </c>
      <c r="I7" s="159">
        <v>0.32154936935879203</v>
      </c>
      <c r="J7" s="159">
        <v>0.3243208952536315</v>
      </c>
      <c r="K7" s="159">
        <v>0.24593035727041307</v>
      </c>
      <c r="L7" s="159">
        <v>0.34535981268444049</v>
      </c>
      <c r="M7" s="159">
        <v>0.27156450655762743</v>
      </c>
      <c r="N7" s="159">
        <v>0.29575539839778947</v>
      </c>
      <c r="O7" s="159">
        <v>0.27640739294116773</v>
      </c>
      <c r="P7" s="159">
        <v>0.30286444967185844</v>
      </c>
      <c r="Q7" s="159">
        <v>0.30498958776297896</v>
      </c>
    </row>
    <row r="8" spans="1:17" x14ac:dyDescent="0.25">
      <c r="A8" s="76" t="s">
        <v>81</v>
      </c>
      <c r="B8" s="159">
        <v>6.7492414043359563</v>
      </c>
      <c r="C8" s="159">
        <v>6.5986829462490846</v>
      </c>
      <c r="D8" s="159">
        <v>7.2573649386074797</v>
      </c>
      <c r="E8" s="159">
        <v>8.0059261544223226</v>
      </c>
      <c r="F8" s="159">
        <v>7.4822882395147214</v>
      </c>
      <c r="G8" s="159">
        <v>7.11076725247342</v>
      </c>
      <c r="H8" s="159">
        <v>7.5743037554589865</v>
      </c>
      <c r="I8" s="159">
        <v>7.2586961437451221</v>
      </c>
      <c r="J8" s="159">
        <v>7.5616333302051864</v>
      </c>
      <c r="K8" s="159">
        <v>6.0729065998643765</v>
      </c>
      <c r="L8" s="159">
        <v>7.8049633978053636</v>
      </c>
      <c r="M8" s="159">
        <v>7.7848041894272804</v>
      </c>
      <c r="N8" s="159">
        <v>8.926248735739815</v>
      </c>
      <c r="O8" s="159">
        <v>8.7797619606362733</v>
      </c>
      <c r="P8" s="159">
        <v>8.9419561154274536</v>
      </c>
      <c r="Q8" s="159">
        <v>8.5902367628839027</v>
      </c>
    </row>
    <row r="9" spans="1:17" x14ac:dyDescent="0.25">
      <c r="A9" s="76" t="s">
        <v>80</v>
      </c>
      <c r="B9" s="159">
        <v>2.6935238445463359</v>
      </c>
      <c r="C9" s="159">
        <v>2.5818297988411567</v>
      </c>
      <c r="D9" s="159">
        <v>2.7387344047834099</v>
      </c>
      <c r="E9" s="159">
        <v>3.0898929856031931</v>
      </c>
      <c r="F9" s="159">
        <v>2.8215057701886161</v>
      </c>
      <c r="G9" s="159">
        <v>2.7056381710184483</v>
      </c>
      <c r="H9" s="159">
        <v>2.8499211129525319</v>
      </c>
      <c r="I9" s="159">
        <v>3.0847393940159837</v>
      </c>
      <c r="J9" s="159">
        <v>3.2451094893321093</v>
      </c>
      <c r="K9" s="159">
        <v>2.7718562765272869</v>
      </c>
      <c r="L9" s="159">
        <v>3.2998025264822082</v>
      </c>
      <c r="M9" s="159">
        <v>3.5757994107374098</v>
      </c>
      <c r="N9" s="159">
        <v>4.0807415979941899</v>
      </c>
      <c r="O9" s="159">
        <v>4.0833131204954158</v>
      </c>
      <c r="P9" s="159">
        <v>4.073273264550358</v>
      </c>
      <c r="Q9" s="159">
        <v>3.8896469711427755</v>
      </c>
    </row>
    <row r="10" spans="1:17" x14ac:dyDescent="0.25">
      <c r="A10" s="129" t="s">
        <v>79</v>
      </c>
      <c r="B10" s="158">
        <v>12.982048165714801</v>
      </c>
      <c r="C10" s="158">
        <v>13.543769058118365</v>
      </c>
      <c r="D10" s="158">
        <v>15.336475905825708</v>
      </c>
      <c r="E10" s="158">
        <v>15.50590762639589</v>
      </c>
      <c r="F10" s="158">
        <v>15.603646000812461</v>
      </c>
      <c r="G10" s="158">
        <v>14.954245305125458</v>
      </c>
      <c r="H10" s="158">
        <v>16.103058488300949</v>
      </c>
      <c r="I10" s="158">
        <v>7.7281990286960713</v>
      </c>
      <c r="J10" s="158">
        <v>7.8739983385233501</v>
      </c>
      <c r="K10" s="158">
        <v>7.2111196730706384</v>
      </c>
      <c r="L10" s="158">
        <v>8.1352492954967737</v>
      </c>
      <c r="M10" s="158">
        <v>7.4931321222138436</v>
      </c>
      <c r="N10" s="158">
        <v>7.7289727581286769</v>
      </c>
      <c r="O10" s="158">
        <v>7.5809099720744317</v>
      </c>
      <c r="P10" s="158">
        <v>7.9210705808053641</v>
      </c>
      <c r="Q10" s="158">
        <v>8.0072452749133216</v>
      </c>
    </row>
    <row r="11" spans="1:17" x14ac:dyDescent="0.25">
      <c r="A11" s="92" t="s">
        <v>125</v>
      </c>
      <c r="B11" s="91">
        <v>2.0705059249739723</v>
      </c>
      <c r="C11" s="91">
        <v>2.1578660775540359</v>
      </c>
      <c r="D11" s="91">
        <v>2.4502710857436161</v>
      </c>
      <c r="E11" s="91">
        <v>2.0620319092449231</v>
      </c>
      <c r="F11" s="91">
        <v>2.4940457501959954</v>
      </c>
      <c r="G11" s="91">
        <v>2.3876426642404973</v>
      </c>
      <c r="H11" s="91">
        <v>2.5730332347013487</v>
      </c>
      <c r="I11" s="91">
        <v>1.200117588517557</v>
      </c>
      <c r="J11" s="91">
        <v>1.2222197971939099</v>
      </c>
      <c r="K11" s="91">
        <v>1.1139009508068514</v>
      </c>
      <c r="L11" s="91">
        <v>1.2640165404245594</v>
      </c>
      <c r="M11" s="91">
        <v>1.1637926846596873</v>
      </c>
      <c r="N11" s="91">
        <v>1.2017659357106723</v>
      </c>
      <c r="O11" s="91">
        <v>1.1808309849256755</v>
      </c>
      <c r="P11" s="91">
        <v>1.2280504725944099</v>
      </c>
      <c r="Q11" s="91">
        <v>1.2421082622368851</v>
      </c>
    </row>
    <row r="12" spans="1:17" x14ac:dyDescent="0.25">
      <c r="A12" s="92" t="s">
        <v>26</v>
      </c>
      <c r="B12" s="91">
        <v>2.1832136304479772</v>
      </c>
      <c r="C12" s="91">
        <v>2.218528151508627</v>
      </c>
      <c r="D12" s="91">
        <v>2.6921639020148729</v>
      </c>
      <c r="E12" s="91">
        <v>2.670992901231986</v>
      </c>
      <c r="F12" s="91">
        <v>2.7679807294112764</v>
      </c>
      <c r="G12" s="91">
        <v>2.5836532835214556</v>
      </c>
      <c r="H12" s="91">
        <v>2.834350526203365</v>
      </c>
      <c r="I12" s="91">
        <v>0.43834955702742773</v>
      </c>
      <c r="J12" s="91">
        <v>0.4323119541414201</v>
      </c>
      <c r="K12" s="91">
        <v>0.2519242287916193</v>
      </c>
      <c r="L12" s="91">
        <v>0.4796932430409413</v>
      </c>
      <c r="M12" s="91">
        <v>0.42976203531375373</v>
      </c>
      <c r="N12" s="91">
        <v>0.47895316002182675</v>
      </c>
      <c r="O12" s="91">
        <v>0.52517156130285891</v>
      </c>
      <c r="P12" s="91">
        <v>0.39572237941335536</v>
      </c>
      <c r="Q12" s="91">
        <v>0.41854291396448295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8.7283286102928503</v>
      </c>
      <c r="C14" s="157">
        <v>9.1673748290557011</v>
      </c>
      <c r="D14" s="157">
        <v>10.194040918067218</v>
      </c>
      <c r="E14" s="157">
        <v>10.772882815918981</v>
      </c>
      <c r="F14" s="157">
        <v>10.341619521205189</v>
      </c>
      <c r="G14" s="157">
        <v>9.9829493573635038</v>
      </c>
      <c r="H14" s="157">
        <v>10.695674727396234</v>
      </c>
      <c r="I14" s="157">
        <v>6.089731883151086</v>
      </c>
      <c r="J14" s="157">
        <v>6.2194665871880197</v>
      </c>
      <c r="K14" s="157">
        <v>5.845294493472168</v>
      </c>
      <c r="L14" s="157">
        <v>6.3915395120312732</v>
      </c>
      <c r="M14" s="157">
        <v>5.8995774022404026</v>
      </c>
      <c r="N14" s="157">
        <v>6.0482536623961778</v>
      </c>
      <c r="O14" s="157">
        <v>5.8749074258458975</v>
      </c>
      <c r="P14" s="157">
        <v>6.2972977287975986</v>
      </c>
      <c r="Q14" s="157">
        <v>6.3465940987119529</v>
      </c>
    </row>
    <row r="15" spans="1:17" x14ac:dyDescent="0.25">
      <c r="A15" s="156" t="s">
        <v>324</v>
      </c>
      <c r="B15" s="204">
        <v>334.84950366853127</v>
      </c>
      <c r="C15" s="204">
        <v>340.46218712946222</v>
      </c>
      <c r="D15" s="204">
        <v>436.71358751168418</v>
      </c>
      <c r="E15" s="204">
        <v>446.21787034642614</v>
      </c>
      <c r="F15" s="204">
        <v>440.71824416973539</v>
      </c>
      <c r="G15" s="204">
        <v>417.99191229279597</v>
      </c>
      <c r="H15" s="204">
        <v>476.9061545971436</v>
      </c>
      <c r="I15" s="204">
        <v>16.109152312129403</v>
      </c>
      <c r="J15" s="204">
        <v>17.321831891531012</v>
      </c>
      <c r="K15" s="204">
        <v>18.081695314467865</v>
      </c>
      <c r="L15" s="204">
        <v>21.737805975198661</v>
      </c>
      <c r="M15" s="204">
        <v>19.034769399050166</v>
      </c>
      <c r="N15" s="204">
        <v>17.974854117244497</v>
      </c>
      <c r="O15" s="204">
        <v>14.838203199897995</v>
      </c>
      <c r="P15" s="204">
        <v>20.761705996859156</v>
      </c>
      <c r="Q15" s="204">
        <v>15.630024941138497</v>
      </c>
    </row>
    <row r="16" spans="1:17" x14ac:dyDescent="0.25">
      <c r="A16" s="88" t="s">
        <v>33</v>
      </c>
      <c r="B16" s="87">
        <v>2.5456166048804601E-3</v>
      </c>
      <c r="C16" s="87">
        <v>2.9030649927442869E-3</v>
      </c>
      <c r="D16" s="87">
        <v>2.8641694397516385E-3</v>
      </c>
      <c r="E16" s="87">
        <v>4.0446697255157879E-3</v>
      </c>
      <c r="F16" s="87">
        <v>1.5119037788006057E-4</v>
      </c>
      <c r="G16" s="87">
        <v>3.8040133978362212E-3</v>
      </c>
      <c r="H16" s="87">
        <v>2.1081586183056135E-3</v>
      </c>
      <c r="I16" s="87">
        <v>7.5588007189183598E-3</v>
      </c>
      <c r="J16" s="87">
        <v>3.048823376033457E-3</v>
      </c>
      <c r="K16" s="87">
        <v>2.6312853136170055E-2</v>
      </c>
      <c r="L16" s="87">
        <v>8.3188980399123424E-3</v>
      </c>
      <c r="M16" s="87">
        <v>4.6522798290700169E-2</v>
      </c>
      <c r="N16" s="87">
        <v>4.3955955678635125E-2</v>
      </c>
      <c r="O16" s="87">
        <v>4.4545786193428569E-2</v>
      </c>
      <c r="P16" s="87">
        <v>4.7008761569792105E-2</v>
      </c>
      <c r="Q16" s="87">
        <v>4.4550659945367457E-2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0.69224588206117676</v>
      </c>
      <c r="Q18" s="87">
        <v>0.65596566447139903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0.1191620765323385</v>
      </c>
      <c r="N19" s="87">
        <v>0.10977454929507446</v>
      </c>
      <c r="O19" s="87">
        <v>9.7821339620157613E-2</v>
      </c>
      <c r="P19" s="87">
        <v>1.1057693321780473</v>
      </c>
      <c r="Q19" s="87">
        <v>0.49242150432457721</v>
      </c>
    </row>
    <row r="20" spans="1:17" x14ac:dyDescent="0.25">
      <c r="A20" s="88" t="s">
        <v>29</v>
      </c>
      <c r="B20" s="87">
        <v>1.0255911974066156</v>
      </c>
      <c r="C20" s="87">
        <v>1.3035284387587414</v>
      </c>
      <c r="D20" s="87">
        <v>0.62696692322606296</v>
      </c>
      <c r="E20" s="87">
        <v>0.72872419189694515</v>
      </c>
      <c r="F20" s="87">
        <v>8.8049537138369424E-2</v>
      </c>
      <c r="G20" s="87">
        <v>0.70990997365833763</v>
      </c>
      <c r="H20" s="87">
        <v>0.84407276498402373</v>
      </c>
      <c r="I20" s="87">
        <v>3.1368490169186076</v>
      </c>
      <c r="J20" s="87">
        <v>0.47818206164324306</v>
      </c>
      <c r="K20" s="87">
        <v>1.1984267727258755</v>
      </c>
      <c r="L20" s="87">
        <v>0.49377468767067206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2.5828583848844984</v>
      </c>
      <c r="C21" s="87">
        <v>2.5909401474240941</v>
      </c>
      <c r="D21" s="87">
        <v>2.3654209667724935</v>
      </c>
      <c r="E21" s="87">
        <v>2.3690153258011506</v>
      </c>
      <c r="F21" s="87">
        <v>2.3622068699308274</v>
      </c>
      <c r="G21" s="87">
        <v>1.9002967480518693</v>
      </c>
      <c r="H21" s="87">
        <v>1.9252826668285723</v>
      </c>
      <c r="I21" s="87">
        <v>2.0113839209696374</v>
      </c>
      <c r="J21" s="87">
        <v>1.4570897060088142</v>
      </c>
      <c r="K21" s="87">
        <v>1.5932667210236744</v>
      </c>
      <c r="L21" s="87">
        <v>1.6761850310128477</v>
      </c>
      <c r="M21" s="87">
        <v>2.0278876974450952</v>
      </c>
      <c r="N21" s="87">
        <v>1.7417912896841741</v>
      </c>
      <c r="O21" s="87">
        <v>1.5527117722676644</v>
      </c>
      <c r="P21" s="87">
        <v>1.4007539845786579</v>
      </c>
      <c r="Q21" s="87">
        <v>1.5773178830753278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0.23187417263340704</v>
      </c>
      <c r="N22" s="87">
        <v>0.27661611635209843</v>
      </c>
      <c r="O22" s="87">
        <v>0.25179811338370456</v>
      </c>
      <c r="P22" s="87">
        <v>0.83223305343199583</v>
      </c>
      <c r="Q22" s="87">
        <v>0.24718564999389286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1.8407164642268445</v>
      </c>
      <c r="C24" s="87">
        <v>1.966504892328097</v>
      </c>
      <c r="D24" s="87">
        <v>1.6199047935634563</v>
      </c>
      <c r="E24" s="87">
        <v>1.8897339377977154</v>
      </c>
      <c r="F24" s="87">
        <v>2.1675790968044</v>
      </c>
      <c r="G24" s="87">
        <v>2.0155237749015549</v>
      </c>
      <c r="H24" s="87">
        <v>2.3733216482950987</v>
      </c>
      <c r="I24" s="87">
        <v>1.1808771531364173</v>
      </c>
      <c r="J24" s="87">
        <v>2.9773062372485604</v>
      </c>
      <c r="K24" s="87">
        <v>1.9902147156427887</v>
      </c>
      <c r="L24" s="87">
        <v>3.4309571928137217</v>
      </c>
      <c r="M24" s="87">
        <v>1.4984620151632615</v>
      </c>
      <c r="N24" s="87">
        <v>1.6172998118508919</v>
      </c>
      <c r="O24" s="87">
        <v>1.4894322638557527</v>
      </c>
      <c r="P24" s="87">
        <v>1.6032165308442909</v>
      </c>
      <c r="Q24" s="87">
        <v>1.1977914072629632</v>
      </c>
    </row>
    <row r="25" spans="1:17" x14ac:dyDescent="0.25">
      <c r="A25" s="88" t="s">
        <v>22</v>
      </c>
      <c r="B25" s="87">
        <v>329.39779200540841</v>
      </c>
      <c r="C25" s="87">
        <v>334.59831058595853</v>
      </c>
      <c r="D25" s="87">
        <v>432.09843065868239</v>
      </c>
      <c r="E25" s="87">
        <v>441.22635222120482</v>
      </c>
      <c r="F25" s="87">
        <v>436.10025747548389</v>
      </c>
      <c r="G25" s="87">
        <v>413.36237778278638</v>
      </c>
      <c r="H25" s="87">
        <v>471.7613693584176</v>
      </c>
      <c r="I25" s="87">
        <v>9.7724834203858215</v>
      </c>
      <c r="J25" s="87">
        <v>12.406205063254362</v>
      </c>
      <c r="K25" s="87">
        <v>13.273474251939358</v>
      </c>
      <c r="L25" s="87">
        <v>16.128570165661507</v>
      </c>
      <c r="M25" s="87">
        <v>15.110860638985365</v>
      </c>
      <c r="N25" s="87">
        <v>14.185416394383624</v>
      </c>
      <c r="O25" s="87">
        <v>11.401893924577287</v>
      </c>
      <c r="P25" s="87">
        <v>15.080478452195196</v>
      </c>
      <c r="Q25" s="87">
        <v>11.414792172064971</v>
      </c>
    </row>
    <row r="26" spans="1:17" x14ac:dyDescent="0.25">
      <c r="A26" s="156" t="s">
        <v>323</v>
      </c>
      <c r="B26" s="204">
        <v>58.515546958924872</v>
      </c>
      <c r="C26" s="204">
        <v>63.821118339746867</v>
      </c>
      <c r="D26" s="204">
        <v>62.556935031317366</v>
      </c>
      <c r="E26" s="204">
        <v>58.079889546566989</v>
      </c>
      <c r="F26" s="204">
        <v>68.097936446964695</v>
      </c>
      <c r="G26" s="204">
        <v>60.29920029274561</v>
      </c>
      <c r="H26" s="204">
        <v>56.493990422840511</v>
      </c>
      <c r="I26" s="204">
        <v>54.763802374143033</v>
      </c>
      <c r="J26" s="204">
        <v>51.938573677626877</v>
      </c>
      <c r="K26" s="204">
        <v>47.658732015398954</v>
      </c>
      <c r="L26" s="204">
        <v>55.383731128927046</v>
      </c>
      <c r="M26" s="204">
        <v>49.024880701069208</v>
      </c>
      <c r="N26" s="204">
        <v>49.549894291681134</v>
      </c>
      <c r="O26" s="204">
        <v>47.773980869847129</v>
      </c>
      <c r="P26" s="204">
        <v>51.257592154025772</v>
      </c>
      <c r="Q26" s="204">
        <v>53.1828279278105</v>
      </c>
    </row>
    <row r="27" spans="1:17" x14ac:dyDescent="0.25">
      <c r="A27" s="152" t="s">
        <v>332</v>
      </c>
      <c r="B27" s="151">
        <v>47.912077919259751</v>
      </c>
      <c r="C27" s="151">
        <v>52.621041830476472</v>
      </c>
      <c r="D27" s="151">
        <v>48.965743205530316</v>
      </c>
      <c r="E27" s="151">
        <v>44.595577964055146</v>
      </c>
      <c r="F27" s="151">
        <v>54.123988933830404</v>
      </c>
      <c r="G27" s="151">
        <v>47.255816358586202</v>
      </c>
      <c r="H27" s="151">
        <v>42.184979862852103</v>
      </c>
      <c r="I27" s="151">
        <v>52.55082681502136</v>
      </c>
      <c r="J27" s="151">
        <v>49.756078513450788</v>
      </c>
      <c r="K27" s="151">
        <v>46.386911040268949</v>
      </c>
      <c r="L27" s="151">
        <v>52.962035006033517</v>
      </c>
      <c r="M27" s="151">
        <v>47.624315488497032</v>
      </c>
      <c r="N27" s="151">
        <v>47.955967545274149</v>
      </c>
      <c r="O27" s="151">
        <v>46.441173010180982</v>
      </c>
      <c r="P27" s="151">
        <v>49.597446745248703</v>
      </c>
      <c r="Q27" s="151">
        <v>51.472830547499782</v>
      </c>
    </row>
    <row r="28" spans="1:17" x14ac:dyDescent="0.25">
      <c r="A28" s="154" t="s">
        <v>33</v>
      </c>
      <c r="B28" s="83">
        <v>2.014567034977539E-2</v>
      </c>
      <c r="C28" s="83">
        <v>2.7993816993488407E-2</v>
      </c>
      <c r="D28" s="83">
        <v>4.1061970246826951E-2</v>
      </c>
      <c r="E28" s="83">
        <v>3.1949294732807602E-2</v>
      </c>
      <c r="F28" s="83">
        <v>1.8736542801371488E-2</v>
      </c>
      <c r="G28" s="83">
        <v>3.7987925574204599E-2</v>
      </c>
      <c r="H28" s="83">
        <v>1.0902938653911688E-2</v>
      </c>
      <c r="I28" s="83">
        <v>2.0119933103625153E-2</v>
      </c>
      <c r="J28" s="83">
        <v>2.3301768893057385E-2</v>
      </c>
      <c r="K28" s="83">
        <v>8.524947167822098E-3</v>
      </c>
      <c r="L28" s="83">
        <v>2.5114376748234545E-2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3.020517335268512</v>
      </c>
      <c r="C29" s="83">
        <v>3.5110804240499167</v>
      </c>
      <c r="D29" s="83">
        <v>2.7914971905556616</v>
      </c>
      <c r="E29" s="83">
        <v>2.1449142911985239</v>
      </c>
      <c r="F29" s="83">
        <v>2.7632000392153331</v>
      </c>
      <c r="G29" s="83">
        <v>2.8149323065514795</v>
      </c>
      <c r="H29" s="83">
        <v>1.674784145772001</v>
      </c>
      <c r="I29" s="83">
        <v>3.5982073310782825</v>
      </c>
      <c r="J29" s="83">
        <v>6.0447074165991639</v>
      </c>
      <c r="K29" s="83">
        <v>4.9187015094100985</v>
      </c>
      <c r="L29" s="83">
        <v>9.2209817550625388</v>
      </c>
      <c r="M29" s="83">
        <v>6.4622414852512051</v>
      </c>
      <c r="N29" s="83">
        <v>7.8979328968256519</v>
      </c>
      <c r="O29" s="83">
        <v>6.2989860625188392</v>
      </c>
      <c r="P29" s="83">
        <v>9.9774965958997406</v>
      </c>
      <c r="Q29" s="83">
        <v>10.395373729882737</v>
      </c>
    </row>
    <row r="30" spans="1:17" x14ac:dyDescent="0.25">
      <c r="A30" s="154" t="s">
        <v>125</v>
      </c>
      <c r="B30" s="83">
        <v>29.864501257002637</v>
      </c>
      <c r="C30" s="83">
        <v>30.245151427769482</v>
      </c>
      <c r="D30" s="83">
        <v>32.288164669073417</v>
      </c>
      <c r="E30" s="83">
        <v>31.487304409397748</v>
      </c>
      <c r="F30" s="83">
        <v>35.800695107628094</v>
      </c>
      <c r="G30" s="83">
        <v>32.760605137229128</v>
      </c>
      <c r="H30" s="83">
        <v>31.595879214843986</v>
      </c>
      <c r="I30" s="83">
        <v>36.76552041925104</v>
      </c>
      <c r="J30" s="83">
        <v>37.472535073412168</v>
      </c>
      <c r="K30" s="83">
        <v>38.21335302522747</v>
      </c>
      <c r="L30" s="83">
        <v>37.752881710606907</v>
      </c>
      <c r="M30" s="83">
        <v>37.162582479605398</v>
      </c>
      <c r="N30" s="83">
        <v>36.413283031362361</v>
      </c>
      <c r="O30" s="83">
        <v>36.807180488632916</v>
      </c>
      <c r="P30" s="83">
        <v>37.115579079527059</v>
      </c>
      <c r="Q30" s="83">
        <v>38.663326419398544</v>
      </c>
    </row>
    <row r="31" spans="1:17" x14ac:dyDescent="0.25">
      <c r="A31" s="154" t="s">
        <v>29</v>
      </c>
      <c r="B31" s="83">
        <v>13.590701505817316</v>
      </c>
      <c r="C31" s="83">
        <v>17.379888484176291</v>
      </c>
      <c r="D31" s="83">
        <v>13.491226520736655</v>
      </c>
      <c r="E31" s="83">
        <v>10.193167775216454</v>
      </c>
      <c r="F31" s="83">
        <v>15.50394160737245</v>
      </c>
      <c r="G31" s="83">
        <v>11.217241006387191</v>
      </c>
      <c r="H31" s="83">
        <v>8.4666244497785357</v>
      </c>
      <c r="I31" s="83">
        <v>10.484759519627891</v>
      </c>
      <c r="J31" s="83">
        <v>4.9950290720437529</v>
      </c>
      <c r="K31" s="83">
        <v>1.2115248151870888</v>
      </c>
      <c r="L31" s="83">
        <v>2.5900090149532344</v>
      </c>
      <c r="M31" s="83">
        <v>1.3114756868637081</v>
      </c>
      <c r="N31" s="83">
        <v>1.3115047388858723</v>
      </c>
      <c r="O31" s="83">
        <v>0.87403788730569387</v>
      </c>
      <c r="P31" s="83">
        <v>0.74637326675472937</v>
      </c>
      <c r="Q31" s="83">
        <v>0.61088255896666266</v>
      </c>
    </row>
    <row r="32" spans="1:17" x14ac:dyDescent="0.25">
      <c r="A32" s="154" t="s">
        <v>26</v>
      </c>
      <c r="B32" s="83">
        <v>1.4162121508215142</v>
      </c>
      <c r="C32" s="83">
        <v>1.4569276774872908</v>
      </c>
      <c r="D32" s="83">
        <v>0.35379285491775941</v>
      </c>
      <c r="E32" s="83">
        <v>0.73824219350961262</v>
      </c>
      <c r="F32" s="83">
        <v>3.7415636813153977E-2</v>
      </c>
      <c r="G32" s="83">
        <v>0.4250499828442007</v>
      </c>
      <c r="H32" s="83">
        <v>0.4367891138036698</v>
      </c>
      <c r="I32" s="83">
        <v>1.6822196119605195</v>
      </c>
      <c r="J32" s="83">
        <v>1.2205051825026485</v>
      </c>
      <c r="K32" s="83">
        <v>2.0348067432764725</v>
      </c>
      <c r="L32" s="83">
        <v>3.3730481486626021</v>
      </c>
      <c r="M32" s="83">
        <v>2.6880158367767244</v>
      </c>
      <c r="N32" s="83">
        <v>2.3332468782002653</v>
      </c>
      <c r="O32" s="83">
        <v>2.4609685717235292</v>
      </c>
      <c r="P32" s="83">
        <v>1.757997803067167</v>
      </c>
      <c r="Q32" s="83">
        <v>1.8032478392518414</v>
      </c>
    </row>
    <row r="33" spans="1:17" x14ac:dyDescent="0.25">
      <c r="A33" s="152" t="s">
        <v>331</v>
      </c>
      <c r="B33" s="151">
        <v>10.603469039665125</v>
      </c>
      <c r="C33" s="151">
        <v>11.200076509270398</v>
      </c>
      <c r="D33" s="151">
        <v>13.591191825787051</v>
      </c>
      <c r="E33" s="151">
        <v>13.48431158251184</v>
      </c>
      <c r="F33" s="151">
        <v>13.973947513134288</v>
      </c>
      <c r="G33" s="151">
        <v>13.043383934159406</v>
      </c>
      <c r="H33" s="151">
        <v>14.309010559988407</v>
      </c>
      <c r="I33" s="151">
        <v>2.212975559121674</v>
      </c>
      <c r="J33" s="151">
        <v>2.1824951641760908</v>
      </c>
      <c r="K33" s="151">
        <v>1.271820975130008</v>
      </c>
      <c r="L33" s="151">
        <v>2.4216961228935259</v>
      </c>
      <c r="M33" s="151">
        <v>1.4005652125721755</v>
      </c>
      <c r="N33" s="151">
        <v>1.5939267464069862</v>
      </c>
      <c r="O33" s="151">
        <v>1.3328078596661446</v>
      </c>
      <c r="P33" s="151">
        <v>1.6601454087770673</v>
      </c>
      <c r="Q33" s="151">
        <v>1.7099973803107187</v>
      </c>
    </row>
    <row r="34" spans="1:17" x14ac:dyDescent="0.25">
      <c r="A34" s="156" t="s">
        <v>322</v>
      </c>
      <c r="B34" s="204">
        <v>18.380008688118103</v>
      </c>
      <c r="C34" s="204">
        <v>19.349623119600722</v>
      </c>
      <c r="D34" s="204">
        <v>23.499806984015372</v>
      </c>
      <c r="E34" s="204">
        <v>23.324099368747611</v>
      </c>
      <c r="F34" s="204">
        <v>24.205076672502567</v>
      </c>
      <c r="G34" s="204">
        <v>22.622643202823099</v>
      </c>
      <c r="H34" s="204">
        <v>24.765589885730062</v>
      </c>
      <c r="I34" s="204">
        <v>3.6931245027286295</v>
      </c>
      <c r="J34" s="204">
        <v>3.7092551612691809</v>
      </c>
      <c r="K34" s="204">
        <v>2.1977278310325268</v>
      </c>
      <c r="L34" s="204">
        <v>4.1766427505489379</v>
      </c>
      <c r="M34" s="204">
        <v>2.4502469686565647</v>
      </c>
      <c r="N34" s="204">
        <v>2.7816261738107282</v>
      </c>
      <c r="O34" s="204">
        <v>2.3307472298404233</v>
      </c>
      <c r="P34" s="204">
        <v>2.8912421757855467</v>
      </c>
      <c r="Q34" s="204">
        <v>2.9763781586911202</v>
      </c>
    </row>
    <row r="35" spans="1:17" x14ac:dyDescent="0.25">
      <c r="A35" s="152" t="s">
        <v>330</v>
      </c>
      <c r="B35" s="151">
        <v>8.4302635160454074</v>
      </c>
      <c r="C35" s="151">
        <v>8.8422506198450428</v>
      </c>
      <c r="D35" s="151">
        <v>10.732529580027339</v>
      </c>
      <c r="E35" s="151">
        <v>10.659083717745697</v>
      </c>
      <c r="F35" s="151">
        <v>11.078262112407439</v>
      </c>
      <c r="G35" s="151">
        <v>10.371497121852933</v>
      </c>
      <c r="H35" s="151">
        <v>11.325517334592263</v>
      </c>
      <c r="I35" s="151">
        <v>1.7756996598722936</v>
      </c>
      <c r="J35" s="151">
        <v>1.7752017363057553</v>
      </c>
      <c r="K35" s="151">
        <v>1.0642107259604805</v>
      </c>
      <c r="L35" s="151">
        <v>2.0180315693043815</v>
      </c>
      <c r="M35" s="151">
        <v>1.1809669415754955</v>
      </c>
      <c r="N35" s="151">
        <v>1.3391796426563685</v>
      </c>
      <c r="O35" s="151">
        <v>1.124337338994601</v>
      </c>
      <c r="P35" s="151">
        <v>1.385415108556731</v>
      </c>
      <c r="Q35" s="151">
        <v>1.4269532703160379</v>
      </c>
    </row>
    <row r="36" spans="1:17" x14ac:dyDescent="0.25">
      <c r="A36" s="154" t="s">
        <v>33</v>
      </c>
      <c r="B36" s="83">
        <v>1.3881843490183487E-2</v>
      </c>
      <c r="C36" s="83">
        <v>1.4443557165291158E-2</v>
      </c>
      <c r="D36" s="83">
        <v>3.254835575328003E-2</v>
      </c>
      <c r="E36" s="83">
        <v>4.2521216639200728E-2</v>
      </c>
      <c r="F36" s="83">
        <v>1.1084316584067175E-2</v>
      </c>
      <c r="G36" s="83">
        <v>3.1734760133497728E-2</v>
      </c>
      <c r="H36" s="83">
        <v>1.9157462947460992E-2</v>
      </c>
      <c r="I36" s="83">
        <v>2.2326966581828929E-3</v>
      </c>
      <c r="J36" s="83">
        <v>3.6795862630774096E-3</v>
      </c>
      <c r="K36" s="83">
        <v>9.4600816785780906E-4</v>
      </c>
      <c r="L36" s="83">
        <v>3.1529544596988123E-3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1.725254016659439</v>
      </c>
      <c r="C37" s="83">
        <v>1.5458917427291414</v>
      </c>
      <c r="D37" s="83">
        <v>1.8044976187259927</v>
      </c>
      <c r="E37" s="83">
        <v>2.1688006194033993</v>
      </c>
      <c r="F37" s="83">
        <v>1.2281591463133295</v>
      </c>
      <c r="G37" s="83">
        <v>1.7754683594315697</v>
      </c>
      <c r="H37" s="83">
        <v>1.7241445297404194</v>
      </c>
      <c r="I37" s="83">
        <v>0.32146859397720456</v>
      </c>
      <c r="J37" s="83">
        <v>0.61913530984315812</v>
      </c>
      <c r="K37" s="83">
        <v>0.48691259864083891</v>
      </c>
      <c r="L37" s="83">
        <v>1.0684374889050197</v>
      </c>
      <c r="M37" s="83">
        <v>0.6911565688446013</v>
      </c>
      <c r="N37" s="83">
        <v>0.9151752602824168</v>
      </c>
      <c r="O37" s="83">
        <v>0.68942706485536698</v>
      </c>
      <c r="P37" s="83">
        <v>0.98369647997463916</v>
      </c>
      <c r="Q37" s="83">
        <v>1.0063050078927391</v>
      </c>
    </row>
    <row r="38" spans="1:17" x14ac:dyDescent="0.25">
      <c r="A38" s="154" t="s">
        <v>125</v>
      </c>
      <c r="B38" s="83">
        <v>0.26744568879680025</v>
      </c>
      <c r="C38" s="83">
        <v>0.21203924144539668</v>
      </c>
      <c r="D38" s="83">
        <v>1.6699996561374335</v>
      </c>
      <c r="E38" s="83">
        <v>0</v>
      </c>
      <c r="F38" s="83">
        <v>3.5203141930919748</v>
      </c>
      <c r="G38" s="83">
        <v>2.4380865096000588</v>
      </c>
      <c r="H38" s="83">
        <v>1.3429183065977588</v>
      </c>
      <c r="I38" s="83">
        <v>0.36900274741554495</v>
      </c>
      <c r="J38" s="83">
        <v>0.39820267427629308</v>
      </c>
      <c r="K38" s="83">
        <v>0.31095628645090967</v>
      </c>
      <c r="L38" s="83">
        <v>0.34164948557820024</v>
      </c>
      <c r="M38" s="83">
        <v>0.16610435199212997</v>
      </c>
      <c r="N38" s="83">
        <v>0.11874917195664279</v>
      </c>
      <c r="O38" s="83">
        <v>0.12027893669588295</v>
      </c>
      <c r="P38" s="83">
        <v>0.20663468870091395</v>
      </c>
      <c r="Q38" s="83">
        <v>0.22054295373081112</v>
      </c>
    </row>
    <row r="39" spans="1:17" x14ac:dyDescent="0.25">
      <c r="A39" s="154" t="s">
        <v>29</v>
      </c>
      <c r="B39" s="83">
        <v>5.4478079909411461</v>
      </c>
      <c r="C39" s="83">
        <v>6.3181665777830585</v>
      </c>
      <c r="D39" s="83">
        <v>6.945045002238543</v>
      </c>
      <c r="E39" s="83">
        <v>7.4652376505754932</v>
      </c>
      <c r="F39" s="83">
        <v>6.29656980927275</v>
      </c>
      <c r="G39" s="83">
        <v>5.7711246855479619</v>
      </c>
      <c r="H39" s="83">
        <v>7.471818511473419</v>
      </c>
      <c r="I39" s="83">
        <v>0.89632074141247697</v>
      </c>
      <c r="J39" s="83">
        <v>0.56145398633202914</v>
      </c>
      <c r="K39" s="83">
        <v>3.9594574199530927E-2</v>
      </c>
      <c r="L39" s="83">
        <v>0.18132633561914302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0.97587397615783877</v>
      </c>
      <c r="C40" s="83">
        <v>0.75170950072215559</v>
      </c>
      <c r="D40" s="83">
        <v>0.28043894717208961</v>
      </c>
      <c r="E40" s="83">
        <v>0.98252423112760334</v>
      </c>
      <c r="F40" s="83">
        <v>2.2134647145316457E-2</v>
      </c>
      <c r="G40" s="83">
        <v>0.3550828071398438</v>
      </c>
      <c r="H40" s="83">
        <v>0.76747852383320425</v>
      </c>
      <c r="I40" s="83">
        <v>0.18667488040888416</v>
      </c>
      <c r="J40" s="83">
        <v>0.19273017959119756</v>
      </c>
      <c r="K40" s="83">
        <v>0.22580125850134322</v>
      </c>
      <c r="L40" s="83">
        <v>0.42346530474231991</v>
      </c>
      <c r="M40" s="83">
        <v>0.3237060207387642</v>
      </c>
      <c r="N40" s="83">
        <v>0.30525521041730902</v>
      </c>
      <c r="O40" s="83">
        <v>0.31463133744335098</v>
      </c>
      <c r="P40" s="83">
        <v>0.19508393988117798</v>
      </c>
      <c r="Q40" s="83">
        <v>0.20010530869248747</v>
      </c>
    </row>
    <row r="41" spans="1:17" x14ac:dyDescent="0.25">
      <c r="A41" s="152" t="s">
        <v>329</v>
      </c>
      <c r="B41" s="151">
        <v>8.6337058218299045</v>
      </c>
      <c r="C41" s="151">
        <v>9.1172857878699904</v>
      </c>
      <c r="D41" s="151">
        <v>11.080419716892939</v>
      </c>
      <c r="E41" s="151">
        <v>10.991423302390629</v>
      </c>
      <c r="F41" s="151">
        <v>11.3924515194036</v>
      </c>
      <c r="G41" s="151">
        <v>10.63227904288425</v>
      </c>
      <c r="H41" s="151">
        <v>11.664123483003479</v>
      </c>
      <c r="I41" s="151">
        <v>1.6427635121130493</v>
      </c>
      <c r="J41" s="151">
        <v>1.6631751390905747</v>
      </c>
      <c r="K41" s="151">
        <v>0.97566626932441736</v>
      </c>
      <c r="L41" s="151">
        <v>1.8580446986966024</v>
      </c>
      <c r="M41" s="151">
        <v>1.0954502242654849</v>
      </c>
      <c r="N41" s="151">
        <v>1.2446178477462078</v>
      </c>
      <c r="O41" s="151">
        <v>1.040989726645587</v>
      </c>
      <c r="P41" s="151">
        <v>1.2997797182996464</v>
      </c>
      <c r="Q41" s="151">
        <v>1.3371902099992909</v>
      </c>
    </row>
    <row r="42" spans="1:17" x14ac:dyDescent="0.25">
      <c r="A42" s="150" t="s">
        <v>33</v>
      </c>
      <c r="B42" s="87">
        <v>6.5780304594794818E-5</v>
      </c>
      <c r="C42" s="87">
        <v>7.7910992953680058E-5</v>
      </c>
      <c r="D42" s="87">
        <v>7.2794214208579797E-5</v>
      </c>
      <c r="E42" s="87">
        <v>9.9795947669851625E-5</v>
      </c>
      <c r="F42" s="87">
        <v>3.9148240780795682E-6</v>
      </c>
      <c r="G42" s="87">
        <v>9.6932090252837606E-5</v>
      </c>
      <c r="H42" s="87">
        <v>5.1642232273897406E-5</v>
      </c>
      <c r="I42" s="87">
        <v>9.2181657987389207E-4</v>
      </c>
      <c r="J42" s="87">
        <v>3.3221126156593553E-4</v>
      </c>
      <c r="K42" s="87">
        <v>1.5783697314624189E-3</v>
      </c>
      <c r="L42" s="87">
        <v>7.8597914721548949E-4</v>
      </c>
      <c r="M42" s="87">
        <v>2.9506193284256268E-3</v>
      </c>
      <c r="N42" s="87">
        <v>3.660823503917028E-3</v>
      </c>
      <c r="O42" s="87">
        <v>3.4962344809913643E-3</v>
      </c>
      <c r="P42" s="87">
        <v>3.202494577713327E-3</v>
      </c>
      <c r="Q42" s="87">
        <v>4.2608161549610056E-3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4.7159584930862954E-2</v>
      </c>
      <c r="Q44" s="87">
        <v>6.2736424190055054E-2</v>
      </c>
    </row>
    <row r="45" spans="1:17" x14ac:dyDescent="0.25">
      <c r="A45" s="150" t="s">
        <v>125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7.5576263498736375E-3</v>
      </c>
      <c r="N45" s="87">
        <v>9.1424528027412334E-3</v>
      </c>
      <c r="O45" s="87">
        <v>7.6776361982183339E-3</v>
      </c>
      <c r="P45" s="87">
        <v>7.5331069618678831E-2</v>
      </c>
      <c r="Q45" s="87">
        <v>4.7095093613636341E-2</v>
      </c>
    </row>
    <row r="46" spans="1:17" x14ac:dyDescent="0.25">
      <c r="A46" s="150" t="s">
        <v>29</v>
      </c>
      <c r="B46" s="87">
        <v>2.6501909684987907E-2</v>
      </c>
      <c r="C46" s="87">
        <v>3.4983438283635968E-2</v>
      </c>
      <c r="D46" s="87">
        <v>1.5934659408617179E-2</v>
      </c>
      <c r="E46" s="87">
        <v>1.7980138368659627E-2</v>
      </c>
      <c r="F46" s="87">
        <v>2.2798967294499341E-3</v>
      </c>
      <c r="G46" s="87">
        <v>1.8089593921299382E-2</v>
      </c>
      <c r="H46" s="87">
        <v>2.0676718253966171E-2</v>
      </c>
      <c r="I46" s="87">
        <v>0.38254738283012579</v>
      </c>
      <c r="J46" s="87">
        <v>5.210451586191147E-2</v>
      </c>
      <c r="K46" s="87">
        <v>7.1887321897622161E-2</v>
      </c>
      <c r="L46" s="87">
        <v>4.6652405891980241E-2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4.773058441771591E-2</v>
      </c>
      <c r="C47" s="87">
        <v>4.9667801823967198E-2</v>
      </c>
      <c r="D47" s="87">
        <v>4.125665700221344E-2</v>
      </c>
      <c r="E47" s="87">
        <v>4.0141710835387069E-2</v>
      </c>
      <c r="F47" s="87">
        <v>4.1948969868384485E-2</v>
      </c>
      <c r="G47" s="87">
        <v>2.9627103126647066E-2</v>
      </c>
      <c r="H47" s="87">
        <v>2.8816584892393023E-2</v>
      </c>
      <c r="I47" s="87">
        <v>0.15303147782052109</v>
      </c>
      <c r="J47" s="87">
        <v>0.10232116140192084</v>
      </c>
      <c r="K47" s="87">
        <v>6.4495635445012717E-2</v>
      </c>
      <c r="L47" s="87">
        <v>0.11048865540727171</v>
      </c>
      <c r="M47" s="87">
        <v>9.5924666434089007E-2</v>
      </c>
      <c r="N47" s="87">
        <v>0.1021363015415224</v>
      </c>
      <c r="O47" s="87">
        <v>8.1413102180634633E-2</v>
      </c>
      <c r="P47" s="87">
        <v>5.9452681818334699E-2</v>
      </c>
      <c r="Q47" s="87">
        <v>9.9189723806614505E-2</v>
      </c>
    </row>
    <row r="48" spans="1:17" x14ac:dyDescent="0.25">
      <c r="A48" s="150" t="s">
        <v>26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1.4706175051202719E-2</v>
      </c>
      <c r="N48" s="87">
        <v>2.3037669518722492E-2</v>
      </c>
      <c r="O48" s="87">
        <v>1.9762705330600944E-2</v>
      </c>
      <c r="P48" s="87">
        <v>5.6696278566131096E-2</v>
      </c>
      <c r="Q48" s="87">
        <v>2.3640785839313533E-2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4.7565249793450913E-2</v>
      </c>
      <c r="C50" s="87">
        <v>5.2776065707271363E-2</v>
      </c>
      <c r="D50" s="87">
        <v>4.1170642666443887E-2</v>
      </c>
      <c r="E50" s="87">
        <v>4.6626251823899942E-2</v>
      </c>
      <c r="F50" s="87">
        <v>5.6125865668802899E-2</v>
      </c>
      <c r="G50" s="87">
        <v>5.1358634164281887E-2</v>
      </c>
      <c r="H50" s="87">
        <v>5.8137763808509046E-2</v>
      </c>
      <c r="I50" s="87">
        <v>0.14401122334538791</v>
      </c>
      <c r="J50" s="87">
        <v>0.32441848515058708</v>
      </c>
      <c r="K50" s="87">
        <v>0.11938251811862965</v>
      </c>
      <c r="L50" s="87">
        <v>0.3241608198108164</v>
      </c>
      <c r="M50" s="87">
        <v>9.5037081759894143E-2</v>
      </c>
      <c r="N50" s="87">
        <v>0.12014237080861684</v>
      </c>
      <c r="O50" s="87">
        <v>0.10227156447928741</v>
      </c>
      <c r="P50" s="87">
        <v>9.6619583905784581E-2</v>
      </c>
      <c r="Q50" s="87">
        <v>8.9452187977680564E-2</v>
      </c>
    </row>
    <row r="51" spans="1:17" x14ac:dyDescent="0.25">
      <c r="A51" s="150" t="s">
        <v>22</v>
      </c>
      <c r="B51" s="87">
        <v>8.5118422976291548</v>
      </c>
      <c r="C51" s="87">
        <v>8.9797805710621628</v>
      </c>
      <c r="D51" s="87">
        <v>10.981984963601455</v>
      </c>
      <c r="E51" s="87">
        <v>10.886575405415012</v>
      </c>
      <c r="F51" s="87">
        <v>11.292092872312885</v>
      </c>
      <c r="G51" s="87">
        <v>10.533106779581768</v>
      </c>
      <c r="H51" s="87">
        <v>11.556440773816337</v>
      </c>
      <c r="I51" s="87">
        <v>0.96225161153714056</v>
      </c>
      <c r="J51" s="87">
        <v>1.1839987654145894</v>
      </c>
      <c r="K51" s="87">
        <v>0.71832242413169034</v>
      </c>
      <c r="L51" s="87">
        <v>1.3759568384393186</v>
      </c>
      <c r="M51" s="87">
        <v>0.87927405534199976</v>
      </c>
      <c r="N51" s="87">
        <v>0.98649822957068767</v>
      </c>
      <c r="O51" s="87">
        <v>0.82636848397585438</v>
      </c>
      <c r="P51" s="87">
        <v>0.96131802488214091</v>
      </c>
      <c r="Q51" s="87">
        <v>1.0108151784170298</v>
      </c>
    </row>
    <row r="52" spans="1:17" x14ac:dyDescent="0.25">
      <c r="A52" s="152" t="s">
        <v>328</v>
      </c>
      <c r="B52" s="151">
        <v>1.3160393502427912</v>
      </c>
      <c r="C52" s="151">
        <v>1.3900867118856852</v>
      </c>
      <c r="D52" s="151">
        <v>1.6868576870950913</v>
      </c>
      <c r="E52" s="151">
        <v>1.6735923486112865</v>
      </c>
      <c r="F52" s="151">
        <v>1.7343630406915302</v>
      </c>
      <c r="G52" s="151">
        <v>1.6188670380859169</v>
      </c>
      <c r="H52" s="151">
        <v>1.7759490681343186</v>
      </c>
      <c r="I52" s="151">
        <v>0.2746613307432868</v>
      </c>
      <c r="J52" s="151">
        <v>0.27087828587285112</v>
      </c>
      <c r="K52" s="151">
        <v>0.15785083574762898</v>
      </c>
      <c r="L52" s="151">
        <v>0.30056648254795437</v>
      </c>
      <c r="M52" s="151">
        <v>0.1738298028155843</v>
      </c>
      <c r="N52" s="151">
        <v>0.19782868340815224</v>
      </c>
      <c r="O52" s="151">
        <v>0.16542016420023548</v>
      </c>
      <c r="P52" s="151">
        <v>0.20604734892916929</v>
      </c>
      <c r="Q52" s="151">
        <v>0.21223467837579166</v>
      </c>
    </row>
    <row r="53" spans="1:17" x14ac:dyDescent="0.25">
      <c r="A53" s="156" t="s">
        <v>321</v>
      </c>
      <c r="B53" s="204">
        <v>17.384111977213948</v>
      </c>
      <c r="C53" s="204">
        <v>18.357808377469155</v>
      </c>
      <c r="D53" s="204">
        <v>22.310611583030504</v>
      </c>
      <c r="E53" s="204">
        <v>22.131415804623636</v>
      </c>
      <c r="F53" s="204">
        <v>22.938892868869761</v>
      </c>
      <c r="G53" s="204">
        <v>21.408272793722539</v>
      </c>
      <c r="H53" s="204">
        <v>23.48590893980753</v>
      </c>
      <c r="I53" s="204">
        <v>3.3077319792906366</v>
      </c>
      <c r="J53" s="204">
        <v>3.3488311337368333</v>
      </c>
      <c r="K53" s="204">
        <v>1.9645204537130461</v>
      </c>
      <c r="L53" s="204">
        <v>3.7412042716512719</v>
      </c>
      <c r="M53" s="204">
        <v>2.205707462946553</v>
      </c>
      <c r="N53" s="204">
        <v>2.5060589833107434</v>
      </c>
      <c r="O53" s="204">
        <v>2.0960503344206662</v>
      </c>
      <c r="P53" s="204">
        <v>2.6171283380423964</v>
      </c>
      <c r="Q53" s="204">
        <v>2.6924549926968639</v>
      </c>
    </row>
    <row r="54" spans="1:17" x14ac:dyDescent="0.25">
      <c r="A54" s="152" t="s">
        <v>327</v>
      </c>
      <c r="B54" s="151">
        <v>0</v>
      </c>
      <c r="C54" s="151">
        <v>0</v>
      </c>
      <c r="D54" s="151">
        <v>0</v>
      </c>
      <c r="E54" s="151">
        <v>0</v>
      </c>
      <c r="F54" s="151">
        <v>0</v>
      </c>
      <c r="G54" s="151">
        <v>0</v>
      </c>
      <c r="H54" s="151">
        <v>0</v>
      </c>
      <c r="I54" s="151">
        <v>0</v>
      </c>
      <c r="J54" s="151">
        <v>0</v>
      </c>
      <c r="K54" s="151">
        <v>0</v>
      </c>
      <c r="L54" s="151">
        <v>0</v>
      </c>
      <c r="M54" s="151">
        <v>0</v>
      </c>
      <c r="N54" s="151">
        <v>0</v>
      </c>
      <c r="O54" s="151">
        <v>0</v>
      </c>
      <c r="P54" s="151">
        <v>0</v>
      </c>
      <c r="Q54" s="151">
        <v>0</v>
      </c>
    </row>
    <row r="55" spans="1:17" x14ac:dyDescent="0.25">
      <c r="A55" s="152" t="s">
        <v>326</v>
      </c>
      <c r="B55" s="151">
        <v>17.384111977213948</v>
      </c>
      <c r="C55" s="151">
        <v>18.357808377469155</v>
      </c>
      <c r="D55" s="151">
        <v>22.310611583030504</v>
      </c>
      <c r="E55" s="151">
        <v>22.131415804623636</v>
      </c>
      <c r="F55" s="151">
        <v>22.938892868869761</v>
      </c>
      <c r="G55" s="151">
        <v>21.408272793722539</v>
      </c>
      <c r="H55" s="151">
        <v>23.48590893980753</v>
      </c>
      <c r="I55" s="151">
        <v>3.3077319792906366</v>
      </c>
      <c r="J55" s="151">
        <v>3.3488311337368333</v>
      </c>
      <c r="K55" s="151">
        <v>1.9645204537130461</v>
      </c>
      <c r="L55" s="151">
        <v>3.7412042716512719</v>
      </c>
      <c r="M55" s="151">
        <v>2.205707462946553</v>
      </c>
      <c r="N55" s="151">
        <v>2.5060589833107434</v>
      </c>
      <c r="O55" s="151">
        <v>2.0960503344206662</v>
      </c>
      <c r="P55" s="151">
        <v>2.6171283380423964</v>
      </c>
      <c r="Q55" s="151">
        <v>2.6924549926968639</v>
      </c>
    </row>
    <row r="56" spans="1:17" x14ac:dyDescent="0.25">
      <c r="A56" s="150" t="s">
        <v>33</v>
      </c>
      <c r="B56" s="87">
        <v>1.3244975038178726E-4</v>
      </c>
      <c r="C56" s="87">
        <v>1.5687509555145288E-4</v>
      </c>
      <c r="D56" s="87">
        <v>1.4657237543299069E-4</v>
      </c>
      <c r="E56" s="87">
        <v>2.0094082019546754E-4</v>
      </c>
      <c r="F56" s="87">
        <v>7.8825641675620867E-6</v>
      </c>
      <c r="G56" s="87">
        <v>1.9517439508769211E-4</v>
      </c>
      <c r="H56" s="87">
        <v>1.0398250382041007E-4</v>
      </c>
      <c r="I56" s="87">
        <v>1.8560931977160717E-3</v>
      </c>
      <c r="J56" s="87">
        <v>6.6891296626663259E-4</v>
      </c>
      <c r="K56" s="87">
        <v>3.1780740182055711E-3</v>
      </c>
      <c r="L56" s="87">
        <v>1.5825822409192558E-3</v>
      </c>
      <c r="M56" s="87">
        <v>5.9411216766025081E-3</v>
      </c>
      <c r="N56" s="87">
        <v>7.3711297366652554E-3</v>
      </c>
      <c r="O56" s="87">
        <v>7.0397269689770762E-3</v>
      </c>
      <c r="P56" s="87">
        <v>6.4482767300947088E-3</v>
      </c>
      <c r="Q56" s="87">
        <v>8.5792250373971108E-3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9.4956617952416153E-2</v>
      </c>
      <c r="Q58" s="87">
        <v>0.1263208459584457</v>
      </c>
    </row>
    <row r="59" spans="1:17" x14ac:dyDescent="0.25">
      <c r="A59" s="150" t="s">
        <v>125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1.521740785005107E-2</v>
      </c>
      <c r="N59" s="87">
        <v>1.8408482585472351E-2</v>
      </c>
      <c r="O59" s="87">
        <v>1.5459049699454563E-2</v>
      </c>
      <c r="P59" s="87">
        <v>0.15168037649641064</v>
      </c>
      <c r="Q59" s="87">
        <v>9.4826763599793792E-2</v>
      </c>
    </row>
    <row r="60" spans="1:17" x14ac:dyDescent="0.25">
      <c r="A60" s="150" t="s">
        <v>29</v>
      </c>
      <c r="B60" s="87">
        <v>5.3362041176912976E-2</v>
      </c>
      <c r="C60" s="87">
        <v>7.0439741754113078E-2</v>
      </c>
      <c r="D60" s="87">
        <v>3.2084704898997222E-2</v>
      </c>
      <c r="E60" s="87">
        <v>3.6203311210380264E-2</v>
      </c>
      <c r="F60" s="87">
        <v>4.590610435327656E-3</v>
      </c>
      <c r="G60" s="87">
        <v>3.6423701807753436E-2</v>
      </c>
      <c r="H60" s="87">
        <v>4.1632920192787769E-2</v>
      </c>
      <c r="I60" s="87">
        <v>0.77026559358719593</v>
      </c>
      <c r="J60" s="87">
        <v>0.10491331960509259</v>
      </c>
      <c r="K60" s="87">
        <v>0.14474633250191238</v>
      </c>
      <c r="L60" s="87">
        <v>9.3935404421820745E-2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9.6106335029095463E-2</v>
      </c>
      <c r="C61" s="87">
        <v>0.10000695487988188</v>
      </c>
      <c r="D61" s="87">
        <v>8.307097322201494E-2</v>
      </c>
      <c r="E61" s="87">
        <v>8.0826010350606006E-2</v>
      </c>
      <c r="F61" s="87">
        <v>8.446495682965105E-2</v>
      </c>
      <c r="G61" s="87">
        <v>5.9654670768587256E-2</v>
      </c>
      <c r="H61" s="87">
        <v>5.8022678662923918E-2</v>
      </c>
      <c r="I61" s="87">
        <v>0.30813145610590437</v>
      </c>
      <c r="J61" s="87">
        <v>0.20602538054424546</v>
      </c>
      <c r="K61" s="87">
        <v>0.12986304742776522</v>
      </c>
      <c r="L61" s="87">
        <v>0.22247076718265066</v>
      </c>
      <c r="M61" s="87">
        <v>0.19314593027373511</v>
      </c>
      <c r="N61" s="87">
        <v>0.20565316210414838</v>
      </c>
      <c r="O61" s="87">
        <v>0.16392665142029855</v>
      </c>
      <c r="P61" s="87">
        <v>0.11970897542772037</v>
      </c>
      <c r="Q61" s="87">
        <v>0.1997201782441137</v>
      </c>
    </row>
    <row r="62" spans="1:17" x14ac:dyDescent="0.25">
      <c r="A62" s="150" t="s">
        <v>26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2.9611130969995528E-2</v>
      </c>
      <c r="N62" s="87">
        <v>4.6386735299099771E-2</v>
      </c>
      <c r="O62" s="87">
        <v>3.9792539788787162E-2</v>
      </c>
      <c r="P62" s="87">
        <v>0.11415891108924053</v>
      </c>
      <c r="Q62" s="87">
        <v>4.7601120161035876E-2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9.5773430980562069E-2</v>
      </c>
      <c r="C64" s="87">
        <v>0.10626549652088453</v>
      </c>
      <c r="D64" s="87">
        <v>8.2897781909324758E-2</v>
      </c>
      <c r="E64" s="87">
        <v>9.388274276556903E-2</v>
      </c>
      <c r="F64" s="87">
        <v>0.11301037512044153</v>
      </c>
      <c r="G64" s="87">
        <v>0.10341147425375317</v>
      </c>
      <c r="H64" s="87">
        <v>0.11706136588491341</v>
      </c>
      <c r="I64" s="87">
        <v>0.28996902190966423</v>
      </c>
      <c r="J64" s="87">
        <v>0.65322207980218072</v>
      </c>
      <c r="K64" s="87">
        <v>0.24037870943536047</v>
      </c>
      <c r="L64" s="87">
        <v>0.65270326630405395</v>
      </c>
      <c r="M64" s="87">
        <v>0.19135876359422543</v>
      </c>
      <c r="N64" s="87">
        <v>0.24190868561494319</v>
      </c>
      <c r="O64" s="87">
        <v>0.20592551630580866</v>
      </c>
      <c r="P64" s="87">
        <v>0.19454515829843022</v>
      </c>
      <c r="Q64" s="87">
        <v>0.18011348597017629</v>
      </c>
    </row>
    <row r="65" spans="1:17" x14ac:dyDescent="0.25">
      <c r="A65" s="150" t="s">
        <v>22</v>
      </c>
      <c r="B65" s="87">
        <v>17.138737720276996</v>
      </c>
      <c r="C65" s="87">
        <v>18.080939309218724</v>
      </c>
      <c r="D65" s="87">
        <v>22.112411550624735</v>
      </c>
      <c r="E65" s="87">
        <v>21.920302799476886</v>
      </c>
      <c r="F65" s="87">
        <v>22.736819043920175</v>
      </c>
      <c r="G65" s="87">
        <v>21.208587772497356</v>
      </c>
      <c r="H65" s="87">
        <v>23.269087992563083</v>
      </c>
      <c r="I65" s="87">
        <v>1.9375098144901557</v>
      </c>
      <c r="J65" s="87">
        <v>2.384001440819048</v>
      </c>
      <c r="K65" s="87">
        <v>1.4463542903298026</v>
      </c>
      <c r="L65" s="87">
        <v>2.770512251501827</v>
      </c>
      <c r="M65" s="87">
        <v>1.7704331085819431</v>
      </c>
      <c r="N65" s="87">
        <v>1.9863307879704146</v>
      </c>
      <c r="O65" s="87">
        <v>1.6639068502373404</v>
      </c>
      <c r="P65" s="87">
        <v>1.9356300220480838</v>
      </c>
      <c r="Q65" s="87">
        <v>2.0352933737259016</v>
      </c>
    </row>
    <row r="66" spans="1:17" x14ac:dyDescent="0.25">
      <c r="A66" s="152" t="s">
        <v>325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333</v>
      </c>
      <c r="B67" s="204">
        <v>27.151643898499355</v>
      </c>
      <c r="C67" s="204">
        <v>27.087391652938532</v>
      </c>
      <c r="D67" s="204">
        <v>27.914901741106458</v>
      </c>
      <c r="E67" s="204">
        <v>32.200831249806619</v>
      </c>
      <c r="F67" s="204">
        <v>27.766418794502133</v>
      </c>
      <c r="G67" s="204">
        <v>27.537389706302246</v>
      </c>
      <c r="H67" s="204">
        <v>28.781515436202589</v>
      </c>
      <c r="I67" s="204">
        <v>34.118956746209982</v>
      </c>
      <c r="J67" s="204">
        <v>35.180914880729823</v>
      </c>
      <c r="K67" s="204">
        <v>35.110533546789227</v>
      </c>
      <c r="L67" s="204">
        <v>35.611794694098066</v>
      </c>
      <c r="M67" s="204">
        <v>37.561381212566488</v>
      </c>
      <c r="N67" s="204">
        <v>37.807657283729903</v>
      </c>
      <c r="O67" s="204">
        <v>38.505053901508383</v>
      </c>
      <c r="P67" s="204">
        <v>38.379149323756906</v>
      </c>
      <c r="Q67" s="204">
        <v>38.905973653838316</v>
      </c>
    </row>
    <row r="68" spans="1:17" x14ac:dyDescent="0.25">
      <c r="A68" s="72" t="s">
        <v>319</v>
      </c>
      <c r="B68" s="306">
        <v>30.115351732414116</v>
      </c>
      <c r="C68" s="306">
        <v>37.159058218723935</v>
      </c>
      <c r="D68" s="306">
        <v>33.43955421548791</v>
      </c>
      <c r="E68" s="306">
        <v>29.734285718838713</v>
      </c>
      <c r="F68" s="306">
        <v>33.834014871810822</v>
      </c>
      <c r="G68" s="306">
        <v>37.227823279824669</v>
      </c>
      <c r="H68" s="306">
        <v>36.142000451039841</v>
      </c>
      <c r="I68" s="306">
        <v>52.483449387342183</v>
      </c>
      <c r="J68" s="306">
        <v>60.531116916877266</v>
      </c>
      <c r="K68" s="306">
        <v>28.785117721009126</v>
      </c>
      <c r="L68" s="306">
        <v>59.804324142401704</v>
      </c>
      <c r="M68" s="306">
        <v>41.109828758268073</v>
      </c>
      <c r="N68" s="306">
        <v>56.421903205733983</v>
      </c>
      <c r="O68" s="306">
        <v>54.056071906843798</v>
      </c>
      <c r="P68" s="306">
        <v>53.451781538821315</v>
      </c>
      <c r="Q68" s="306">
        <v>55.098882557856584</v>
      </c>
    </row>
    <row r="70" spans="1:17" ht="12.75" x14ac:dyDescent="0.25">
      <c r="A70" s="98" t="s">
        <v>90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</v>
      </c>
      <c r="C72" s="77">
        <f t="shared" si="0"/>
        <v>1</v>
      </c>
      <c r="D72" s="77">
        <f t="shared" si="0"/>
        <v>1.0000000000000002</v>
      </c>
      <c r="E72" s="77">
        <f t="shared" si="0"/>
        <v>1.0000000000000002</v>
      </c>
      <c r="F72" s="77">
        <f t="shared" si="0"/>
        <v>1</v>
      </c>
      <c r="G72" s="77">
        <f t="shared" si="0"/>
        <v>1</v>
      </c>
      <c r="H72" s="77">
        <f t="shared" si="0"/>
        <v>1.0000000000000002</v>
      </c>
      <c r="I72" s="77">
        <f t="shared" si="0"/>
        <v>1</v>
      </c>
      <c r="J72" s="77">
        <f t="shared" si="0"/>
        <v>1</v>
      </c>
      <c r="K72" s="77">
        <f t="shared" si="0"/>
        <v>1</v>
      </c>
      <c r="L72" s="77">
        <f t="shared" si="0"/>
        <v>1</v>
      </c>
      <c r="M72" s="77">
        <f t="shared" si="0"/>
        <v>1.0000000000000002</v>
      </c>
      <c r="N72" s="77">
        <f t="shared" si="0"/>
        <v>1</v>
      </c>
      <c r="O72" s="77">
        <f t="shared" si="0"/>
        <v>1</v>
      </c>
      <c r="P72" s="77">
        <f t="shared" si="0"/>
        <v>1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5.1398421752522194E-3</v>
      </c>
      <c r="C73" s="203">
        <f t="shared" si="1"/>
        <v>5.0439702005056607E-3</v>
      </c>
      <c r="D73" s="203">
        <f t="shared" si="1"/>
        <v>4.6979321053695691E-3</v>
      </c>
      <c r="E73" s="203">
        <f t="shared" si="1"/>
        <v>4.7021385025305742E-3</v>
      </c>
      <c r="F73" s="203">
        <f t="shared" si="1"/>
        <v>4.7039006178645482E-3</v>
      </c>
      <c r="G73" s="203">
        <f t="shared" si="1"/>
        <v>4.7471517863273919E-3</v>
      </c>
      <c r="H73" s="203">
        <f t="shared" si="1"/>
        <v>4.6203183882703586E-3</v>
      </c>
      <c r="I73" s="203">
        <f t="shared" si="1"/>
        <v>1.4414770103985506E-2</v>
      </c>
      <c r="J73" s="203">
        <f t="shared" si="1"/>
        <v>1.4078576172546806E-2</v>
      </c>
      <c r="K73" s="203">
        <f t="shared" si="1"/>
        <v>1.4605917449573028E-2</v>
      </c>
      <c r="L73" s="203">
        <f t="shared" si="1"/>
        <v>1.4080061334535507E-2</v>
      </c>
      <c r="M73" s="203">
        <f t="shared" si="1"/>
        <v>1.4526404175105144E-2</v>
      </c>
      <c r="N73" s="203">
        <f t="shared" si="1"/>
        <v>1.433593759992928E-2</v>
      </c>
      <c r="O73" s="203">
        <f t="shared" si="1"/>
        <v>1.4406545630127192E-2</v>
      </c>
      <c r="P73" s="203">
        <f t="shared" si="1"/>
        <v>1.4380435222018307E-2</v>
      </c>
      <c r="Q73" s="203">
        <f t="shared" si="1"/>
        <v>1.4399234539773343E-2</v>
      </c>
    </row>
    <row r="74" spans="1:17" x14ac:dyDescent="0.25">
      <c r="A74" s="76" t="s">
        <v>82</v>
      </c>
      <c r="B74" s="202">
        <f t="shared" ref="B74:Q74" si="2">IF(B$7=0,0,B$7/B$5)</f>
        <v>6.5678019806889249E-4</v>
      </c>
      <c r="C74" s="202">
        <f t="shared" si="2"/>
        <v>6.5415312176874579E-4</v>
      </c>
      <c r="D74" s="202">
        <f t="shared" si="2"/>
        <v>6.2674657463578716E-4</v>
      </c>
      <c r="E74" s="202">
        <f t="shared" si="2"/>
        <v>5.9831129662215579E-4</v>
      </c>
      <c r="F74" s="202">
        <f t="shared" si="2"/>
        <v>6.285223899019077E-4</v>
      </c>
      <c r="G74" s="202">
        <f t="shared" si="2"/>
        <v>6.2930484472817675E-4</v>
      </c>
      <c r="H74" s="202">
        <f t="shared" si="2"/>
        <v>6.1758158926765027E-4</v>
      </c>
      <c r="I74" s="202">
        <f t="shared" si="2"/>
        <v>1.733008950527141E-3</v>
      </c>
      <c r="J74" s="202">
        <f t="shared" si="2"/>
        <v>1.6737976729756742E-3</v>
      </c>
      <c r="K74" s="202">
        <f t="shared" si="2"/>
        <v>1.6145109465867762E-3</v>
      </c>
      <c r="L74" s="202">
        <f t="shared" si="2"/>
        <v>1.7021377268068647E-3</v>
      </c>
      <c r="M74" s="202">
        <f t="shared" si="2"/>
        <v>1.5695052002444587E-3</v>
      </c>
      <c r="N74" s="202">
        <f t="shared" si="2"/>
        <v>1.5500064496816401E-3</v>
      </c>
      <c r="O74" s="202">
        <f t="shared" si="2"/>
        <v>1.5107839507471426E-3</v>
      </c>
      <c r="P74" s="202">
        <f t="shared" si="2"/>
        <v>1.566173290311005E-3</v>
      </c>
      <c r="Q74" s="202">
        <f t="shared" si="2"/>
        <v>1.5881239324097992E-3</v>
      </c>
    </row>
    <row r="75" spans="1:17" x14ac:dyDescent="0.25">
      <c r="A75" s="76" t="s">
        <v>81</v>
      </c>
      <c r="B75" s="202">
        <f t="shared" ref="B75:Q75" si="3">IF(B$8=0,0,B$8/B$5)</f>
        <v>1.3187582391251427E-2</v>
      </c>
      <c r="C75" s="202">
        <f t="shared" si="3"/>
        <v>1.2403706557136468E-2</v>
      </c>
      <c r="D75" s="202">
        <f t="shared" si="3"/>
        <v>1.1426223104954725E-2</v>
      </c>
      <c r="E75" s="202">
        <f t="shared" si="3"/>
        <v>1.2476287678867369E-2</v>
      </c>
      <c r="F75" s="202">
        <f t="shared" si="3"/>
        <v>1.1566059598736389E-2</v>
      </c>
      <c r="G75" s="202">
        <f t="shared" si="3"/>
        <v>1.1559116274822614E-2</v>
      </c>
      <c r="H75" s="202">
        <f t="shared" si="3"/>
        <v>1.1193883468027781E-2</v>
      </c>
      <c r="I75" s="202">
        <f t="shared" si="3"/>
        <v>3.9121163295552222E-2</v>
      </c>
      <c r="J75" s="202">
        <f t="shared" si="3"/>
        <v>3.9025065782748142E-2</v>
      </c>
      <c r="K75" s="202">
        <f t="shared" si="3"/>
        <v>3.9868092300208637E-2</v>
      </c>
      <c r="L75" s="202">
        <f t="shared" si="3"/>
        <v>3.8467482804346968E-2</v>
      </c>
      <c r="M75" s="202">
        <f t="shared" si="3"/>
        <v>4.4992222338150728E-2</v>
      </c>
      <c r="N75" s="202">
        <f t="shared" si="3"/>
        <v>4.6781033201126213E-2</v>
      </c>
      <c r="O75" s="202">
        <f t="shared" si="3"/>
        <v>4.7988309286404685E-2</v>
      </c>
      <c r="P75" s="202">
        <f t="shared" si="3"/>
        <v>4.6240662601005532E-2</v>
      </c>
      <c r="Q75" s="202">
        <f t="shared" si="3"/>
        <v>4.4730578142898755E-2</v>
      </c>
    </row>
    <row r="76" spans="1:17" x14ac:dyDescent="0.25">
      <c r="A76" s="76" t="s">
        <v>80</v>
      </c>
      <c r="B76" s="202">
        <f t="shared" ref="B76:Q76" si="4">IF(B$9=0,0,B$9/B$5)</f>
        <v>5.2629718652432685E-3</v>
      </c>
      <c r="C76" s="202">
        <f t="shared" si="4"/>
        <v>4.8531289449965246E-3</v>
      </c>
      <c r="D76" s="202">
        <f t="shared" si="4"/>
        <v>4.3119493919614163E-3</v>
      </c>
      <c r="E76" s="202">
        <f t="shared" si="4"/>
        <v>4.8152322469281481E-3</v>
      </c>
      <c r="F76" s="202">
        <f t="shared" si="4"/>
        <v>4.3614604050988383E-3</v>
      </c>
      <c r="G76" s="202">
        <f t="shared" si="4"/>
        <v>4.3982294886001179E-3</v>
      </c>
      <c r="H76" s="202">
        <f t="shared" si="4"/>
        <v>4.2118306660820616E-3</v>
      </c>
      <c r="I76" s="202">
        <f t="shared" si="4"/>
        <v>1.6625381634346528E-2</v>
      </c>
      <c r="J76" s="202">
        <f t="shared" si="4"/>
        <v>1.6747785268499574E-2</v>
      </c>
      <c r="K76" s="202">
        <f t="shared" si="4"/>
        <v>1.8196990198724686E-2</v>
      </c>
      <c r="L76" s="202">
        <f t="shared" si="4"/>
        <v>1.6263381450435405E-2</v>
      </c>
      <c r="M76" s="202">
        <f t="shared" si="4"/>
        <v>2.0666308131812101E-2</v>
      </c>
      <c r="N76" s="202">
        <f t="shared" si="4"/>
        <v>2.1386510037148428E-2</v>
      </c>
      <c r="O76" s="202">
        <f t="shared" si="4"/>
        <v>2.2318520002946367E-2</v>
      </c>
      <c r="P76" s="202">
        <f t="shared" si="4"/>
        <v>2.1063719422958239E-2</v>
      </c>
      <c r="Q76" s="202">
        <f t="shared" si="4"/>
        <v>2.0253942073254448E-2</v>
      </c>
    </row>
    <row r="77" spans="1:17" x14ac:dyDescent="0.25">
      <c r="A77" s="129" t="s">
        <v>79</v>
      </c>
      <c r="B77" s="201">
        <f t="shared" ref="B77:Q77" si="5">IF(B$10=0,0,B$10/B$5)</f>
        <v>2.5366084799185309E-2</v>
      </c>
      <c r="C77" s="201">
        <f t="shared" si="5"/>
        <v>2.5458555660719785E-2</v>
      </c>
      <c r="D77" s="201">
        <f t="shared" si="5"/>
        <v>2.4146228944820193E-2</v>
      </c>
      <c r="E77" s="201">
        <f t="shared" si="5"/>
        <v>2.4164120494915765E-2</v>
      </c>
      <c r="F77" s="201">
        <f t="shared" si="5"/>
        <v>2.4119987606182697E-2</v>
      </c>
      <c r="G77" s="201">
        <f t="shared" si="5"/>
        <v>2.4309312082186098E-2</v>
      </c>
      <c r="H77" s="201">
        <f t="shared" si="5"/>
        <v>2.379832734684844E-2</v>
      </c>
      <c r="I77" s="201">
        <f t="shared" si="5"/>
        <v>4.1651576287936039E-2</v>
      </c>
      <c r="J77" s="201">
        <f t="shared" si="5"/>
        <v>4.0637159951497553E-2</v>
      </c>
      <c r="K77" s="201">
        <f t="shared" si="5"/>
        <v>4.7340360004919389E-2</v>
      </c>
      <c r="L77" s="201">
        <f t="shared" si="5"/>
        <v>4.0095327349208662E-2</v>
      </c>
      <c r="M77" s="201">
        <f t="shared" si="5"/>
        <v>4.3306505629216986E-2</v>
      </c>
      <c r="N77" s="201">
        <f t="shared" si="5"/>
        <v>4.050630246958388E-2</v>
      </c>
      <c r="O77" s="201">
        <f t="shared" si="5"/>
        <v>4.1435639604280677E-2</v>
      </c>
      <c r="P77" s="201">
        <f t="shared" si="5"/>
        <v>4.0961457139544757E-2</v>
      </c>
      <c r="Q77" s="201">
        <f t="shared" si="5"/>
        <v>4.1694858985309648E-2</v>
      </c>
    </row>
    <row r="78" spans="1:17" x14ac:dyDescent="0.25">
      <c r="A78" s="127" t="s">
        <v>324</v>
      </c>
      <c r="B78" s="200">
        <f t="shared" ref="B78:Q78" si="6">IF(B$15=0,0,B$15/B$5)</f>
        <v>0.65427433303267213</v>
      </c>
      <c r="C78" s="200">
        <f t="shared" si="6"/>
        <v>0.63997514312386017</v>
      </c>
      <c r="D78" s="200">
        <f t="shared" si="6"/>
        <v>0.68757557682239634</v>
      </c>
      <c r="E78" s="200">
        <f t="shared" si="6"/>
        <v>0.69537770028248003</v>
      </c>
      <c r="F78" s="200">
        <f t="shared" si="6"/>
        <v>0.68125863574699919</v>
      </c>
      <c r="G78" s="200">
        <f t="shared" si="6"/>
        <v>0.67947901324533555</v>
      </c>
      <c r="H78" s="200">
        <f t="shared" si="6"/>
        <v>0.70480826912944028</v>
      </c>
      <c r="I78" s="200">
        <f t="shared" si="6"/>
        <v>8.6821209439768746E-2</v>
      </c>
      <c r="J78" s="200">
        <f t="shared" si="6"/>
        <v>8.9396774417037139E-2</v>
      </c>
      <c r="K78" s="200">
        <f t="shared" si="6"/>
        <v>0.11870472332927927</v>
      </c>
      <c r="L78" s="200">
        <f t="shared" si="6"/>
        <v>0.10713678398419031</v>
      </c>
      <c r="M78" s="200">
        <f t="shared" si="6"/>
        <v>0.11001131898996401</v>
      </c>
      <c r="N78" s="200">
        <f t="shared" si="6"/>
        <v>9.4203317892924701E-2</v>
      </c>
      <c r="O78" s="200">
        <f t="shared" si="6"/>
        <v>8.1102458996464788E-2</v>
      </c>
      <c r="P78" s="200">
        <f t="shared" si="6"/>
        <v>0.10736297848361168</v>
      </c>
      <c r="Q78" s="200">
        <f t="shared" si="6"/>
        <v>8.1387751153245008E-2</v>
      </c>
    </row>
    <row r="79" spans="1:17" x14ac:dyDescent="0.25">
      <c r="A79" s="127" t="s">
        <v>323</v>
      </c>
      <c r="B79" s="200">
        <f t="shared" ref="B79:Q79" si="7">IF(B$26=0,0,B$26/B$5)</f>
        <v>0.11433560461983319</v>
      </c>
      <c r="C79" s="200">
        <f t="shared" si="7"/>
        <v>0.11996612513175579</v>
      </c>
      <c r="D79" s="200">
        <f t="shared" si="7"/>
        <v>9.8491601631809589E-2</v>
      </c>
      <c r="E79" s="200">
        <f t="shared" si="7"/>
        <v>9.0510628797087295E-2</v>
      </c>
      <c r="F79" s="200">
        <f t="shared" si="7"/>
        <v>0.10526522987139554</v>
      </c>
      <c r="G79" s="200">
        <f t="shared" si="7"/>
        <v>9.8021133685709777E-2</v>
      </c>
      <c r="H79" s="200">
        <f t="shared" si="7"/>
        <v>8.3491125501981261E-2</v>
      </c>
      <c r="I79" s="200">
        <f t="shared" si="7"/>
        <v>0.2951526848537866</v>
      </c>
      <c r="J79" s="200">
        <f t="shared" si="7"/>
        <v>0.26805138068979856</v>
      </c>
      <c r="K79" s="200">
        <f t="shared" si="7"/>
        <v>0.31287534159396874</v>
      </c>
      <c r="L79" s="200">
        <f t="shared" si="7"/>
        <v>0.27296383291709392</v>
      </c>
      <c r="M79" s="200">
        <f t="shared" si="7"/>
        <v>0.28333896125473318</v>
      </c>
      <c r="N79" s="200">
        <f t="shared" si="7"/>
        <v>0.25968302235298529</v>
      </c>
      <c r="O79" s="200">
        <f t="shared" si="7"/>
        <v>0.26112240629116779</v>
      </c>
      <c r="P79" s="200">
        <f t="shared" si="7"/>
        <v>0.26506337024457116</v>
      </c>
      <c r="Q79" s="200">
        <f t="shared" si="7"/>
        <v>0.2769305091524189</v>
      </c>
    </row>
    <row r="80" spans="1:17" x14ac:dyDescent="0.25">
      <c r="A80" s="142" t="s">
        <v>332</v>
      </c>
      <c r="B80" s="199">
        <f t="shared" ref="B80:Q80" si="8">IF(B$27=0,0,B$27/B$5)</f>
        <v>9.361711001926476E-2</v>
      </c>
      <c r="C80" s="199">
        <f t="shared" si="8"/>
        <v>9.8913065972816266E-2</v>
      </c>
      <c r="D80" s="199">
        <f t="shared" si="8"/>
        <v>7.7093202711901135E-2</v>
      </c>
      <c r="E80" s="199">
        <f t="shared" si="8"/>
        <v>6.9496926295975453E-2</v>
      </c>
      <c r="F80" s="199">
        <f t="shared" si="8"/>
        <v>8.3664416778821096E-2</v>
      </c>
      <c r="G80" s="199">
        <f t="shared" si="8"/>
        <v>7.6818078353015865E-2</v>
      </c>
      <c r="H80" s="199">
        <f t="shared" si="8"/>
        <v>6.2344178941269555E-2</v>
      </c>
      <c r="I80" s="199">
        <f t="shared" si="8"/>
        <v>0.28322572490078368</v>
      </c>
      <c r="J80" s="199">
        <f t="shared" si="8"/>
        <v>0.25678767434049976</v>
      </c>
      <c r="K80" s="199">
        <f t="shared" si="8"/>
        <v>0.30452594988309395</v>
      </c>
      <c r="L80" s="199">
        <f t="shared" si="8"/>
        <v>0.26102827995973416</v>
      </c>
      <c r="M80" s="199">
        <f t="shared" si="8"/>
        <v>0.27524440422930302</v>
      </c>
      <c r="N80" s="199">
        <f t="shared" si="8"/>
        <v>0.25132950877171178</v>
      </c>
      <c r="O80" s="199">
        <f t="shared" si="8"/>
        <v>0.25383756234257687</v>
      </c>
      <c r="P80" s="199">
        <f t="shared" si="8"/>
        <v>0.25647842275378385</v>
      </c>
      <c r="Q80" s="199">
        <f t="shared" si="8"/>
        <v>0.26802631086831225</v>
      </c>
    </row>
    <row r="81" spans="1:17" x14ac:dyDescent="0.25">
      <c r="A81" s="142" t="s">
        <v>331</v>
      </c>
      <c r="B81" s="199">
        <f t="shared" ref="B81:Q81" si="9">IF(B$33=0,0,B$33/B$5)</f>
        <v>2.0718494600568443E-2</v>
      </c>
      <c r="C81" s="199">
        <f t="shared" si="9"/>
        <v>2.1053059158939524E-2</v>
      </c>
      <c r="D81" s="199">
        <f t="shared" si="9"/>
        <v>2.1398398919908457E-2</v>
      </c>
      <c r="E81" s="199">
        <f t="shared" si="9"/>
        <v>2.1013702501111835E-2</v>
      </c>
      <c r="F81" s="199">
        <f t="shared" si="9"/>
        <v>2.1600813092574434E-2</v>
      </c>
      <c r="G81" s="199">
        <f t="shared" si="9"/>
        <v>2.1203055332693916E-2</v>
      </c>
      <c r="H81" s="199">
        <f t="shared" si="9"/>
        <v>2.1146946560711706E-2</v>
      </c>
      <c r="I81" s="199">
        <f t="shared" si="9"/>
        <v>1.1926959953002947E-2</v>
      </c>
      <c r="J81" s="199">
        <f t="shared" si="9"/>
        <v>1.1263706349298807E-2</v>
      </c>
      <c r="K81" s="199">
        <f t="shared" si="9"/>
        <v>8.3493917108748046E-3</v>
      </c>
      <c r="L81" s="199">
        <f t="shared" si="9"/>
        <v>1.1935552957359753E-2</v>
      </c>
      <c r="M81" s="199">
        <f t="shared" si="9"/>
        <v>8.0945570254301498E-3</v>
      </c>
      <c r="N81" s="199">
        <f t="shared" si="9"/>
        <v>8.3535135812735379E-3</v>
      </c>
      <c r="O81" s="199">
        <f t="shared" si="9"/>
        <v>7.2848439485909307E-3</v>
      </c>
      <c r="P81" s="199">
        <f t="shared" si="9"/>
        <v>8.5849474907872675E-3</v>
      </c>
      <c r="Q81" s="199">
        <f t="shared" si="9"/>
        <v>8.9041982841066552E-3</v>
      </c>
    </row>
    <row r="82" spans="1:17" x14ac:dyDescent="0.25">
      <c r="A82" s="127" t="s">
        <v>322</v>
      </c>
      <c r="B82" s="200">
        <f t="shared" ref="B82:Q82" si="10">IF(B$34=0,0,B$34/B$5)</f>
        <v>3.5913351502104493E-2</v>
      </c>
      <c r="C82" s="200">
        <f t="shared" si="10"/>
        <v>3.6371962272128716E-2</v>
      </c>
      <c r="D82" s="200">
        <f t="shared" si="10"/>
        <v>3.6998833570336412E-2</v>
      </c>
      <c r="E82" s="200">
        <f t="shared" si="10"/>
        <v>3.6347846328090606E-2</v>
      </c>
      <c r="F82" s="200">
        <f t="shared" si="10"/>
        <v>3.741600836862518E-2</v>
      </c>
      <c r="G82" s="200">
        <f t="shared" si="10"/>
        <v>3.6774901208346811E-2</v>
      </c>
      <c r="H82" s="200">
        <f t="shared" si="10"/>
        <v>3.6600476578197476E-2</v>
      </c>
      <c r="I82" s="200">
        <f t="shared" si="10"/>
        <v>1.9904308415851078E-2</v>
      </c>
      <c r="J82" s="200">
        <f t="shared" si="10"/>
        <v>1.9143208927534697E-2</v>
      </c>
      <c r="K82" s="200">
        <f t="shared" si="10"/>
        <v>1.4427887960651144E-2</v>
      </c>
      <c r="L82" s="200">
        <f t="shared" si="10"/>
        <v>2.058496946082005E-2</v>
      </c>
      <c r="M82" s="200">
        <f t="shared" si="10"/>
        <v>1.4161185524344753E-2</v>
      </c>
      <c r="N82" s="200">
        <f t="shared" si="10"/>
        <v>1.4578055154249103E-2</v>
      </c>
      <c r="O82" s="200">
        <f t="shared" si="10"/>
        <v>1.2739368041580419E-2</v>
      </c>
      <c r="P82" s="200">
        <f t="shared" si="10"/>
        <v>1.4951197727042932E-2</v>
      </c>
      <c r="Q82" s="200">
        <f t="shared" si="10"/>
        <v>1.5498422160538252E-2</v>
      </c>
    </row>
    <row r="83" spans="1:17" x14ac:dyDescent="0.25">
      <c r="A83" s="142" t="s">
        <v>330</v>
      </c>
      <c r="B83" s="199">
        <f t="shared" ref="B83:Q83" si="11">IF(B$35=0,0,B$35/B$5)</f>
        <v>1.6472191174905532E-2</v>
      </c>
      <c r="C83" s="199">
        <f t="shared" si="11"/>
        <v>1.6620995869419654E-2</v>
      </c>
      <c r="D83" s="199">
        <f t="shared" si="11"/>
        <v>1.6897631371621324E-2</v>
      </c>
      <c r="E83" s="199">
        <f t="shared" si="11"/>
        <v>1.6610919497710777E-2</v>
      </c>
      <c r="F83" s="199">
        <f t="shared" si="11"/>
        <v>1.7124686424916179E-2</v>
      </c>
      <c r="G83" s="199">
        <f t="shared" si="11"/>
        <v>1.6859691355216984E-2</v>
      </c>
      <c r="H83" s="199">
        <f t="shared" si="11"/>
        <v>1.6737712844851708E-2</v>
      </c>
      <c r="I83" s="199">
        <f t="shared" si="11"/>
        <v>9.570236166667646E-3</v>
      </c>
      <c r="J83" s="199">
        <f t="shared" si="11"/>
        <v>9.1616931834356697E-3</v>
      </c>
      <c r="K83" s="199">
        <f t="shared" si="11"/>
        <v>6.9864488695432934E-3</v>
      </c>
      <c r="L83" s="199">
        <f t="shared" si="11"/>
        <v>9.9460549312343476E-3</v>
      </c>
      <c r="M83" s="199">
        <f t="shared" si="11"/>
        <v>6.8253903266486133E-3</v>
      </c>
      <c r="N83" s="199">
        <f t="shared" si="11"/>
        <v>7.0184250047326925E-3</v>
      </c>
      <c r="O83" s="199">
        <f t="shared" si="11"/>
        <v>6.1453884749759205E-3</v>
      </c>
      <c r="P83" s="199">
        <f t="shared" si="11"/>
        <v>7.1642615743305813E-3</v>
      </c>
      <c r="Q83" s="199">
        <f t="shared" si="11"/>
        <v>7.4303475592107033E-3</v>
      </c>
    </row>
    <row r="84" spans="1:17" x14ac:dyDescent="0.25">
      <c r="A84" s="142" t="s">
        <v>329</v>
      </c>
      <c r="B84" s="199">
        <f t="shared" ref="B84:Q84" si="12">IF(B$41=0,0,B$41/B$5)</f>
        <v>1.6869704318779096E-2</v>
      </c>
      <c r="C84" s="199">
        <f t="shared" si="12"/>
        <v>1.7137986236264505E-2</v>
      </c>
      <c r="D84" s="199">
        <f t="shared" si="12"/>
        <v>1.7445360520350381E-2</v>
      </c>
      <c r="E84" s="199">
        <f t="shared" si="12"/>
        <v>1.7128831377626767E-2</v>
      </c>
      <c r="F84" s="199">
        <f t="shared" si="12"/>
        <v>1.7610357825199593E-2</v>
      </c>
      <c r="G84" s="199">
        <f t="shared" si="12"/>
        <v>1.7283613056004486E-2</v>
      </c>
      <c r="H84" s="199">
        <f t="shared" si="12"/>
        <v>1.7238130822430319E-2</v>
      </c>
      <c r="I84" s="199">
        <f t="shared" si="12"/>
        <v>8.8537690985630701E-3</v>
      </c>
      <c r="J84" s="199">
        <f t="shared" si="12"/>
        <v>8.5835316758845984E-3</v>
      </c>
      <c r="K84" s="199">
        <f t="shared" si="12"/>
        <v>6.4051623781756798E-3</v>
      </c>
      <c r="L84" s="199">
        <f t="shared" si="12"/>
        <v>9.1575448665034195E-3</v>
      </c>
      <c r="M84" s="199">
        <f t="shared" si="12"/>
        <v>6.3311470463787919E-3</v>
      </c>
      <c r="N84" s="199">
        <f t="shared" si="12"/>
        <v>6.5228418546084679E-3</v>
      </c>
      <c r="O84" s="199">
        <f t="shared" si="12"/>
        <v>5.6898281741818444E-3</v>
      </c>
      <c r="P84" s="199">
        <f t="shared" si="12"/>
        <v>6.7214236609626742E-3</v>
      </c>
      <c r="Q84" s="199">
        <f t="shared" si="12"/>
        <v>6.9629386047576226E-3</v>
      </c>
    </row>
    <row r="85" spans="1:17" x14ac:dyDescent="0.25">
      <c r="A85" s="142" t="s">
        <v>328</v>
      </c>
      <c r="B85" s="199">
        <f t="shared" ref="B85:Q85" si="13">IF(B$52=0,0,B$52/B$5)</f>
        <v>2.5714560084198622E-3</v>
      </c>
      <c r="C85" s="199">
        <f t="shared" si="13"/>
        <v>2.6129801664445495E-3</v>
      </c>
      <c r="D85" s="199">
        <f t="shared" si="13"/>
        <v>2.6558416783647003E-3</v>
      </c>
      <c r="E85" s="199">
        <f t="shared" si="13"/>
        <v>2.6080954527530655E-3</v>
      </c>
      <c r="F85" s="199">
        <f t="shared" si="13"/>
        <v>2.680964118509409E-3</v>
      </c>
      <c r="G85" s="199">
        <f t="shared" si="13"/>
        <v>2.6315967971253396E-3</v>
      </c>
      <c r="H85" s="199">
        <f t="shared" si="13"/>
        <v>2.6246329109154433E-3</v>
      </c>
      <c r="I85" s="199">
        <f t="shared" si="13"/>
        <v>1.4803031506203654E-3</v>
      </c>
      <c r="J85" s="199">
        <f t="shared" si="13"/>
        <v>1.3979840682144294E-3</v>
      </c>
      <c r="K85" s="199">
        <f t="shared" si="13"/>
        <v>1.0362767129321715E-3</v>
      </c>
      <c r="L85" s="199">
        <f t="shared" si="13"/>
        <v>1.4813696630822837E-3</v>
      </c>
      <c r="M85" s="199">
        <f t="shared" si="13"/>
        <v>1.0046481513173488E-3</v>
      </c>
      <c r="N85" s="199">
        <f t="shared" si="13"/>
        <v>1.0367882949079419E-3</v>
      </c>
      <c r="O85" s="199">
        <f t="shared" si="13"/>
        <v>9.041513924226552E-4</v>
      </c>
      <c r="P85" s="199">
        <f t="shared" si="13"/>
        <v>1.0655124917496779E-3</v>
      </c>
      <c r="Q85" s="199">
        <f t="shared" si="13"/>
        <v>1.1051359965699279E-3</v>
      </c>
    </row>
    <row r="86" spans="1:17" x14ac:dyDescent="0.25">
      <c r="A86" s="127" t="s">
        <v>321</v>
      </c>
      <c r="B86" s="200">
        <f t="shared" ref="B86:Q86" si="14">IF(B$53=0,0,B$53/B$5)</f>
        <v>3.3967433562380564E-2</v>
      </c>
      <c r="C86" s="200">
        <f t="shared" si="14"/>
        <v>3.450762371841249E-2</v>
      </c>
      <c r="D86" s="200">
        <f t="shared" si="14"/>
        <v>3.5126527012517582E-2</v>
      </c>
      <c r="E86" s="200">
        <f t="shared" si="14"/>
        <v>3.4489190256469467E-2</v>
      </c>
      <c r="F86" s="200">
        <f t="shared" si="14"/>
        <v>3.5458751862730183E-2</v>
      </c>
      <c r="G86" s="200">
        <f t="shared" si="14"/>
        <v>3.4800845770853107E-2</v>
      </c>
      <c r="H86" s="200">
        <f t="shared" si="14"/>
        <v>3.4709266528087153E-2</v>
      </c>
      <c r="I86" s="200">
        <f t="shared" si="14"/>
        <v>1.782721308857324E-2</v>
      </c>
      <c r="J86" s="200">
        <f t="shared" si="14"/>
        <v>1.7283085489924001E-2</v>
      </c>
      <c r="K86" s="200">
        <f t="shared" si="14"/>
        <v>1.2896902247109909E-2</v>
      </c>
      <c r="L86" s="200">
        <f t="shared" si="14"/>
        <v>1.8438870709856416E-2</v>
      </c>
      <c r="M86" s="200">
        <f t="shared" si="14"/>
        <v>1.2747871130861498E-2</v>
      </c>
      <c r="N86" s="200">
        <f t="shared" si="14"/>
        <v>1.3133851853448699E-2</v>
      </c>
      <c r="O86" s="200">
        <f t="shared" si="14"/>
        <v>1.1456564788319318E-2</v>
      </c>
      <c r="P86" s="200">
        <f t="shared" si="14"/>
        <v>1.3533699662667577E-2</v>
      </c>
      <c r="Q86" s="200">
        <f t="shared" si="14"/>
        <v>1.4019994066686548E-2</v>
      </c>
    </row>
    <row r="87" spans="1:17" x14ac:dyDescent="0.25">
      <c r="A87" s="142" t="s">
        <v>327</v>
      </c>
      <c r="B87" s="199">
        <f t="shared" ref="B87:Q87" si="15">IF(B$54=0,0,B$54/B$5)</f>
        <v>0</v>
      </c>
      <c r="C87" s="199">
        <f t="shared" si="15"/>
        <v>0</v>
      </c>
      <c r="D87" s="199">
        <f t="shared" si="15"/>
        <v>0</v>
      </c>
      <c r="E87" s="199">
        <f t="shared" si="15"/>
        <v>0</v>
      </c>
      <c r="F87" s="199">
        <f t="shared" si="15"/>
        <v>0</v>
      </c>
      <c r="G87" s="199">
        <f t="shared" si="15"/>
        <v>0</v>
      </c>
      <c r="H87" s="199">
        <f t="shared" si="15"/>
        <v>0</v>
      </c>
      <c r="I87" s="199">
        <f t="shared" si="15"/>
        <v>0</v>
      </c>
      <c r="J87" s="199">
        <f t="shared" si="15"/>
        <v>0</v>
      </c>
      <c r="K87" s="199">
        <f t="shared" si="15"/>
        <v>0</v>
      </c>
      <c r="L87" s="199">
        <f t="shared" si="15"/>
        <v>0</v>
      </c>
      <c r="M87" s="199">
        <f t="shared" si="15"/>
        <v>0</v>
      </c>
      <c r="N87" s="199">
        <f t="shared" si="15"/>
        <v>0</v>
      </c>
      <c r="O87" s="199">
        <f t="shared" si="15"/>
        <v>0</v>
      </c>
      <c r="P87" s="199">
        <f t="shared" si="15"/>
        <v>0</v>
      </c>
      <c r="Q87" s="199">
        <f t="shared" si="15"/>
        <v>0</v>
      </c>
    </row>
    <row r="88" spans="1:17" x14ac:dyDescent="0.25">
      <c r="A88" s="142" t="s">
        <v>326</v>
      </c>
      <c r="B88" s="199">
        <f t="shared" ref="B88:Q88" si="16">IF(B$55=0,0,B$55/B$5)</f>
        <v>3.3967433562380564E-2</v>
      </c>
      <c r="C88" s="199">
        <f t="shared" si="16"/>
        <v>3.450762371841249E-2</v>
      </c>
      <c r="D88" s="199">
        <f t="shared" si="16"/>
        <v>3.5126527012517582E-2</v>
      </c>
      <c r="E88" s="199">
        <f t="shared" si="16"/>
        <v>3.4489190256469467E-2</v>
      </c>
      <c r="F88" s="199">
        <f t="shared" si="16"/>
        <v>3.5458751862730183E-2</v>
      </c>
      <c r="G88" s="199">
        <f t="shared" si="16"/>
        <v>3.4800845770853107E-2</v>
      </c>
      <c r="H88" s="199">
        <f t="shared" si="16"/>
        <v>3.4709266528087153E-2</v>
      </c>
      <c r="I88" s="199">
        <f t="shared" si="16"/>
        <v>1.782721308857324E-2</v>
      </c>
      <c r="J88" s="199">
        <f t="shared" si="16"/>
        <v>1.7283085489924001E-2</v>
      </c>
      <c r="K88" s="199">
        <f t="shared" si="16"/>
        <v>1.2896902247109909E-2</v>
      </c>
      <c r="L88" s="199">
        <f t="shared" si="16"/>
        <v>1.8438870709856416E-2</v>
      </c>
      <c r="M88" s="199">
        <f t="shared" si="16"/>
        <v>1.2747871130861498E-2</v>
      </c>
      <c r="N88" s="199">
        <f t="shared" si="16"/>
        <v>1.3133851853448699E-2</v>
      </c>
      <c r="O88" s="199">
        <f t="shared" si="16"/>
        <v>1.1456564788319318E-2</v>
      </c>
      <c r="P88" s="199">
        <f t="shared" si="16"/>
        <v>1.3533699662667577E-2</v>
      </c>
      <c r="Q88" s="199">
        <f t="shared" si="16"/>
        <v>1.4019994066686548E-2</v>
      </c>
    </row>
    <row r="89" spans="1:17" x14ac:dyDescent="0.25">
      <c r="A89" s="142" t="s">
        <v>325</v>
      </c>
      <c r="B89" s="199">
        <f t="shared" ref="B89:Q89" si="17">IF(B$66=0,0,B$66/B$5)</f>
        <v>0</v>
      </c>
      <c r="C89" s="199">
        <f t="shared" si="17"/>
        <v>0</v>
      </c>
      <c r="D89" s="199">
        <f t="shared" si="17"/>
        <v>0</v>
      </c>
      <c r="E89" s="199">
        <f t="shared" si="17"/>
        <v>0</v>
      </c>
      <c r="F89" s="199">
        <f t="shared" si="17"/>
        <v>0</v>
      </c>
      <c r="G89" s="199">
        <f t="shared" si="17"/>
        <v>0</v>
      </c>
      <c r="H89" s="199">
        <f t="shared" si="17"/>
        <v>0</v>
      </c>
      <c r="I89" s="199">
        <f t="shared" si="17"/>
        <v>0</v>
      </c>
      <c r="J89" s="199">
        <f t="shared" si="17"/>
        <v>0</v>
      </c>
      <c r="K89" s="199">
        <f t="shared" si="17"/>
        <v>0</v>
      </c>
      <c r="L89" s="199">
        <f t="shared" si="17"/>
        <v>0</v>
      </c>
      <c r="M89" s="199">
        <f t="shared" si="17"/>
        <v>0</v>
      </c>
      <c r="N89" s="199">
        <f t="shared" si="17"/>
        <v>0</v>
      </c>
      <c r="O89" s="199">
        <f t="shared" si="17"/>
        <v>0</v>
      </c>
      <c r="P89" s="199">
        <f t="shared" si="17"/>
        <v>0</v>
      </c>
      <c r="Q89" s="199">
        <f t="shared" si="17"/>
        <v>0</v>
      </c>
    </row>
    <row r="90" spans="1:17" x14ac:dyDescent="0.25">
      <c r="A90" s="127" t="s">
        <v>320</v>
      </c>
      <c r="B90" s="200">
        <f t="shared" ref="B90:Q90" si="18">IF(B$67=0,0,B$67/B$5)</f>
        <v>5.3052560949938134E-2</v>
      </c>
      <c r="C90" s="200">
        <f t="shared" si="18"/>
        <v>5.0916836010777275E-2</v>
      </c>
      <c r="D90" s="200">
        <f t="shared" si="18"/>
        <v>4.3950097307353116E-2</v>
      </c>
      <c r="E90" s="200">
        <f t="shared" si="18"/>
        <v>5.0181181592504731E-2</v>
      </c>
      <c r="F90" s="200">
        <f t="shared" si="18"/>
        <v>4.2921101719213449E-2</v>
      </c>
      <c r="G90" s="200">
        <f t="shared" si="18"/>
        <v>4.4764211542647571E-2</v>
      </c>
      <c r="H90" s="200">
        <f t="shared" si="18"/>
        <v>4.2535517484876911E-2</v>
      </c>
      <c r="I90" s="200">
        <f t="shared" si="18"/>
        <v>0.18388609357791466</v>
      </c>
      <c r="J90" s="200">
        <f t="shared" si="18"/>
        <v>0.18156626453090516</v>
      </c>
      <c r="K90" s="200">
        <f t="shared" si="18"/>
        <v>0.23049753345197596</v>
      </c>
      <c r="L90" s="200">
        <f t="shared" si="18"/>
        <v>0.17551601848797213</v>
      </c>
      <c r="M90" s="200">
        <f t="shared" si="18"/>
        <v>0.21708574470492345</v>
      </c>
      <c r="N90" s="200">
        <f t="shared" si="18"/>
        <v>0.19814384776948296</v>
      </c>
      <c r="O90" s="200">
        <f t="shared" si="18"/>
        <v>0.21046042523701375</v>
      </c>
      <c r="P90" s="200">
        <f t="shared" si="18"/>
        <v>0.19846633911920264</v>
      </c>
      <c r="Q90" s="200">
        <f t="shared" si="18"/>
        <v>0.20258890910526292</v>
      </c>
    </row>
    <row r="91" spans="1:17" x14ac:dyDescent="0.25">
      <c r="A91" s="72" t="s">
        <v>319</v>
      </c>
      <c r="B91" s="71">
        <f t="shared" ref="B91:Q91" si="19">IF(B$68=0,0,B$68/B$5)</f>
        <v>5.8843454904070391E-2</v>
      </c>
      <c r="C91" s="71">
        <f t="shared" si="19"/>
        <v>6.9848795257938356E-2</v>
      </c>
      <c r="D91" s="71">
        <f t="shared" si="19"/>
        <v>5.2648283533845264E-2</v>
      </c>
      <c r="E91" s="71">
        <f t="shared" si="19"/>
        <v>4.6337362523503997E-2</v>
      </c>
      <c r="F91" s="71">
        <f t="shared" si="19"/>
        <v>5.2300341813252237E-2</v>
      </c>
      <c r="G91" s="71">
        <f t="shared" si="19"/>
        <v>6.0516780070442908E-2</v>
      </c>
      <c r="H91" s="71">
        <f t="shared" si="19"/>
        <v>5.3413403318920832E-2</v>
      </c>
      <c r="I91" s="71">
        <f t="shared" si="19"/>
        <v>0.28286259035175826</v>
      </c>
      <c r="J91" s="71">
        <f t="shared" si="19"/>
        <v>0.31239690109653262</v>
      </c>
      <c r="K91" s="71">
        <f t="shared" si="19"/>
        <v>0.18897174051700255</v>
      </c>
      <c r="L91" s="71">
        <f t="shared" si="19"/>
        <v>0.29475113377473383</v>
      </c>
      <c r="M91" s="71">
        <f t="shared" si="19"/>
        <v>0.23759397292064385</v>
      </c>
      <c r="N91" s="71">
        <f t="shared" si="19"/>
        <v>0.29569811521943978</v>
      </c>
      <c r="O91" s="71">
        <f t="shared" si="19"/>
        <v>0.29545897817094796</v>
      </c>
      <c r="P91" s="71">
        <f t="shared" si="19"/>
        <v>0.27640996708706622</v>
      </c>
      <c r="Q91" s="71">
        <f t="shared" si="19"/>
        <v>0.28690767668820238</v>
      </c>
    </row>
    <row r="93" spans="1:17" ht="12.75" x14ac:dyDescent="0.25">
      <c r="A93" s="98" t="s">
        <v>128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53">
        <f>IF(B$5=0,0,B$5/OIS_fec!B$5)</f>
        <v>0.26210953905275058</v>
      </c>
      <c r="C95" s="253">
        <f>IF(C$5=0,0,C$5/OIS_fec!C$5)</f>
        <v>0.26100592400648148</v>
      </c>
      <c r="D95" s="253">
        <f>IF(D$5=0,0,D$5/OIS_fec!D$5)</f>
        <v>0.26658366903251429</v>
      </c>
      <c r="E95" s="253">
        <f>IF(E$5=0,0,E$5/OIS_fec!E$5)</f>
        <v>0.26803519179539476</v>
      </c>
      <c r="F95" s="253">
        <f>IF(F$5=0,0,F$5/OIS_fec!F$5)</f>
        <v>0.26511644911319304</v>
      </c>
      <c r="G95" s="253">
        <f>IF(G$5=0,0,G$5/OIS_fec!G$5)</f>
        <v>0.26696185615438645</v>
      </c>
      <c r="H95" s="253">
        <f>IF(H$5=0,0,H$5/OIS_fec!H$5)</f>
        <v>0.27268883954406858</v>
      </c>
      <c r="I95" s="253">
        <f>IF(I$5=0,0,I$5/OIS_fec!I$5)</f>
        <v>0.23206101067845911</v>
      </c>
      <c r="J95" s="253">
        <f>IF(J$5=0,0,J$5/OIS_fec!J$5)</f>
        <v>0.2409599762436847</v>
      </c>
      <c r="K95" s="253">
        <f>IF(K$5=0,0,K$5/OIS_fec!K$5)</f>
        <v>0.23024058137891154</v>
      </c>
      <c r="L95" s="253">
        <f>IF(L$5=0,0,L$5/OIS_fec!L$5)</f>
        <v>0.24059582695120244</v>
      </c>
      <c r="M95" s="253">
        <f>IF(M$5=0,0,M$5/OIS_fec!M$5)</f>
        <v>0.24120888169607349</v>
      </c>
      <c r="N95" s="253">
        <f>IF(N$5=0,0,N$5/OIS_fec!N$5)</f>
        <v>0.24734928082170768</v>
      </c>
      <c r="O95" s="253">
        <f>IF(O$5=0,0,O$5/OIS_fec!O$5)</f>
        <v>0.24676984868893112</v>
      </c>
      <c r="P95" s="253">
        <f>IF(P$5=0,0,P$5/OIS_fec!P$5)</f>
        <v>0.25190221848846328</v>
      </c>
      <c r="Q95" s="253">
        <f>IF(Q$5=0,0,Q$5/OIS_fec!Q$5)</f>
        <v>0.25560612269450156</v>
      </c>
    </row>
    <row r="96" spans="1:17" x14ac:dyDescent="0.25">
      <c r="A96" s="132" t="s">
        <v>83</v>
      </c>
      <c r="B96" s="282">
        <f>IF(B$6=0,0,B$6/OIS_fec!B$6)</f>
        <v>0.30383525059718108</v>
      </c>
      <c r="C96" s="282">
        <f>IF(C$6=0,0,C$6/OIS_fec!C$6)</f>
        <v>0.30383525059718114</v>
      </c>
      <c r="D96" s="282">
        <f>IF(D$6=0,0,D$6/OIS_fec!D$6)</f>
        <v>0.30460829556621438</v>
      </c>
      <c r="E96" s="282">
        <f>IF(E$6=0,0,E$6/OIS_fec!E$6)</f>
        <v>0.30460829556621433</v>
      </c>
      <c r="F96" s="282">
        <f>IF(F$6=0,0,F$6/OIS_fec!F$6)</f>
        <v>0.30460829556621433</v>
      </c>
      <c r="G96" s="282">
        <f>IF(G$6=0,0,G$6/OIS_fec!G$6)</f>
        <v>0.30460829556621433</v>
      </c>
      <c r="H96" s="282">
        <f>IF(H$6=0,0,H$6/OIS_fec!H$6)</f>
        <v>0.30740590014062402</v>
      </c>
      <c r="I96" s="282">
        <f>IF(I$6=0,0,I$6/OIS_fec!I$6)</f>
        <v>0.31051177271448832</v>
      </c>
      <c r="J96" s="282">
        <f>IF(J$6=0,0,J$6/OIS_fec!J$6)</f>
        <v>0.31391414148112906</v>
      </c>
      <c r="K96" s="282">
        <f>IF(K$6=0,0,K$6/OIS_fec!K$6)</f>
        <v>0.31391414148112912</v>
      </c>
      <c r="L96" s="282">
        <f>IF(L$6=0,0,L$6/OIS_fec!L$6)</f>
        <v>0.31391414148112906</v>
      </c>
      <c r="M96" s="282">
        <f>IF(M$6=0,0,M$6/OIS_fec!M$6)</f>
        <v>0.31928016599079062</v>
      </c>
      <c r="N96" s="282">
        <f>IF(N$6=0,0,N$6/OIS_fec!N$6)</f>
        <v>0.31928016599079073</v>
      </c>
      <c r="O96" s="282">
        <f>IF(O$6=0,0,O$6/OIS_fec!O$6)</f>
        <v>0.31928016599079073</v>
      </c>
      <c r="P96" s="282">
        <f>IF(P$6=0,0,P$6/OIS_fec!P$6)</f>
        <v>0.32710309280408678</v>
      </c>
      <c r="Q96" s="282">
        <f>IF(Q$6=0,0,Q$6/OIS_fec!Q$6)</f>
        <v>0.33462440850291569</v>
      </c>
    </row>
    <row r="97" spans="1:17" x14ac:dyDescent="0.25">
      <c r="A97" s="76" t="s">
        <v>82</v>
      </c>
      <c r="B97" s="281">
        <f>IF(B$7=0,0,B$7/OIS_fec!B$7)</f>
        <v>7.955020208725945E-2</v>
      </c>
      <c r="C97" s="281">
        <f>IF(C$7=0,0,C$7/OIS_fec!C$7)</f>
        <v>7.9550202087259464E-2</v>
      </c>
      <c r="D97" s="281">
        <f>IF(D$7=0,0,D$7/OIS_fec!D$7)</f>
        <v>7.9752600865506104E-2</v>
      </c>
      <c r="E97" s="281">
        <f>IF(E$7=0,0,E$7/OIS_fec!E$7)</f>
        <v>7.975260086550609E-2</v>
      </c>
      <c r="F97" s="281">
        <f>IF(F$7=0,0,F$7/OIS_fec!F$7)</f>
        <v>7.9752600865506104E-2</v>
      </c>
      <c r="G97" s="281">
        <f>IF(G$7=0,0,G$7/OIS_fec!G$7)</f>
        <v>7.975260086550609E-2</v>
      </c>
      <c r="H97" s="281">
        <f>IF(H$7=0,0,H$7/OIS_fec!H$7)</f>
        <v>8.0485070217949956E-2</v>
      </c>
      <c r="I97" s="281">
        <f>IF(I$7=0,0,I$7/OIS_fec!I$7)</f>
        <v>8.1298250355615206E-2</v>
      </c>
      <c r="J97" s="281">
        <f>IF(J$7=0,0,J$7/OIS_fec!J$7)</f>
        <v>8.2189059181877758E-2</v>
      </c>
      <c r="K97" s="281">
        <f>IF(K$7=0,0,K$7/OIS_fec!K$7)</f>
        <v>8.2189059181877758E-2</v>
      </c>
      <c r="L97" s="281">
        <f>IF(L$7=0,0,L$7/OIS_fec!L$7)</f>
        <v>8.2189059181877758E-2</v>
      </c>
      <c r="M97" s="281">
        <f>IF(M$7=0,0,M$7/OIS_fec!M$7)</f>
        <v>8.3593992721714763E-2</v>
      </c>
      <c r="N97" s="281">
        <f>IF(N$7=0,0,N$7/OIS_fec!N$7)</f>
        <v>8.3593992721714777E-2</v>
      </c>
      <c r="O97" s="281">
        <f>IF(O$7=0,0,O$7/OIS_fec!O$7)</f>
        <v>8.3593992721714777E-2</v>
      </c>
      <c r="P97" s="281">
        <f>IF(P$7=0,0,P$7/OIS_fec!P$7)</f>
        <v>8.5642192881796295E-2</v>
      </c>
      <c r="Q97" s="281">
        <f>IF(Q$7=0,0,Q$7/OIS_fec!Q$7)</f>
        <v>8.7611425163527656E-2</v>
      </c>
    </row>
    <row r="98" spans="1:17" x14ac:dyDescent="0.25">
      <c r="A98" s="76" t="s">
        <v>81</v>
      </c>
      <c r="B98" s="281">
        <f>IF(B$8=0,0,B$8/OIS_fec!B$8)</f>
        <v>0.43623026520366881</v>
      </c>
      <c r="C98" s="281">
        <f>IF(C$8=0,0,C$8/OIS_fec!C$8)</f>
        <v>0.43623026520366887</v>
      </c>
      <c r="D98" s="281">
        <f>IF(D$8=0,0,D$8/OIS_fec!D$8)</f>
        <v>0.4373401614753914</v>
      </c>
      <c r="E98" s="281">
        <f>IF(E$8=0,0,E$8/OIS_fec!E$8)</f>
        <v>0.4373401614753914</v>
      </c>
      <c r="F98" s="281">
        <f>IF(F$8=0,0,F$8/OIS_fec!F$8)</f>
        <v>0.4373401614753914</v>
      </c>
      <c r="G98" s="281">
        <f>IF(G$8=0,0,G$8/OIS_fec!G$8)</f>
        <v>0.4373401614753914</v>
      </c>
      <c r="H98" s="281">
        <f>IF(H$8=0,0,H$8/OIS_fec!H$8)</f>
        <v>0.44135681123222864</v>
      </c>
      <c r="I98" s="281">
        <f>IF(I$8=0,0,I$8/OIS_fec!I$8)</f>
        <v>0.44581605555599491</v>
      </c>
      <c r="J98" s="281">
        <f>IF(J$8=0,0,J$8/OIS_fec!J$8)</f>
        <v>0.45070099312158424</v>
      </c>
      <c r="K98" s="281">
        <f>IF(K$8=0,0,K$8/OIS_fec!K$8)</f>
        <v>0.45070099312158413</v>
      </c>
      <c r="L98" s="281">
        <f>IF(L$8=0,0,L$8/OIS_fec!L$8)</f>
        <v>0.45070099312158418</v>
      </c>
      <c r="M98" s="281">
        <f>IF(M$8=0,0,M$8/OIS_fec!M$8)</f>
        <v>0.45840524169161762</v>
      </c>
      <c r="N98" s="281">
        <f>IF(N$8=0,0,N$8/OIS_fec!N$8)</f>
        <v>0.45840524169161762</v>
      </c>
      <c r="O98" s="281">
        <f>IF(O$8=0,0,O$8/OIS_fec!O$8)</f>
        <v>0.45840524169161762</v>
      </c>
      <c r="P98" s="281">
        <f>IF(P$8=0,0,P$8/OIS_fec!P$8)</f>
        <v>0.46963697807416582</v>
      </c>
      <c r="Q98" s="281">
        <f>IF(Q$8=0,0,Q$8/OIS_fec!Q$8)</f>
        <v>0.48043567748620547</v>
      </c>
    </row>
    <row r="99" spans="1:17" x14ac:dyDescent="0.25">
      <c r="A99" s="76" t="s">
        <v>80</v>
      </c>
      <c r="B99" s="281">
        <f>IF(B$9=0,0,B$9/OIS_fec!B$9)</f>
        <v>0.30536524528576375</v>
      </c>
      <c r="C99" s="281">
        <f>IF(C$9=0,0,C$9/OIS_fec!C$9)</f>
        <v>0.30536524528576364</v>
      </c>
      <c r="D99" s="281">
        <f>IF(D$9=0,0,D$9/OIS_fec!D$9)</f>
        <v>0.30614218300487883</v>
      </c>
      <c r="E99" s="281">
        <f>IF(E$9=0,0,E$9/OIS_fec!E$9)</f>
        <v>0.30614218300487883</v>
      </c>
      <c r="F99" s="281">
        <f>IF(F$9=0,0,F$9/OIS_fec!F$9)</f>
        <v>0.30614218300487883</v>
      </c>
      <c r="G99" s="281">
        <f>IF(G$9=0,0,G$9/OIS_fec!G$9)</f>
        <v>0.30614218300487883</v>
      </c>
      <c r="H99" s="281">
        <f>IF(H$9=0,0,H$9/OIS_fec!H$9)</f>
        <v>0.30895387521438417</v>
      </c>
      <c r="I99" s="281">
        <f>IF(I$9=0,0,I$9/OIS_fec!I$9)</f>
        <v>0.31207538773961047</v>
      </c>
      <c r="J99" s="281">
        <f>IF(J$9=0,0,J$9/OIS_fec!J$9)</f>
        <v>0.31549488949569648</v>
      </c>
      <c r="K99" s="281">
        <f>IF(K$9=0,0,K$9/OIS_fec!K$9)</f>
        <v>0.31549488949569654</v>
      </c>
      <c r="L99" s="281">
        <f>IF(L$9=0,0,L$9/OIS_fec!L$9)</f>
        <v>0.31549488949569648</v>
      </c>
      <c r="M99" s="281">
        <f>IF(M$9=0,0,M$9/OIS_fec!M$9)</f>
        <v>0.32088793519194669</v>
      </c>
      <c r="N99" s="281">
        <f>IF(N$9=0,0,N$9/OIS_fec!N$9)</f>
        <v>0.32088793519194669</v>
      </c>
      <c r="O99" s="281">
        <f>IF(O$9=0,0,O$9/OIS_fec!O$9)</f>
        <v>0.32088793519194669</v>
      </c>
      <c r="P99" s="281">
        <f>IF(P$9=0,0,P$9/OIS_fec!P$9)</f>
        <v>0.32875025518444095</v>
      </c>
      <c r="Q99" s="281">
        <f>IF(Q$9=0,0,Q$9/OIS_fec!Q$9)</f>
        <v>0.33630944526765344</v>
      </c>
    </row>
    <row r="100" spans="1:17" x14ac:dyDescent="0.25">
      <c r="A100" s="129" t="s">
        <v>79</v>
      </c>
      <c r="B100" s="280">
        <f>IF(B$10=0,0,B$10/OIS_fec!B$10)</f>
        <v>0.49004967390615195</v>
      </c>
      <c r="C100" s="280">
        <f>IF(C$10=0,0,C$10/OIS_fec!C$10)</f>
        <v>0.49055580355052325</v>
      </c>
      <c r="D100" s="280">
        <f>IF(D$10=0,0,D$10/OIS_fec!D$10)</f>
        <v>0.4904428136467735</v>
      </c>
      <c r="E100" s="280">
        <f>IF(E$10=0,0,E$10/OIS_fec!E$10)</f>
        <v>0.49539942301292966</v>
      </c>
      <c r="F100" s="280">
        <f>IF(F$10=0,0,F$10/OIS_fec!F$10)</f>
        <v>0.49022855766299678</v>
      </c>
      <c r="G100" s="280">
        <f>IF(G$10=0,0,G$10/OIS_fec!G$10)</f>
        <v>0.49076332886899954</v>
      </c>
      <c r="H100" s="280">
        <f>IF(H$10=0,0,H$10/OIS_fec!H$10)</f>
        <v>0.49489193978514323</v>
      </c>
      <c r="I100" s="280">
        <f>IF(I$10=0,0,I$10/OIS_fec!I$10)</f>
        <v>0.51436069613832525</v>
      </c>
      <c r="J100" s="280">
        <f>IF(J$10=0,0,J$10/OIS_fec!J$10)</f>
        <v>0.52022604671307937</v>
      </c>
      <c r="K100" s="280">
        <f>IF(K$10=0,0,K$10/OIS_fec!K$10)</f>
        <v>0.52275983987301899</v>
      </c>
      <c r="L100" s="280">
        <f>IF(L$10=0,0,L$10/OIS_fec!L$10)</f>
        <v>0.51971373779813046</v>
      </c>
      <c r="M100" s="280">
        <f>IF(M$10=0,0,M$10/OIS_fec!M$10)</f>
        <v>0.5288042235492395</v>
      </c>
      <c r="N100" s="280">
        <f>IF(N$10=0,0,N$10/OIS_fec!N$10)</f>
        <v>0.52821293818245629</v>
      </c>
      <c r="O100" s="280">
        <f>IF(O$10=0,0,O$10/OIS_fec!O$10)</f>
        <v>0.5272793296719388</v>
      </c>
      <c r="P100" s="280">
        <f>IF(P$10=0,0,P$10/OIS_fec!P$10)</f>
        <v>0.54273461872839579</v>
      </c>
      <c r="Q100" s="280">
        <f>IF(Q$10=0,0,Q$10/OIS_fec!Q$10)</f>
        <v>0.55490227459323516</v>
      </c>
    </row>
    <row r="101" spans="1:17" x14ac:dyDescent="0.25">
      <c r="A101" s="127" t="s">
        <v>324</v>
      </c>
      <c r="B101" s="305">
        <f>IF(B$15=0,0,B$15/OIS_fec!B$15)</f>
        <v>0.29117401466130205</v>
      </c>
      <c r="C101" s="305">
        <f>IF(C$15=0,0,C$15/OIS_fec!C$15)</f>
        <v>0.29110548642200296</v>
      </c>
      <c r="D101" s="305">
        <f>IF(D$15=0,0,D$15/OIS_fec!D$15)</f>
        <v>0.29231558936004592</v>
      </c>
      <c r="E101" s="305">
        <f>IF(E$15=0,0,E$15/OIS_fec!E$15)</f>
        <v>0.29226856009256075</v>
      </c>
      <c r="F101" s="305">
        <f>IF(F$15=0,0,F$15/OIS_fec!F$15)</f>
        <v>0.29231619286062405</v>
      </c>
      <c r="G101" s="305">
        <f>IF(G$15=0,0,G$15/OIS_fec!G$15)</f>
        <v>0.29226933589111015</v>
      </c>
      <c r="H101" s="305">
        <f>IF(H$15=0,0,H$15/OIS_fec!H$15)</f>
        <v>0.29497064314757676</v>
      </c>
      <c r="I101" s="305">
        <f>IF(I$15=0,0,I$15/OIS_fec!I$15)</f>
        <v>0.27290244869770175</v>
      </c>
      <c r="J101" s="305">
        <f>IF(J$15=0,0,J$15/OIS_fec!J$15)</f>
        <v>0.28218108636435851</v>
      </c>
      <c r="K101" s="305">
        <f>IF(K$15=0,0,K$15/OIS_fec!K$15)</f>
        <v>0.28359992559795383</v>
      </c>
      <c r="L101" s="305">
        <f>IF(L$15=0,0,L$15/OIS_fec!L$15)</f>
        <v>0.28386602867999905</v>
      </c>
      <c r="M101" s="305">
        <f>IF(M$15=0,0,M$15/OIS_fec!M$15)</f>
        <v>0.29351497688867528</v>
      </c>
      <c r="N101" s="305">
        <f>IF(N$15=0,0,N$15/OIS_fec!N$15)</f>
        <v>0.29325221953267627</v>
      </c>
      <c r="O101" s="305">
        <f>IF(O$15=0,0,O$15/OIS_fec!O$15)</f>
        <v>0.29192850658718855</v>
      </c>
      <c r="P101" s="305">
        <f>IF(P$15=0,0,P$15/OIS_fec!P$15)</f>
        <v>0.30027609826940821</v>
      </c>
      <c r="Q101" s="305">
        <f>IF(Q$15=0,0,Q$15/OIS_fec!Q$15)</f>
        <v>0.30596601844603005</v>
      </c>
    </row>
    <row r="102" spans="1:17" x14ac:dyDescent="0.25">
      <c r="A102" s="127" t="s">
        <v>323</v>
      </c>
      <c r="B102" s="305">
        <f>IF(B$26=0,0,B$26/OIS_fec!B$26)</f>
        <v>0.16074831258310213</v>
      </c>
      <c r="C102" s="305">
        <f>IF(C$26=0,0,C$26/OIS_fec!C$26)</f>
        <v>0.16000605638949825</v>
      </c>
      <c r="D102" s="305">
        <f>IF(D$26=0,0,D$26/OIS_fec!D$26)</f>
        <v>0.1626663699239593</v>
      </c>
      <c r="E102" s="305">
        <f>IF(E$26=0,0,E$26/OIS_fec!E$26)</f>
        <v>0.16391153049876458</v>
      </c>
      <c r="F102" s="305">
        <f>IF(F$26=0,0,F$26/OIS_fec!F$26)</f>
        <v>0.16193907437892496</v>
      </c>
      <c r="G102" s="305">
        <f>IF(G$26=0,0,G$26/OIS_fec!G$26)</f>
        <v>0.16300983728122906</v>
      </c>
      <c r="H102" s="305">
        <f>IF(H$26=0,0,H$26/OIS_fec!H$26)</f>
        <v>0.16662941617270918</v>
      </c>
      <c r="I102" s="305">
        <f>IF(I$26=0,0,I$26/OIS_fec!I$26)</f>
        <v>0.15893326248701731</v>
      </c>
      <c r="J102" s="305">
        <f>IF(J$26=0,0,J$26/OIS_fec!J$26)</f>
        <v>0.16177057150330465</v>
      </c>
      <c r="K102" s="305">
        <f>IF(K$26=0,0,K$26/OIS_fec!K$26)</f>
        <v>0.16221392871104742</v>
      </c>
      <c r="L102" s="305">
        <f>IF(L$26=0,0,L$26/OIS_fec!L$26)</f>
        <v>0.16289951313404641</v>
      </c>
      <c r="M102" s="305">
        <f>IF(M$26=0,0,M$26/OIS_fec!M$26)</f>
        <v>0.16520890271775879</v>
      </c>
      <c r="N102" s="305">
        <f>IF(N$26=0,0,N$26/OIS_fec!N$26)</f>
        <v>0.16526732221542093</v>
      </c>
      <c r="O102" s="305">
        <f>IF(O$26=0,0,O$26/OIS_fec!O$26)</f>
        <v>0.16524055002532834</v>
      </c>
      <c r="P102" s="305">
        <f>IF(P$26=0,0,P$26/OIS_fec!P$26)</f>
        <v>0.16930705730222659</v>
      </c>
      <c r="Q102" s="305">
        <f>IF(Q$26=0,0,Q$26/OIS_fec!Q$26)</f>
        <v>0.17322342348743647</v>
      </c>
    </row>
    <row r="103" spans="1:17" x14ac:dyDescent="0.25">
      <c r="A103" s="127" t="s">
        <v>322</v>
      </c>
      <c r="B103" s="305">
        <f>IF(B$34=0,0,B$34/OIS_fec!B$34)</f>
        <v>0.17515692239986608</v>
      </c>
      <c r="C103" s="305">
        <f>IF(C$34=0,0,C$34/OIS_fec!C$34)</f>
        <v>0.1745746127012055</v>
      </c>
      <c r="D103" s="305">
        <f>IF(D$34=0,0,D$34/OIS_fec!D$34)</f>
        <v>0.17516199662470064</v>
      </c>
      <c r="E103" s="305">
        <f>IF(E$34=0,0,E$34/OIS_fec!E$34)</f>
        <v>0.1752303133866859</v>
      </c>
      <c r="F103" s="305">
        <f>IF(F$34=0,0,F$34/OIS_fec!F$34)</f>
        <v>0.17547711631608248</v>
      </c>
      <c r="G103" s="305">
        <f>IF(G$34=0,0,G$34/OIS_fec!G$34)</f>
        <v>0.17570584216797627</v>
      </c>
      <c r="H103" s="305">
        <f>IF(H$34=0,0,H$34/OIS_fec!H$34)</f>
        <v>0.17694678603555147</v>
      </c>
      <c r="I103" s="305">
        <f>IF(I$34=0,0,I$34/OIS_fec!I$34)</f>
        <v>0.17234028601652632</v>
      </c>
      <c r="J103" s="305">
        <f>IF(J$34=0,0,J$34/OIS_fec!J$34)</f>
        <v>0.1774335360093037</v>
      </c>
      <c r="K103" s="305">
        <f>IF(K$34=0,0,K$34/OIS_fec!K$34)</f>
        <v>0.18040568237027724</v>
      </c>
      <c r="L103" s="305">
        <f>IF(L$34=0,0,L$34/OIS_fec!L$34)</f>
        <v>0.1800569838385723</v>
      </c>
      <c r="M103" s="305">
        <f>IF(M$34=0,0,M$34/OIS_fec!M$34)</f>
        <v>0.18576755854331578</v>
      </c>
      <c r="N103" s="305">
        <f>IF(N$34=0,0,N$34/OIS_fec!N$34)</f>
        <v>0.18530782295219847</v>
      </c>
      <c r="O103" s="305">
        <f>IF(O$34=0,0,O$34/OIS_fec!O$34)</f>
        <v>0.18569105321631921</v>
      </c>
      <c r="P103" s="305">
        <f>IF(P$34=0,0,P$34/OIS_fec!P$34)</f>
        <v>0.18945863309122882</v>
      </c>
      <c r="Q103" s="305">
        <f>IF(Q$34=0,0,Q$34/OIS_fec!Q$34)</f>
        <v>0.19370538209321939</v>
      </c>
    </row>
    <row r="104" spans="1:17" x14ac:dyDescent="0.25">
      <c r="A104" s="127" t="s">
        <v>321</v>
      </c>
      <c r="B104" s="305">
        <f>IF(B$53=0,0,B$53/OIS_fec!B$53)</f>
        <v>0.32028812943200402</v>
      </c>
      <c r="C104" s="305">
        <f>IF(C$53=0,0,C$53/OIS_fec!C$53)</f>
        <v>0.32021092698356335</v>
      </c>
      <c r="D104" s="305">
        <f>IF(D$53=0,0,D$53/OIS_fec!D$53)</f>
        <v>0.32150949702222442</v>
      </c>
      <c r="E104" s="305">
        <f>IF(E$53=0,0,E$53/OIS_fec!E$53)</f>
        <v>0.32145507845450733</v>
      </c>
      <c r="F104" s="305">
        <f>IF(F$53=0,0,F$53/OIS_fec!F$53)</f>
        <v>0.32150906184040789</v>
      </c>
      <c r="G104" s="305">
        <f>IF(G$53=0,0,G$53/OIS_fec!G$53)</f>
        <v>0.32146317132764918</v>
      </c>
      <c r="H104" s="305">
        <f>IF(H$53=0,0,H$53/OIS_fec!H$53)</f>
        <v>0.32442036867208857</v>
      </c>
      <c r="I104" s="305">
        <f>IF(I$53=0,0,I$53/OIS_fec!I$53)</f>
        <v>0.29842136423539817</v>
      </c>
      <c r="J104" s="305">
        <f>IF(J$53=0,0,J$53/OIS_fec!J$53)</f>
        <v>0.30970554802267625</v>
      </c>
      <c r="K104" s="305">
        <f>IF(K$53=0,0,K$53/OIS_fec!K$53)</f>
        <v>0.31177378719253185</v>
      </c>
      <c r="L104" s="305">
        <f>IF(L$53=0,0,L$53/OIS_fec!L$53)</f>
        <v>0.31181772733104485</v>
      </c>
      <c r="M104" s="305">
        <f>IF(M$53=0,0,M$53/OIS_fec!M$53)</f>
        <v>0.32330666988052886</v>
      </c>
      <c r="N104" s="305">
        <f>IF(N$53=0,0,N$53/OIS_fec!N$53)</f>
        <v>0.3227698920394822</v>
      </c>
      <c r="O104" s="305">
        <f>IF(O$53=0,0,O$53/OIS_fec!O$53)</f>
        <v>0.32285257097197256</v>
      </c>
      <c r="P104" s="305">
        <f>IF(P$53=0,0,P$53/OIS_fec!P$53)</f>
        <v>0.33155966178074275</v>
      </c>
      <c r="Q104" s="305">
        <f>IF(Q$53=0,0,Q$53/OIS_fec!Q$53)</f>
        <v>0.33877298435304387</v>
      </c>
    </row>
    <row r="105" spans="1:17" x14ac:dyDescent="0.25">
      <c r="A105" s="127" t="s">
        <v>320</v>
      </c>
      <c r="B105" s="305">
        <f>IF(B$67=0,0,B$67/OIS_fec!B$67)</f>
        <v>0.22225391710787817</v>
      </c>
      <c r="C105" s="305">
        <f>IF(C$67=0,0,C$67/OIS_fec!C$67)</f>
        <v>0.2222539171078782</v>
      </c>
      <c r="D105" s="305">
        <f>IF(D$67=0,0,D$67/OIS_fec!D$67)</f>
        <v>0.22281939551148822</v>
      </c>
      <c r="E105" s="305">
        <f>IF(E$67=0,0,E$67/OIS_fec!E$67)</f>
        <v>0.22281939551148824</v>
      </c>
      <c r="F105" s="305">
        <f>IF(F$67=0,0,F$67/OIS_fec!F$67)</f>
        <v>0.22281939551148824</v>
      </c>
      <c r="G105" s="305">
        <f>IF(G$67=0,0,G$67/OIS_fec!G$67)</f>
        <v>0.22281939551148824</v>
      </c>
      <c r="H105" s="305">
        <f>IF(H$67=0,0,H$67/OIS_fec!H$67)</f>
        <v>0.22486582881361292</v>
      </c>
      <c r="I105" s="305">
        <f>IF(I$67=0,0,I$67/OIS_fec!I$67)</f>
        <v>0.22713775856574836</v>
      </c>
      <c r="J105" s="305">
        <f>IF(J$67=0,0,J$67/OIS_fec!J$67)</f>
        <v>0.2296265737520875</v>
      </c>
      <c r="K105" s="305">
        <f>IF(K$67=0,0,K$67/OIS_fec!K$67)</f>
        <v>0.22962657375208753</v>
      </c>
      <c r="L105" s="305">
        <f>IF(L$67=0,0,L$67/OIS_fec!L$67)</f>
        <v>0.2296265737520875</v>
      </c>
      <c r="M105" s="305">
        <f>IF(M$67=0,0,M$67/OIS_fec!M$67)</f>
        <v>0.23355179297607515</v>
      </c>
      <c r="N105" s="305">
        <f>IF(N$67=0,0,N$67/OIS_fec!N$67)</f>
        <v>0.23355179297607517</v>
      </c>
      <c r="O105" s="305">
        <f>IF(O$67=0,0,O$67/OIS_fec!O$67)</f>
        <v>0.23355179297607517</v>
      </c>
      <c r="P105" s="305">
        <f>IF(P$67=0,0,P$67/OIS_fec!P$67)</f>
        <v>0.2392742235501642</v>
      </c>
      <c r="Q105" s="305">
        <f>IF(Q$67=0,0,Q$67/OIS_fec!Q$67)</f>
        <v>0.24477602715124122</v>
      </c>
    </row>
    <row r="106" spans="1:17" x14ac:dyDescent="0.25">
      <c r="A106" s="72" t="s">
        <v>319</v>
      </c>
      <c r="B106" s="304">
        <f>IF(B$68=0,0,B$68/OIS_fec!B$68)</f>
        <v>0.32205074852853138</v>
      </c>
      <c r="C106" s="304">
        <f>IF(C$68=0,0,C$68/OIS_fec!C$68)</f>
        <v>0.32205074852853144</v>
      </c>
      <c r="D106" s="304">
        <f>IF(D$68=0,0,D$68/OIS_fec!D$68)</f>
        <v>0.32287013900555483</v>
      </c>
      <c r="E106" s="304">
        <f>IF(E$68=0,0,E$68/OIS_fec!E$68)</f>
        <v>0.32287013900555489</v>
      </c>
      <c r="F106" s="304">
        <f>IF(F$68=0,0,F$68/OIS_fec!F$68)</f>
        <v>0.32287013900555478</v>
      </c>
      <c r="G106" s="304">
        <f>IF(G$68=0,0,G$68/OIS_fec!G$68)</f>
        <v>0.32287013900555483</v>
      </c>
      <c r="H106" s="304">
        <f>IF(H$68=0,0,H$68/OIS_fec!H$68)</f>
        <v>0.32583546526544288</v>
      </c>
      <c r="I106" s="304">
        <f>IF(I$68=0,0,I$68/OIS_fec!I$68)</f>
        <v>0.32912754077439471</v>
      </c>
      <c r="J106" s="304">
        <f>IF(J$68=0,0,J$68/OIS_fec!J$68)</f>
        <v>0.33273388798365733</v>
      </c>
      <c r="K106" s="304">
        <f>IF(K$68=0,0,K$68/OIS_fec!K$68)</f>
        <v>0.33273388798365733</v>
      </c>
      <c r="L106" s="304">
        <f>IF(L$68=0,0,L$68/OIS_fec!L$68)</f>
        <v>0.33273388798365738</v>
      </c>
      <c r="M106" s="304">
        <f>IF(M$68=0,0,M$68/OIS_fec!M$68)</f>
        <v>0.33842161581169034</v>
      </c>
      <c r="N106" s="304">
        <f>IF(N$68=0,0,N$68/OIS_fec!N$68)</f>
        <v>0.33842161581169028</v>
      </c>
      <c r="O106" s="304">
        <f>IF(O$68=0,0,O$68/OIS_fec!O$68)</f>
        <v>0.33842161581169034</v>
      </c>
      <c r="P106" s="304">
        <f>IF(P$68=0,0,P$68/OIS_fec!P$68)</f>
        <v>0.34671354188331682</v>
      </c>
      <c r="Q106" s="304">
        <f>IF(Q$68=0,0,Q$68/OIS_fec!Q$68)</f>
        <v>0.35468577468371243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1598.9822726432922</v>
      </c>
      <c r="C5" s="96">
        <v>1713.9942717478207</v>
      </c>
      <c r="D5" s="96">
        <v>1666.7857988822161</v>
      </c>
      <c r="E5" s="96">
        <v>1632.9968502590514</v>
      </c>
      <c r="F5" s="96">
        <v>1786.1921156023195</v>
      </c>
      <c r="G5" s="96">
        <v>1613.8932283228273</v>
      </c>
      <c r="H5" s="96">
        <v>1544.2958040650644</v>
      </c>
      <c r="I5" s="96">
        <v>1640.9017000247775</v>
      </c>
      <c r="J5" s="96">
        <v>1508.6947255032615</v>
      </c>
      <c r="K5" s="96">
        <v>1403.643153237264</v>
      </c>
      <c r="L5" s="96">
        <v>1544.3602659158664</v>
      </c>
      <c r="M5" s="96">
        <v>1421.8377842004834</v>
      </c>
      <c r="N5" s="96">
        <v>1437.0438531851228</v>
      </c>
      <c r="O5" s="96">
        <v>1413.9720605201455</v>
      </c>
      <c r="P5" s="96">
        <v>1469.291317857615</v>
      </c>
      <c r="Q5" s="96">
        <v>1462.7169634302791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26.721143249843486</v>
      </c>
      <c r="C10" s="158">
        <v>27.502005216291973</v>
      </c>
      <c r="D10" s="158">
        <v>30.373591640190032</v>
      </c>
      <c r="E10" s="158">
        <v>28.515175239249828</v>
      </c>
      <c r="F10" s="158">
        <v>29.348931878890376</v>
      </c>
      <c r="G10" s="158">
        <v>29.606753118214598</v>
      </c>
      <c r="H10" s="158">
        <v>32.521166537369211</v>
      </c>
      <c r="I10" s="158">
        <v>11.196093420128699</v>
      </c>
      <c r="J10" s="158">
        <v>11.12350301137969</v>
      </c>
      <c r="K10" s="158">
        <v>9.6325566803357301</v>
      </c>
      <c r="L10" s="158">
        <v>11.849127370505769</v>
      </c>
      <c r="M10" s="158">
        <v>10.74725633387358</v>
      </c>
      <c r="N10" s="158">
        <v>11.269181063478865</v>
      </c>
      <c r="O10" s="158">
        <v>11.320704841003412</v>
      </c>
      <c r="P10" s="158">
        <v>10.900603872945281</v>
      </c>
      <c r="Q10" s="158">
        <v>10.867908839444365</v>
      </c>
    </row>
    <row r="11" spans="1:17" x14ac:dyDescent="0.25">
      <c r="A11" s="92" t="s">
        <v>125</v>
      </c>
      <c r="B11" s="91">
        <v>16.437415403538139</v>
      </c>
      <c r="C11" s="91">
        <v>17.130953683411946</v>
      </c>
      <c r="D11" s="91">
        <v>19.40294356530174</v>
      </c>
      <c r="E11" s="91">
        <v>16.328596863309279</v>
      </c>
      <c r="F11" s="91">
        <v>19.74958167767279</v>
      </c>
      <c r="G11" s="91">
        <v>18.907008346101218</v>
      </c>
      <c r="H11" s="91">
        <v>20.189632271357599</v>
      </c>
      <c r="I11" s="91">
        <v>9.3226835319161374</v>
      </c>
      <c r="J11" s="91">
        <v>9.3914715077988564</v>
      </c>
      <c r="K11" s="91">
        <v>8.461986163990094</v>
      </c>
      <c r="L11" s="91">
        <v>9.5315957318109845</v>
      </c>
      <c r="M11" s="91">
        <v>8.6594267387114119</v>
      </c>
      <c r="N11" s="91">
        <v>9.0266355321493634</v>
      </c>
      <c r="O11" s="91">
        <v>8.9209480800638552</v>
      </c>
      <c r="P11" s="91">
        <v>9.0557990730697977</v>
      </c>
      <c r="Q11" s="91">
        <v>8.9535867537440836</v>
      </c>
    </row>
    <row r="12" spans="1:17" x14ac:dyDescent="0.25">
      <c r="A12" s="92" t="s">
        <v>26</v>
      </c>
      <c r="B12" s="91">
        <v>10.283727846305348</v>
      </c>
      <c r="C12" s="91">
        <v>10.371051532880028</v>
      </c>
      <c r="D12" s="91">
        <v>10.970648074888292</v>
      </c>
      <c r="E12" s="91">
        <v>12.186578375940547</v>
      </c>
      <c r="F12" s="91">
        <v>9.599350201217586</v>
      </c>
      <c r="G12" s="91">
        <v>10.69974477211338</v>
      </c>
      <c r="H12" s="91">
        <v>12.331534266011609</v>
      </c>
      <c r="I12" s="91">
        <v>1.8734098882125614</v>
      </c>
      <c r="J12" s="91">
        <v>1.7320315035808336</v>
      </c>
      <c r="K12" s="91">
        <v>1.1705705163456366</v>
      </c>
      <c r="L12" s="91">
        <v>2.3175316386947848</v>
      </c>
      <c r="M12" s="91">
        <v>2.0878295951621673</v>
      </c>
      <c r="N12" s="91">
        <v>2.242545531329502</v>
      </c>
      <c r="O12" s="91">
        <v>2.3997567609395563</v>
      </c>
      <c r="P12" s="91">
        <v>1.8448047998754833</v>
      </c>
      <c r="Q12" s="91">
        <v>1.9143220857002818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324</v>
      </c>
      <c r="B15" s="204">
        <v>77.881004233771819</v>
      </c>
      <c r="C15" s="204">
        <v>80.856858813080279</v>
      </c>
      <c r="D15" s="204">
        <v>61.820412453692796</v>
      </c>
      <c r="E15" s="204">
        <v>70.692040712980969</v>
      </c>
      <c r="F15" s="204">
        <v>66.068611770887813</v>
      </c>
      <c r="G15" s="204">
        <v>63.746497918213734</v>
      </c>
      <c r="H15" s="204">
        <v>73.938134480789557</v>
      </c>
      <c r="I15" s="204">
        <v>79.481742195287453</v>
      </c>
      <c r="J15" s="204">
        <v>39.272739808747318</v>
      </c>
      <c r="K15" s="204">
        <v>42.44987932574724</v>
      </c>
      <c r="L15" s="204">
        <v>52.206516442638033</v>
      </c>
      <c r="M15" s="204">
        <v>37.431420985899791</v>
      </c>
      <c r="N15" s="204">
        <v>31.751790745432032</v>
      </c>
      <c r="O15" s="204">
        <v>24.613961597263991</v>
      </c>
      <c r="P15" s="204">
        <v>51.12704169418263</v>
      </c>
      <c r="Q15" s="204">
        <v>36.985654859816769</v>
      </c>
    </row>
    <row r="16" spans="1:17" x14ac:dyDescent="0.25">
      <c r="A16" s="88" t="s">
        <v>33</v>
      </c>
      <c r="B16" s="87">
        <v>4.9613529922275502E-2</v>
      </c>
      <c r="C16" s="87">
        <v>5.6580123498445184E-2</v>
      </c>
      <c r="D16" s="87">
        <v>5.5680390329951271E-2</v>
      </c>
      <c r="E16" s="87">
        <v>7.862970184193592E-2</v>
      </c>
      <c r="F16" s="87">
        <v>2.9391903766784783E-3</v>
      </c>
      <c r="G16" s="87">
        <v>7.3951264150856844E-2</v>
      </c>
      <c r="H16" s="87">
        <v>4.0610316709052387E-2</v>
      </c>
      <c r="I16" s="87">
        <v>0.14415181540916042</v>
      </c>
      <c r="J16" s="87">
        <v>5.7513086628292832E-2</v>
      </c>
      <c r="K16" s="87">
        <v>0.49636637325542732</v>
      </c>
      <c r="L16" s="87">
        <v>0.15692791762961206</v>
      </c>
      <c r="M16" s="87">
        <v>0.86285770122006322</v>
      </c>
      <c r="N16" s="87">
        <v>0.81525050653240227</v>
      </c>
      <c r="O16" s="87">
        <v>0.82619008499292368</v>
      </c>
      <c r="P16" s="87">
        <v>0.85101938069662797</v>
      </c>
      <c r="Q16" s="87">
        <v>0.78839128765238642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6.3640746494779101</v>
      </c>
      <c r="Q18" s="87">
        <v>5.8949893614935398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1.3326081688142397</v>
      </c>
      <c r="N19" s="87">
        <v>1.2392489781510243</v>
      </c>
      <c r="O19" s="87">
        <v>1.1107281187579467</v>
      </c>
      <c r="P19" s="87">
        <v>12.255357694290337</v>
      </c>
      <c r="Q19" s="87">
        <v>5.3348903181306939</v>
      </c>
    </row>
    <row r="20" spans="1:17" x14ac:dyDescent="0.25">
      <c r="A20" s="88" t="s">
        <v>29</v>
      </c>
      <c r="B20" s="87">
        <v>14.143717513156771</v>
      </c>
      <c r="C20" s="87">
        <v>17.97669291116225</v>
      </c>
      <c r="D20" s="87">
        <v>8.6244289906649971</v>
      </c>
      <c r="E20" s="87">
        <v>10.024181203142735</v>
      </c>
      <c r="F20" s="87">
        <v>1.2111914561671091</v>
      </c>
      <c r="G20" s="87">
        <v>9.7653766582732455</v>
      </c>
      <c r="H20" s="87">
        <v>11.505225536234807</v>
      </c>
      <c r="I20" s="87">
        <v>42.329485805653171</v>
      </c>
      <c r="J20" s="87">
        <v>6.3827795858493293</v>
      </c>
      <c r="K20" s="87">
        <v>15.9966141636591</v>
      </c>
      <c r="L20" s="87">
        <v>6.5909101350289614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32.710751393690138</v>
      </c>
      <c r="C21" s="87">
        <v>32.812783454650003</v>
      </c>
      <c r="D21" s="87">
        <v>29.834449878335061</v>
      </c>
      <c r="E21" s="87">
        <v>29.87972628057198</v>
      </c>
      <c r="F21" s="87">
        <v>29.79376671356318</v>
      </c>
      <c r="G21" s="87">
        <v>23.871819951779436</v>
      </c>
      <c r="H21" s="87">
        <v>23.96348323627987</v>
      </c>
      <c r="I21" s="87">
        <v>24.886708949978889</v>
      </c>
      <c r="J21" s="87">
        <v>17.844401032605816</v>
      </c>
      <c r="K21" s="87">
        <v>19.512088323815973</v>
      </c>
      <c r="L21" s="87">
        <v>20.572454204134242</v>
      </c>
      <c r="M21" s="87">
        <v>24.507481536777089</v>
      </c>
      <c r="N21" s="87">
        <v>21.018384083139193</v>
      </c>
      <c r="O21" s="87">
        <v>18.700574062559156</v>
      </c>
      <c r="P21" s="87">
        <v>16.423356748270816</v>
      </c>
      <c r="Q21" s="87">
        <v>18.12580307135207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1.7718297144078847</v>
      </c>
      <c r="N22" s="87">
        <v>2.0371748587699723</v>
      </c>
      <c r="O22" s="87">
        <v>1.8097604663908908</v>
      </c>
      <c r="P22" s="87">
        <v>6.1024941303304709</v>
      </c>
      <c r="Q22" s="87">
        <v>1.7782829837745249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30.976921797002625</v>
      </c>
      <c r="C24" s="87">
        <v>30.010802323769578</v>
      </c>
      <c r="D24" s="87">
        <v>23.305853194362786</v>
      </c>
      <c r="E24" s="87">
        <v>30.709503527424317</v>
      </c>
      <c r="F24" s="87">
        <v>35.060714410780847</v>
      </c>
      <c r="G24" s="87">
        <v>30.035350044010194</v>
      </c>
      <c r="H24" s="87">
        <v>38.42881539156582</v>
      </c>
      <c r="I24" s="87">
        <v>12.121395624246233</v>
      </c>
      <c r="J24" s="87">
        <v>14.988046103663876</v>
      </c>
      <c r="K24" s="87">
        <v>6.4448104650167384</v>
      </c>
      <c r="L24" s="87">
        <v>24.886224185845215</v>
      </c>
      <c r="M24" s="87">
        <v>8.9566438646805135</v>
      </c>
      <c r="N24" s="87">
        <v>6.641732318839443</v>
      </c>
      <c r="O24" s="87">
        <v>2.1667088645630743</v>
      </c>
      <c r="P24" s="87">
        <v>9.1307390911164692</v>
      </c>
      <c r="Q24" s="87">
        <v>5.0632978374135531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323</v>
      </c>
      <c r="B26" s="204">
        <v>967.468145374036</v>
      </c>
      <c r="C26" s="204">
        <v>1068.5770746209221</v>
      </c>
      <c r="D26" s="204">
        <v>994.34611102140195</v>
      </c>
      <c r="E26" s="204">
        <v>898.71166361821042</v>
      </c>
      <c r="F26" s="204">
        <v>1104.4155007198688</v>
      </c>
      <c r="G26" s="204">
        <v>954.21567480825217</v>
      </c>
      <c r="H26" s="204">
        <v>842.33628213238239</v>
      </c>
      <c r="I26" s="204">
        <v>1024.6472501362998</v>
      </c>
      <c r="J26" s="204">
        <v>943.11225769895736</v>
      </c>
      <c r="K26" s="204">
        <v>860.07173754928453</v>
      </c>
      <c r="L26" s="204">
        <v>964.52281351374677</v>
      </c>
      <c r="M26" s="204">
        <v>859.74013476434402</v>
      </c>
      <c r="N26" s="204">
        <v>869.87941614879844</v>
      </c>
      <c r="O26" s="204">
        <v>847.05244001124618</v>
      </c>
      <c r="P26" s="204">
        <v>880.67543879114248</v>
      </c>
      <c r="Q26" s="204">
        <v>893.17898929449359</v>
      </c>
    </row>
    <row r="27" spans="1:17" x14ac:dyDescent="0.25">
      <c r="A27" s="152" t="s">
        <v>332</v>
      </c>
      <c r="B27" s="151">
        <v>967.468145374036</v>
      </c>
      <c r="C27" s="151">
        <v>1068.5770746209221</v>
      </c>
      <c r="D27" s="151">
        <v>994.34611102140195</v>
      </c>
      <c r="E27" s="151">
        <v>898.71166361821042</v>
      </c>
      <c r="F27" s="151">
        <v>1104.4155007198688</v>
      </c>
      <c r="G27" s="151">
        <v>954.21567480825217</v>
      </c>
      <c r="H27" s="151">
        <v>842.33628213238239</v>
      </c>
      <c r="I27" s="151">
        <v>1024.6472501362998</v>
      </c>
      <c r="J27" s="151">
        <v>943.11225769895736</v>
      </c>
      <c r="K27" s="151">
        <v>860.07173754928453</v>
      </c>
      <c r="L27" s="151">
        <v>964.52281351374677</v>
      </c>
      <c r="M27" s="151">
        <v>859.74013476434402</v>
      </c>
      <c r="N27" s="151">
        <v>869.87941614879844</v>
      </c>
      <c r="O27" s="151">
        <v>847.05244001124618</v>
      </c>
      <c r="P27" s="151">
        <v>880.67543879114248</v>
      </c>
      <c r="Q27" s="151">
        <v>893.17898929449359</v>
      </c>
    </row>
    <row r="28" spans="1:17" x14ac:dyDescent="0.25">
      <c r="A28" s="154" t="s">
        <v>33</v>
      </c>
      <c r="B28" s="83">
        <v>0.63704028586205974</v>
      </c>
      <c r="C28" s="83">
        <v>0.88521200189800919</v>
      </c>
      <c r="D28" s="83">
        <v>1.29515393872499</v>
      </c>
      <c r="E28" s="83">
        <v>1.0077269713057402</v>
      </c>
      <c r="F28" s="83">
        <v>0.59097766282076636</v>
      </c>
      <c r="G28" s="83">
        <v>1.1981941230699906</v>
      </c>
      <c r="H28" s="83">
        <v>0.34076478104184421</v>
      </c>
      <c r="I28" s="83">
        <v>0.62254649878627855</v>
      </c>
      <c r="J28" s="83">
        <v>0.71318359241708107</v>
      </c>
      <c r="K28" s="83">
        <v>0.26091806481372481</v>
      </c>
      <c r="L28" s="83">
        <v>0.76866101937687814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51.246862077649723</v>
      </c>
      <c r="C29" s="83">
        <v>59.569879680504052</v>
      </c>
      <c r="D29" s="83">
        <v>47.241053365025792</v>
      </c>
      <c r="E29" s="83">
        <v>36.298804396699417</v>
      </c>
      <c r="F29" s="83">
        <v>46.762175133992876</v>
      </c>
      <c r="G29" s="83">
        <v>47.637650420225981</v>
      </c>
      <c r="H29" s="83">
        <v>28.084761909472931</v>
      </c>
      <c r="I29" s="83">
        <v>59.735460729713346</v>
      </c>
      <c r="J29" s="83">
        <v>99.263254032668158</v>
      </c>
      <c r="K29" s="83">
        <v>80.772531040739267</v>
      </c>
      <c r="L29" s="83">
        <v>151.42249099929703</v>
      </c>
      <c r="M29" s="83">
        <v>104.33627959529383</v>
      </c>
      <c r="N29" s="83">
        <v>127.51627075973275</v>
      </c>
      <c r="O29" s="83">
        <v>101.70043513319385</v>
      </c>
      <c r="P29" s="83">
        <v>157.23927839108509</v>
      </c>
      <c r="Q29" s="83">
        <v>160.14249675540009</v>
      </c>
    </row>
    <row r="30" spans="1:17" x14ac:dyDescent="0.25">
      <c r="A30" s="154" t="s">
        <v>125</v>
      </c>
      <c r="B30" s="83">
        <v>595.01794067690548</v>
      </c>
      <c r="C30" s="83">
        <v>602.60198431382662</v>
      </c>
      <c r="D30" s="83">
        <v>641.67421192026563</v>
      </c>
      <c r="E30" s="83">
        <v>625.75843035594926</v>
      </c>
      <c r="F30" s="83">
        <v>711.47998205635406</v>
      </c>
      <c r="G30" s="83">
        <v>651.06318983802919</v>
      </c>
      <c r="H30" s="83">
        <v>622.2017082280945</v>
      </c>
      <c r="I30" s="83">
        <v>716.76303573350742</v>
      </c>
      <c r="J30" s="83">
        <v>722.62860192755579</v>
      </c>
      <c r="K30" s="83">
        <v>728.5487607945289</v>
      </c>
      <c r="L30" s="83">
        <v>714.46458379360763</v>
      </c>
      <c r="M30" s="83">
        <v>693.96432743934236</v>
      </c>
      <c r="N30" s="83">
        <v>686.40998995457176</v>
      </c>
      <c r="O30" s="83">
        <v>697.86844760755719</v>
      </c>
      <c r="P30" s="83">
        <v>686.88580800100453</v>
      </c>
      <c r="Q30" s="83">
        <v>699.44658244085667</v>
      </c>
    </row>
    <row r="31" spans="1:17" x14ac:dyDescent="0.25">
      <c r="A31" s="154" t="s">
        <v>29</v>
      </c>
      <c r="B31" s="83">
        <v>303.41385260887387</v>
      </c>
      <c r="C31" s="83">
        <v>388.00785379911144</v>
      </c>
      <c r="D31" s="83">
        <v>300.42868533684049</v>
      </c>
      <c r="E31" s="83">
        <v>226.98603343581806</v>
      </c>
      <c r="F31" s="83">
        <v>345.24872794054284</v>
      </c>
      <c r="G31" s="83">
        <v>249.79055562335856</v>
      </c>
      <c r="H31" s="83">
        <v>186.82276148212472</v>
      </c>
      <c r="I31" s="83">
        <v>229.04039967643396</v>
      </c>
      <c r="J31" s="83">
        <v>107.9341384493008</v>
      </c>
      <c r="K31" s="83">
        <v>26.179004216218374</v>
      </c>
      <c r="L31" s="83">
        <v>55.96571863204781</v>
      </c>
      <c r="M31" s="83">
        <v>27.862494309156652</v>
      </c>
      <c r="N31" s="83">
        <v>27.863111523650463</v>
      </c>
      <c r="O31" s="83">
        <v>18.569063769134907</v>
      </c>
      <c r="P31" s="83">
        <v>15.477582044749781</v>
      </c>
      <c r="Q31" s="83">
        <v>12.383168972910564</v>
      </c>
    </row>
    <row r="32" spans="1:17" x14ac:dyDescent="0.25">
      <c r="A32" s="154" t="s">
        <v>26</v>
      </c>
      <c r="B32" s="83">
        <v>17.152449724744937</v>
      </c>
      <c r="C32" s="83">
        <v>17.512144825582116</v>
      </c>
      <c r="D32" s="83">
        <v>3.7070064605451774</v>
      </c>
      <c r="E32" s="83">
        <v>8.6606684584379927</v>
      </c>
      <c r="F32" s="83">
        <v>0.3336379261581473</v>
      </c>
      <c r="G32" s="83">
        <v>4.5260848035685379</v>
      </c>
      <c r="H32" s="83">
        <v>4.8862857316484183</v>
      </c>
      <c r="I32" s="83">
        <v>18.485807497858747</v>
      </c>
      <c r="J32" s="83">
        <v>12.573079697015519</v>
      </c>
      <c r="K32" s="83">
        <v>24.310523432984269</v>
      </c>
      <c r="L32" s="83">
        <v>41.901359069417317</v>
      </c>
      <c r="M32" s="83">
        <v>33.577033420551174</v>
      </c>
      <c r="N32" s="83">
        <v>28.090043910843523</v>
      </c>
      <c r="O32" s="83">
        <v>28.914493501360148</v>
      </c>
      <c r="P32" s="83">
        <v>21.072770354303106</v>
      </c>
      <c r="Q32" s="83">
        <v>21.206741125326239</v>
      </c>
    </row>
    <row r="33" spans="1:17" x14ac:dyDescent="0.25">
      <c r="A33" s="152" t="s">
        <v>331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322</v>
      </c>
      <c r="B34" s="204">
        <v>144.66039989166609</v>
      </c>
      <c r="C34" s="204">
        <v>155.435011612122</v>
      </c>
      <c r="D34" s="204">
        <v>189.13166677772094</v>
      </c>
      <c r="E34" s="204">
        <v>183.95934167182384</v>
      </c>
      <c r="F34" s="204">
        <v>197.06509182383095</v>
      </c>
      <c r="G34" s="204">
        <v>180.36592809824154</v>
      </c>
      <c r="H34" s="204">
        <v>195.50987159673946</v>
      </c>
      <c r="I34" s="204">
        <v>43.893253120219796</v>
      </c>
      <c r="J34" s="204">
        <v>33.296005242591306</v>
      </c>
      <c r="K34" s="204">
        <v>18.539635380774136</v>
      </c>
      <c r="L34" s="204">
        <v>35.652216516591842</v>
      </c>
      <c r="M34" s="204">
        <v>18.879089597888168</v>
      </c>
      <c r="N34" s="204">
        <v>21.037778703549019</v>
      </c>
      <c r="O34" s="204">
        <v>16.890827167461445</v>
      </c>
      <c r="P34" s="204">
        <v>23.491012669091894</v>
      </c>
      <c r="Q34" s="204">
        <v>23.373372280994744</v>
      </c>
    </row>
    <row r="35" spans="1:17" x14ac:dyDescent="0.25">
      <c r="A35" s="152" t="s">
        <v>330</v>
      </c>
      <c r="B35" s="151">
        <v>141.523886196479</v>
      </c>
      <c r="C35" s="151">
        <v>152.03882045590245</v>
      </c>
      <c r="D35" s="151">
        <v>186.77129273588494</v>
      </c>
      <c r="E35" s="151">
        <v>181.28034638413055</v>
      </c>
      <c r="F35" s="151">
        <v>194.4656030897973</v>
      </c>
      <c r="G35" s="151">
        <v>177.90827427458817</v>
      </c>
      <c r="H35" s="151">
        <v>192.70767345700781</v>
      </c>
      <c r="I35" s="151">
        <v>28.754364301989547</v>
      </c>
      <c r="J35" s="151">
        <v>26.944071661903838</v>
      </c>
      <c r="K35" s="151">
        <v>14.705514492527358</v>
      </c>
      <c r="L35" s="151">
        <v>27.960334577538102</v>
      </c>
      <c r="M35" s="151">
        <v>15.375704619625134</v>
      </c>
      <c r="N35" s="151">
        <v>17.379137304080345</v>
      </c>
      <c r="O35" s="151">
        <v>14.37100674177273</v>
      </c>
      <c r="P35" s="151">
        <v>18.198609142409602</v>
      </c>
      <c r="Q35" s="151">
        <v>18.350114679558633</v>
      </c>
    </row>
    <row r="36" spans="1:17" x14ac:dyDescent="0.25">
      <c r="A36" s="154" t="s">
        <v>33</v>
      </c>
      <c r="B36" s="83">
        <v>0.36873265813748735</v>
      </c>
      <c r="C36" s="83">
        <v>0.38365302348241398</v>
      </c>
      <c r="D36" s="83">
        <v>0.86236266685614993</v>
      </c>
      <c r="E36" s="83">
        <v>1.1265917718517617</v>
      </c>
      <c r="F36" s="83">
        <v>0.29367691818812536</v>
      </c>
      <c r="G36" s="83">
        <v>0.84080660135974639</v>
      </c>
      <c r="H36" s="83">
        <v>0.50295417171626322</v>
      </c>
      <c r="I36" s="83">
        <v>5.8030227208292394E-2</v>
      </c>
      <c r="J36" s="83">
        <v>9.4599910928360731E-2</v>
      </c>
      <c r="K36" s="83">
        <v>2.4321291041565059E-2</v>
      </c>
      <c r="L36" s="83">
        <v>8.1060529560524258E-2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24.58772112676856</v>
      </c>
      <c r="C37" s="83">
        <v>22.03151228477995</v>
      </c>
      <c r="D37" s="83">
        <v>25.65180778867823</v>
      </c>
      <c r="E37" s="83">
        <v>30.830551419724589</v>
      </c>
      <c r="F37" s="83">
        <v>17.458877212251139</v>
      </c>
      <c r="G37" s="83">
        <v>25.239142805393865</v>
      </c>
      <c r="H37" s="83">
        <v>24.28649598786707</v>
      </c>
      <c r="I37" s="83">
        <v>4.4829497457306742</v>
      </c>
      <c r="J37" s="83">
        <v>8.5403974579718582</v>
      </c>
      <c r="K37" s="83">
        <v>6.7165077707167438</v>
      </c>
      <c r="L37" s="83">
        <v>14.738104367779984</v>
      </c>
      <c r="M37" s="83">
        <v>9.3736317882222391</v>
      </c>
      <c r="N37" s="83">
        <v>12.411827215819466</v>
      </c>
      <c r="O37" s="83">
        <v>9.3501758387281253</v>
      </c>
      <c r="P37" s="83">
        <v>13.022064951014523</v>
      </c>
      <c r="Q37" s="83">
        <v>13.021931538492929</v>
      </c>
    </row>
    <row r="38" spans="1:17" x14ac:dyDescent="0.25">
      <c r="A38" s="154" t="s">
        <v>125</v>
      </c>
      <c r="B38" s="83">
        <v>4.475995917759338</v>
      </c>
      <c r="C38" s="83">
        <v>3.5487084625823924</v>
      </c>
      <c r="D38" s="83">
        <v>27.878338963001749</v>
      </c>
      <c r="E38" s="83">
        <v>0</v>
      </c>
      <c r="F38" s="83">
        <v>58.766785951486149</v>
      </c>
      <c r="G38" s="83">
        <v>40.700488701273493</v>
      </c>
      <c r="H38" s="83">
        <v>22.21414663928751</v>
      </c>
      <c r="I38" s="83">
        <v>6.042877190069305</v>
      </c>
      <c r="J38" s="83">
        <v>6.4503834244248548</v>
      </c>
      <c r="K38" s="83">
        <v>4.9799170013852363</v>
      </c>
      <c r="L38" s="83">
        <v>5.4311357179553479</v>
      </c>
      <c r="M38" s="83">
        <v>2.6055028813379657</v>
      </c>
      <c r="N38" s="83">
        <v>1.8803280935180082</v>
      </c>
      <c r="O38" s="83">
        <v>1.915622275944868</v>
      </c>
      <c r="P38" s="83">
        <v>3.2122609547975398</v>
      </c>
      <c r="Q38" s="83">
        <v>3.3514119147406531</v>
      </c>
    </row>
    <row r="39" spans="1:17" x14ac:dyDescent="0.25">
      <c r="A39" s="154" t="s">
        <v>29</v>
      </c>
      <c r="B39" s="83">
        <v>102.16322862228772</v>
      </c>
      <c r="C39" s="83">
        <v>118.48514074524785</v>
      </c>
      <c r="D39" s="83">
        <v>129.91051766815829</v>
      </c>
      <c r="E39" s="83">
        <v>139.64097963216875</v>
      </c>
      <c r="F39" s="83">
        <v>117.78046696496033</v>
      </c>
      <c r="G39" s="83">
        <v>107.95175483893453</v>
      </c>
      <c r="H39" s="83">
        <v>138.49212891689302</v>
      </c>
      <c r="I39" s="83">
        <v>16.447365797216584</v>
      </c>
      <c r="J39" s="83">
        <v>10.190940471515137</v>
      </c>
      <c r="K39" s="83">
        <v>0.7186803522377806</v>
      </c>
      <c r="L39" s="83">
        <v>3.2912508187623226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9.9282078715259061</v>
      </c>
      <c r="C40" s="83">
        <v>7.5898059398098621</v>
      </c>
      <c r="D40" s="83">
        <v>2.4682656491905353</v>
      </c>
      <c r="E40" s="83">
        <v>9.6822235603854629</v>
      </c>
      <c r="F40" s="83">
        <v>0.16579604291155461</v>
      </c>
      <c r="G40" s="83">
        <v>3.1760813276265436</v>
      </c>
      <c r="H40" s="83">
        <v>7.2119477412439741</v>
      </c>
      <c r="I40" s="83">
        <v>1.7231413417646906</v>
      </c>
      <c r="J40" s="83">
        <v>1.6677503970636238</v>
      </c>
      <c r="K40" s="83">
        <v>2.2660880771460334</v>
      </c>
      <c r="L40" s="83">
        <v>4.4187831434799234</v>
      </c>
      <c r="M40" s="83">
        <v>3.3965699500649298</v>
      </c>
      <c r="N40" s="83">
        <v>3.0869819947428714</v>
      </c>
      <c r="O40" s="83">
        <v>3.1052086270997372</v>
      </c>
      <c r="P40" s="83">
        <v>1.9642832365975396</v>
      </c>
      <c r="Q40" s="83">
        <v>1.976771226325053</v>
      </c>
    </row>
    <row r="41" spans="1:17" x14ac:dyDescent="0.25">
      <c r="A41" s="152" t="s">
        <v>329</v>
      </c>
      <c r="B41" s="151">
        <v>3.1365136951870944</v>
      </c>
      <c r="C41" s="151">
        <v>3.3961911562195395</v>
      </c>
      <c r="D41" s="151">
        <v>2.3603740418359891</v>
      </c>
      <c r="E41" s="151">
        <v>2.6789952876932741</v>
      </c>
      <c r="F41" s="151">
        <v>2.5994887340336539</v>
      </c>
      <c r="G41" s="151">
        <v>2.4576538236533776</v>
      </c>
      <c r="H41" s="151">
        <v>2.8021981397316384</v>
      </c>
      <c r="I41" s="151">
        <v>15.138888818230246</v>
      </c>
      <c r="J41" s="151">
        <v>6.3519335806874651</v>
      </c>
      <c r="K41" s="151">
        <v>3.834120888246777</v>
      </c>
      <c r="L41" s="151">
        <v>7.6918819390537401</v>
      </c>
      <c r="M41" s="151">
        <v>3.5033849782630329</v>
      </c>
      <c r="N41" s="151">
        <v>3.6586413994686744</v>
      </c>
      <c r="O41" s="151">
        <v>2.5198204256887142</v>
      </c>
      <c r="P41" s="151">
        <v>5.2924035266822944</v>
      </c>
      <c r="Q41" s="151">
        <v>5.0232576014361108</v>
      </c>
    </row>
    <row r="42" spans="1:17" x14ac:dyDescent="0.25">
      <c r="A42" s="150" t="s">
        <v>33</v>
      </c>
      <c r="B42" s="87">
        <v>2.2696381783321416E-3</v>
      </c>
      <c r="C42" s="87">
        <v>2.6881870676748322E-3</v>
      </c>
      <c r="D42" s="87">
        <v>2.5052671433620321E-3</v>
      </c>
      <c r="E42" s="87">
        <v>3.4345519277339531E-3</v>
      </c>
      <c r="F42" s="87">
        <v>1.3473158878744146E-4</v>
      </c>
      <c r="G42" s="87">
        <v>3.3359901399858095E-3</v>
      </c>
      <c r="H42" s="87">
        <v>1.7611312151247541E-3</v>
      </c>
      <c r="I42" s="87">
        <v>3.1121846143928641E-2</v>
      </c>
      <c r="J42" s="87">
        <v>1.1094363130198188E-2</v>
      </c>
      <c r="K42" s="87">
        <v>5.2710455605918666E-2</v>
      </c>
      <c r="L42" s="87">
        <v>2.624817121150318E-2</v>
      </c>
      <c r="M42" s="87">
        <v>9.6881342733870876E-2</v>
      </c>
      <c r="N42" s="87">
        <v>0.12020035697401736</v>
      </c>
      <c r="O42" s="87">
        <v>0.11479620151869391</v>
      </c>
      <c r="P42" s="87">
        <v>0.10263669514792158</v>
      </c>
      <c r="Q42" s="87">
        <v>0.13348549800885631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0.76753550449390873</v>
      </c>
      <c r="Q44" s="87">
        <v>0.99810284943537975</v>
      </c>
    </row>
    <row r="45" spans="1:17" x14ac:dyDescent="0.25">
      <c r="A45" s="150" t="s">
        <v>125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0.14962475104562056</v>
      </c>
      <c r="N45" s="87">
        <v>0.18271459920585645</v>
      </c>
      <c r="O45" s="87">
        <v>0.15433175884035102</v>
      </c>
      <c r="P45" s="87">
        <v>1.4780502537650331</v>
      </c>
      <c r="Q45" s="87">
        <v>0.90327037106007513</v>
      </c>
    </row>
    <row r="46" spans="1:17" x14ac:dyDescent="0.25">
      <c r="A46" s="150" t="s">
        <v>29</v>
      </c>
      <c r="B46" s="87">
        <v>0.64702352970439947</v>
      </c>
      <c r="C46" s="87">
        <v>0.85409345924591595</v>
      </c>
      <c r="D46" s="87">
        <v>0.3880450272086105</v>
      </c>
      <c r="E46" s="87">
        <v>0.43785707014911246</v>
      </c>
      <c r="F46" s="87">
        <v>5.552064626707931E-2</v>
      </c>
      <c r="G46" s="87">
        <v>0.4405225606257559</v>
      </c>
      <c r="H46" s="87">
        <v>0.49894247252686252</v>
      </c>
      <c r="I46" s="87">
        <v>9.1387801177246537</v>
      </c>
      <c r="J46" s="87">
        <v>1.2312480281764773</v>
      </c>
      <c r="K46" s="87">
        <v>1.6987226898318968</v>
      </c>
      <c r="L46" s="87">
        <v>1.1024127527913299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1.0701392499224034</v>
      </c>
      <c r="C47" s="87">
        <v>1.113561602389096</v>
      </c>
      <c r="D47" s="87">
        <v>0.92120702784782582</v>
      </c>
      <c r="E47" s="87">
        <v>0.89630999288072344</v>
      </c>
      <c r="F47" s="87">
        <v>0.93666092050674177</v>
      </c>
      <c r="G47" s="87">
        <v>0.65888088774011166</v>
      </c>
      <c r="H47" s="87">
        <v>0.6349676080854636</v>
      </c>
      <c r="I47" s="87">
        <v>3.3520221730864201</v>
      </c>
      <c r="J47" s="87">
        <v>2.2183739754467622</v>
      </c>
      <c r="K47" s="87">
        <v>1.3982963049344779</v>
      </c>
      <c r="L47" s="87">
        <v>2.4006865017231438</v>
      </c>
      <c r="M47" s="87">
        <v>2.0522898492842647</v>
      </c>
      <c r="N47" s="87">
        <v>2.181910603739023</v>
      </c>
      <c r="O47" s="87">
        <v>1.7358492739412203</v>
      </c>
      <c r="P47" s="87">
        <v>1.2340283178011513</v>
      </c>
      <c r="Q47" s="87">
        <v>2.0178938969746354</v>
      </c>
    </row>
    <row r="48" spans="1:17" x14ac:dyDescent="0.25">
      <c r="A48" s="150" t="s">
        <v>26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0.19894038331568112</v>
      </c>
      <c r="N48" s="87">
        <v>0.30036061711163342</v>
      </c>
      <c r="O48" s="87">
        <v>0.2514598407485773</v>
      </c>
      <c r="P48" s="87">
        <v>0.73598773882681701</v>
      </c>
      <c r="Q48" s="87">
        <v>0.30108778903005784</v>
      </c>
    </row>
    <row r="49" spans="1:17" x14ac:dyDescent="0.25">
      <c r="A49" s="150" t="s">
        <v>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86</v>
      </c>
      <c r="B50" s="87">
        <v>1.4170812773819594</v>
      </c>
      <c r="C50" s="87">
        <v>1.4258479075168526</v>
      </c>
      <c r="D50" s="87">
        <v>1.0486167196361904</v>
      </c>
      <c r="E50" s="87">
        <v>1.3413936727357043</v>
      </c>
      <c r="F50" s="87">
        <v>1.6071724356710455</v>
      </c>
      <c r="G50" s="87">
        <v>1.3549143851475243</v>
      </c>
      <c r="H50" s="87">
        <v>1.6665269279041877</v>
      </c>
      <c r="I50" s="87">
        <v>2.6169646812752432</v>
      </c>
      <c r="J50" s="87">
        <v>2.8912172139340271</v>
      </c>
      <c r="K50" s="87">
        <v>0.6843914378744842</v>
      </c>
      <c r="L50" s="87">
        <v>4.1625345133277634</v>
      </c>
      <c r="M50" s="87">
        <v>1.0056486518835954</v>
      </c>
      <c r="N50" s="87">
        <v>0.873455222438144</v>
      </c>
      <c r="O50" s="87">
        <v>0.26338335063987162</v>
      </c>
      <c r="P50" s="87">
        <v>0.97416501664746191</v>
      </c>
      <c r="Q50" s="87">
        <v>0.66941719692710655</v>
      </c>
    </row>
    <row r="51" spans="1:17" x14ac:dyDescent="0.25">
      <c r="A51" s="150" t="s">
        <v>22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2" t="s">
        <v>328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6" t="s">
        <v>321</v>
      </c>
      <c r="B53" s="204">
        <v>3.2446693398487181</v>
      </c>
      <c r="C53" s="204">
        <v>3.5133011960891776</v>
      </c>
      <c r="D53" s="204">
        <v>2.44176625017516</v>
      </c>
      <c r="E53" s="204">
        <v>2.7713744355447658</v>
      </c>
      <c r="F53" s="204">
        <v>2.6891262765865376</v>
      </c>
      <c r="G53" s="204">
        <v>2.5424005072276312</v>
      </c>
      <c r="H53" s="204">
        <v>2.8988256617913493</v>
      </c>
      <c r="I53" s="204">
        <v>15.660919467134732</v>
      </c>
      <c r="J53" s="204">
        <v>6.5709657731249624</v>
      </c>
      <c r="K53" s="204">
        <v>3.966331953358734</v>
      </c>
      <c r="L53" s="204">
        <v>7.957119247296971</v>
      </c>
      <c r="M53" s="204">
        <v>3.6241913568238258</v>
      </c>
      <c r="N53" s="204">
        <v>3.7848014477262133</v>
      </c>
      <c r="O53" s="204">
        <v>2.6067107851952205</v>
      </c>
      <c r="P53" s="204">
        <v>5.4749002000161653</v>
      </c>
      <c r="Q53" s="204">
        <v>5.1964733807959771</v>
      </c>
    </row>
    <row r="54" spans="1:17" x14ac:dyDescent="0.25">
      <c r="A54" s="152" t="s">
        <v>327</v>
      </c>
      <c r="B54" s="151">
        <v>0</v>
      </c>
      <c r="C54" s="151">
        <v>0</v>
      </c>
      <c r="D54" s="151">
        <v>0</v>
      </c>
      <c r="E54" s="151">
        <v>0</v>
      </c>
      <c r="F54" s="151">
        <v>0</v>
      </c>
      <c r="G54" s="151">
        <v>0</v>
      </c>
      <c r="H54" s="151">
        <v>0</v>
      </c>
      <c r="I54" s="151">
        <v>0</v>
      </c>
      <c r="J54" s="151">
        <v>0</v>
      </c>
      <c r="K54" s="151">
        <v>0</v>
      </c>
      <c r="L54" s="151">
        <v>0</v>
      </c>
      <c r="M54" s="151">
        <v>0</v>
      </c>
      <c r="N54" s="151">
        <v>0</v>
      </c>
      <c r="O54" s="151">
        <v>0</v>
      </c>
      <c r="P54" s="151">
        <v>0</v>
      </c>
      <c r="Q54" s="151">
        <v>0</v>
      </c>
    </row>
    <row r="55" spans="1:17" x14ac:dyDescent="0.25">
      <c r="A55" s="152" t="s">
        <v>326</v>
      </c>
      <c r="B55" s="151">
        <v>3.2446693398487181</v>
      </c>
      <c r="C55" s="151">
        <v>3.5133011960891776</v>
      </c>
      <c r="D55" s="151">
        <v>2.44176625017516</v>
      </c>
      <c r="E55" s="151">
        <v>2.7713744355447658</v>
      </c>
      <c r="F55" s="151">
        <v>2.6891262765865376</v>
      </c>
      <c r="G55" s="151">
        <v>2.5424005072276312</v>
      </c>
      <c r="H55" s="151">
        <v>2.8988256617913493</v>
      </c>
      <c r="I55" s="151">
        <v>15.660919467134732</v>
      </c>
      <c r="J55" s="151">
        <v>6.5709657731249624</v>
      </c>
      <c r="K55" s="151">
        <v>3.966331953358734</v>
      </c>
      <c r="L55" s="151">
        <v>7.957119247296971</v>
      </c>
      <c r="M55" s="151">
        <v>3.6241913568238258</v>
      </c>
      <c r="N55" s="151">
        <v>3.7848014477262133</v>
      </c>
      <c r="O55" s="151">
        <v>2.6067107851952205</v>
      </c>
      <c r="P55" s="151">
        <v>5.4749002000161653</v>
      </c>
      <c r="Q55" s="151">
        <v>5.1964733807959771</v>
      </c>
    </row>
    <row r="56" spans="1:17" x14ac:dyDescent="0.25">
      <c r="A56" s="150" t="s">
        <v>33</v>
      </c>
      <c r="B56" s="87">
        <v>2.3479015637918699E-3</v>
      </c>
      <c r="C56" s="87">
        <v>2.7808831734567221E-3</v>
      </c>
      <c r="D56" s="87">
        <v>2.5916556655469296E-3</v>
      </c>
      <c r="E56" s="87">
        <v>3.5529847528282263E-3</v>
      </c>
      <c r="F56" s="87">
        <v>1.3937750564218079E-4</v>
      </c>
      <c r="G56" s="87">
        <v>3.4510242827439398E-3</v>
      </c>
      <c r="H56" s="87">
        <v>1.8218598777152626E-3</v>
      </c>
      <c r="I56" s="87">
        <v>3.219501325233997E-2</v>
      </c>
      <c r="J56" s="87">
        <v>1.147692737606709E-2</v>
      </c>
      <c r="K56" s="87">
        <v>5.4528057523364121E-2</v>
      </c>
      <c r="L56" s="87">
        <v>2.7153280563623972E-2</v>
      </c>
      <c r="M56" s="87">
        <v>0.10022207869021123</v>
      </c>
      <c r="N56" s="87">
        <v>0.12434519686967309</v>
      </c>
      <c r="O56" s="87">
        <v>0.11875469122623504</v>
      </c>
      <c r="P56" s="87">
        <v>0.10617589153233264</v>
      </c>
      <c r="Q56" s="87">
        <v>0.13808844621605823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0.79400224602818137</v>
      </c>
      <c r="Q58" s="87">
        <v>1.0325201890710825</v>
      </c>
    </row>
    <row r="59" spans="1:17" x14ac:dyDescent="0.25">
      <c r="A59" s="150" t="s">
        <v>125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0.15478422521960744</v>
      </c>
      <c r="N59" s="87">
        <v>0.189015102626748</v>
      </c>
      <c r="O59" s="87">
        <v>0.15965354362794928</v>
      </c>
      <c r="P59" s="87">
        <v>1.5290175038948615</v>
      </c>
      <c r="Q59" s="87">
        <v>0.93441762523456029</v>
      </c>
    </row>
    <row r="60" spans="1:17" x14ac:dyDescent="0.25">
      <c r="A60" s="150" t="s">
        <v>29</v>
      </c>
      <c r="B60" s="87">
        <v>0.66933468590110279</v>
      </c>
      <c r="C60" s="87">
        <v>0.88354495784060239</v>
      </c>
      <c r="D60" s="87">
        <v>0.40142589021580388</v>
      </c>
      <c r="E60" s="87">
        <v>0.45295558980942663</v>
      </c>
      <c r="F60" s="87">
        <v>5.7435151310771683E-2</v>
      </c>
      <c r="G60" s="87">
        <v>0.45571299375078189</v>
      </c>
      <c r="H60" s="87">
        <v>0.51614738537261629</v>
      </c>
      <c r="I60" s="87">
        <v>9.453910466611708</v>
      </c>
      <c r="J60" s="87">
        <v>1.2737048567342868</v>
      </c>
      <c r="K60" s="87">
        <v>1.7572993343088581</v>
      </c>
      <c r="L60" s="87">
        <v>1.1404269856462033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1.1070406033680034</v>
      </c>
      <c r="C61" s="87">
        <v>1.1519602783335472</v>
      </c>
      <c r="D61" s="87">
        <v>0.95297278742878511</v>
      </c>
      <c r="E61" s="87">
        <v>0.92721723401454126</v>
      </c>
      <c r="F61" s="87">
        <v>0.96895957293800838</v>
      </c>
      <c r="G61" s="87">
        <v>0.68160091835183945</v>
      </c>
      <c r="H61" s="87">
        <v>0.65686304284703112</v>
      </c>
      <c r="I61" s="87">
        <v>3.4676091445721586</v>
      </c>
      <c r="J61" s="87">
        <v>2.2948696297725122</v>
      </c>
      <c r="K61" s="87">
        <v>1.4465134188977351</v>
      </c>
      <c r="L61" s="87">
        <v>2.4834687948860101</v>
      </c>
      <c r="M61" s="87">
        <v>2.1230584647768249</v>
      </c>
      <c r="N61" s="87">
        <v>2.2571489004196783</v>
      </c>
      <c r="O61" s="87">
        <v>1.795706145456434</v>
      </c>
      <c r="P61" s="87">
        <v>1.2765810184149839</v>
      </c>
      <c r="Q61" s="87">
        <v>2.0874764451461743</v>
      </c>
    </row>
    <row r="62" spans="1:17" x14ac:dyDescent="0.25">
      <c r="A62" s="150" t="s">
        <v>26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0.20580039653346319</v>
      </c>
      <c r="N62" s="87">
        <v>0.31071787977065518</v>
      </c>
      <c r="O62" s="87">
        <v>0.26013086973990751</v>
      </c>
      <c r="P62" s="87">
        <v>0.76136662637256924</v>
      </c>
      <c r="Q62" s="87">
        <v>0.31147012658281842</v>
      </c>
    </row>
    <row r="63" spans="1:17" x14ac:dyDescent="0.25">
      <c r="A63" s="150" t="s">
        <v>25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1.4659461490158199</v>
      </c>
      <c r="C64" s="87">
        <v>1.4750150767415713</v>
      </c>
      <c r="D64" s="87">
        <v>1.0847759168650244</v>
      </c>
      <c r="E64" s="87">
        <v>1.3876486269679698</v>
      </c>
      <c r="F64" s="87">
        <v>1.6625921748321155</v>
      </c>
      <c r="G64" s="87">
        <v>1.4016355708422661</v>
      </c>
      <c r="H64" s="87">
        <v>1.7239933736939865</v>
      </c>
      <c r="I64" s="87">
        <v>2.7072048426985269</v>
      </c>
      <c r="J64" s="87">
        <v>2.9909143592420961</v>
      </c>
      <c r="K64" s="87">
        <v>0.7079911426287766</v>
      </c>
      <c r="L64" s="87">
        <v>4.3060701862011337</v>
      </c>
      <c r="M64" s="87">
        <v>1.040326191603719</v>
      </c>
      <c r="N64" s="87">
        <v>0.90357436803945901</v>
      </c>
      <c r="O64" s="87">
        <v>0.27246553514469474</v>
      </c>
      <c r="P64" s="87">
        <v>1.0077569137732363</v>
      </c>
      <c r="Q64" s="87">
        <v>0.69250054854528242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325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333</v>
      </c>
      <c r="B67" s="204">
        <v>379.00691055412597</v>
      </c>
      <c r="C67" s="204">
        <v>378.11002028931512</v>
      </c>
      <c r="D67" s="204">
        <v>388.67225073903535</v>
      </c>
      <c r="E67" s="204">
        <v>448.34725458124149</v>
      </c>
      <c r="F67" s="204">
        <v>386.60485313225502</v>
      </c>
      <c r="G67" s="204">
        <v>383.41597387267745</v>
      </c>
      <c r="H67" s="204">
        <v>397.09152365599243</v>
      </c>
      <c r="I67" s="204">
        <v>466.02244168570707</v>
      </c>
      <c r="J67" s="204">
        <v>475.31925396846083</v>
      </c>
      <c r="K67" s="204">
        <v>468.98301234776358</v>
      </c>
      <c r="L67" s="204">
        <v>472.17247282508691</v>
      </c>
      <c r="M67" s="204">
        <v>491.41569116165402</v>
      </c>
      <c r="N67" s="204">
        <v>499.32088507613815</v>
      </c>
      <c r="O67" s="204">
        <v>511.48741611797527</v>
      </c>
      <c r="P67" s="204">
        <v>497.62232063023657</v>
      </c>
      <c r="Q67" s="204">
        <v>493.11456477473365</v>
      </c>
    </row>
    <row r="68" spans="1:17" x14ac:dyDescent="0.25">
      <c r="A68" s="72" t="s">
        <v>319</v>
      </c>
      <c r="B68" s="306">
        <v>0</v>
      </c>
      <c r="C68" s="306">
        <v>0</v>
      </c>
      <c r="D68" s="306">
        <v>0</v>
      </c>
      <c r="E68" s="306">
        <v>0</v>
      </c>
      <c r="F68" s="306">
        <v>0</v>
      </c>
      <c r="G68" s="306">
        <v>0</v>
      </c>
      <c r="H68" s="306">
        <v>0</v>
      </c>
      <c r="I68" s="306">
        <v>0</v>
      </c>
      <c r="J68" s="306">
        <v>0</v>
      </c>
      <c r="K68" s="306">
        <v>0</v>
      </c>
      <c r="L68" s="306">
        <v>0</v>
      </c>
      <c r="M68" s="306">
        <v>0</v>
      </c>
      <c r="N68" s="306">
        <v>0</v>
      </c>
      <c r="O68" s="306">
        <v>0</v>
      </c>
      <c r="P68" s="306">
        <v>0</v>
      </c>
      <c r="Q68" s="306">
        <v>0</v>
      </c>
    </row>
    <row r="70" spans="1:17" ht="12.75" x14ac:dyDescent="0.25">
      <c r="A70" s="80" t="s">
        <v>134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0.99999999999999989</v>
      </c>
      <c r="C72" s="77">
        <f t="shared" si="0"/>
        <v>1</v>
      </c>
      <c r="D72" s="77">
        <f t="shared" si="0"/>
        <v>1</v>
      </c>
      <c r="E72" s="77">
        <f t="shared" si="0"/>
        <v>0.99999999999999978</v>
      </c>
      <c r="F72" s="77">
        <f t="shared" si="0"/>
        <v>1</v>
      </c>
      <c r="G72" s="77">
        <f t="shared" si="0"/>
        <v>0.99999999999999989</v>
      </c>
      <c r="H72" s="77">
        <f t="shared" si="0"/>
        <v>1</v>
      </c>
      <c r="I72" s="77">
        <f t="shared" si="0"/>
        <v>1</v>
      </c>
      <c r="J72" s="77">
        <f t="shared" si="0"/>
        <v>1</v>
      </c>
      <c r="K72" s="77">
        <f t="shared" si="0"/>
        <v>1</v>
      </c>
      <c r="L72" s="77">
        <f t="shared" si="0"/>
        <v>0.99999999999999978</v>
      </c>
      <c r="M72" s="77">
        <f t="shared" si="0"/>
        <v>1</v>
      </c>
      <c r="N72" s="77">
        <f t="shared" si="0"/>
        <v>1</v>
      </c>
      <c r="O72" s="77">
        <f t="shared" si="0"/>
        <v>1</v>
      </c>
      <c r="P72" s="77">
        <f t="shared" si="0"/>
        <v>1</v>
      </c>
      <c r="Q72" s="77">
        <f t="shared" si="0"/>
        <v>0.99999999999999989</v>
      </c>
    </row>
    <row r="73" spans="1:17" x14ac:dyDescent="0.25">
      <c r="A73" s="132" t="s">
        <v>83</v>
      </c>
      <c r="B73" s="203">
        <f t="shared" ref="B73:Q73" si="1">IF(B$6=0,0,B$6/B$5)</f>
        <v>0</v>
      </c>
      <c r="C73" s="203">
        <f t="shared" si="1"/>
        <v>0</v>
      </c>
      <c r="D73" s="203">
        <f t="shared" si="1"/>
        <v>0</v>
      </c>
      <c r="E73" s="203">
        <f t="shared" si="1"/>
        <v>0</v>
      </c>
      <c r="F73" s="203">
        <f t="shared" si="1"/>
        <v>0</v>
      </c>
      <c r="G73" s="203">
        <f t="shared" si="1"/>
        <v>0</v>
      </c>
      <c r="H73" s="203">
        <f t="shared" si="1"/>
        <v>0</v>
      </c>
      <c r="I73" s="203">
        <f t="shared" si="1"/>
        <v>0</v>
      </c>
      <c r="J73" s="203">
        <f t="shared" si="1"/>
        <v>0</v>
      </c>
      <c r="K73" s="203">
        <f t="shared" si="1"/>
        <v>0</v>
      </c>
      <c r="L73" s="203">
        <f t="shared" si="1"/>
        <v>0</v>
      </c>
      <c r="M73" s="203">
        <f t="shared" si="1"/>
        <v>0</v>
      </c>
      <c r="N73" s="203">
        <f t="shared" si="1"/>
        <v>0</v>
      </c>
      <c r="O73" s="203">
        <f t="shared" si="1"/>
        <v>0</v>
      </c>
      <c r="P73" s="203">
        <f t="shared" si="1"/>
        <v>0</v>
      </c>
      <c r="Q73" s="203">
        <f t="shared" si="1"/>
        <v>0</v>
      </c>
    </row>
    <row r="74" spans="1:17" x14ac:dyDescent="0.25">
      <c r="A74" s="76" t="s">
        <v>82</v>
      </c>
      <c r="B74" s="202">
        <f t="shared" ref="B74:Q74" si="2">IF(B$7=0,0,B$7/B$5)</f>
        <v>0</v>
      </c>
      <c r="C74" s="202">
        <f t="shared" si="2"/>
        <v>0</v>
      </c>
      <c r="D74" s="202">
        <f t="shared" si="2"/>
        <v>0</v>
      </c>
      <c r="E74" s="202">
        <f t="shared" si="2"/>
        <v>0</v>
      </c>
      <c r="F74" s="202">
        <f t="shared" si="2"/>
        <v>0</v>
      </c>
      <c r="G74" s="202">
        <f t="shared" si="2"/>
        <v>0</v>
      </c>
      <c r="H74" s="202">
        <f t="shared" si="2"/>
        <v>0</v>
      </c>
      <c r="I74" s="202">
        <f t="shared" si="2"/>
        <v>0</v>
      </c>
      <c r="J74" s="202">
        <f t="shared" si="2"/>
        <v>0</v>
      </c>
      <c r="K74" s="202">
        <f t="shared" si="2"/>
        <v>0</v>
      </c>
      <c r="L74" s="202">
        <f t="shared" si="2"/>
        <v>0</v>
      </c>
      <c r="M74" s="202">
        <f t="shared" si="2"/>
        <v>0</v>
      </c>
      <c r="N74" s="202">
        <f t="shared" si="2"/>
        <v>0</v>
      </c>
      <c r="O74" s="202">
        <f t="shared" si="2"/>
        <v>0</v>
      </c>
      <c r="P74" s="202">
        <f t="shared" si="2"/>
        <v>0</v>
      </c>
      <c r="Q74" s="202">
        <f t="shared" si="2"/>
        <v>0</v>
      </c>
    </row>
    <row r="75" spans="1:17" x14ac:dyDescent="0.25">
      <c r="A75" s="76" t="s">
        <v>81</v>
      </c>
      <c r="B75" s="202">
        <f t="shared" ref="B75:Q75" si="3">IF(B$8=0,0,B$8/B$5)</f>
        <v>0</v>
      </c>
      <c r="C75" s="202">
        <f t="shared" si="3"/>
        <v>0</v>
      </c>
      <c r="D75" s="202">
        <f t="shared" si="3"/>
        <v>0</v>
      </c>
      <c r="E75" s="202">
        <f t="shared" si="3"/>
        <v>0</v>
      </c>
      <c r="F75" s="202">
        <f t="shared" si="3"/>
        <v>0</v>
      </c>
      <c r="G75" s="202">
        <f t="shared" si="3"/>
        <v>0</v>
      </c>
      <c r="H75" s="202">
        <f t="shared" si="3"/>
        <v>0</v>
      </c>
      <c r="I75" s="202">
        <f t="shared" si="3"/>
        <v>0</v>
      </c>
      <c r="J75" s="202">
        <f t="shared" si="3"/>
        <v>0</v>
      </c>
      <c r="K75" s="202">
        <f t="shared" si="3"/>
        <v>0</v>
      </c>
      <c r="L75" s="202">
        <f t="shared" si="3"/>
        <v>0</v>
      </c>
      <c r="M75" s="202">
        <f t="shared" si="3"/>
        <v>0</v>
      </c>
      <c r="N75" s="202">
        <f t="shared" si="3"/>
        <v>0</v>
      </c>
      <c r="O75" s="202">
        <f t="shared" si="3"/>
        <v>0</v>
      </c>
      <c r="P75" s="202">
        <f t="shared" si="3"/>
        <v>0</v>
      </c>
      <c r="Q75" s="202">
        <f t="shared" si="3"/>
        <v>0</v>
      </c>
    </row>
    <row r="76" spans="1:17" x14ac:dyDescent="0.25">
      <c r="A76" s="76" t="s">
        <v>80</v>
      </c>
      <c r="B76" s="202">
        <f t="shared" ref="B76:Q76" si="4">IF(B$9=0,0,B$9/B$5)</f>
        <v>0</v>
      </c>
      <c r="C76" s="202">
        <f t="shared" si="4"/>
        <v>0</v>
      </c>
      <c r="D76" s="202">
        <f t="shared" si="4"/>
        <v>0</v>
      </c>
      <c r="E76" s="202">
        <f t="shared" si="4"/>
        <v>0</v>
      </c>
      <c r="F76" s="202">
        <f t="shared" si="4"/>
        <v>0</v>
      </c>
      <c r="G76" s="202">
        <f t="shared" si="4"/>
        <v>0</v>
      </c>
      <c r="H76" s="202">
        <f t="shared" si="4"/>
        <v>0</v>
      </c>
      <c r="I76" s="202">
        <f t="shared" si="4"/>
        <v>0</v>
      </c>
      <c r="J76" s="202">
        <f t="shared" si="4"/>
        <v>0</v>
      </c>
      <c r="K76" s="202">
        <f t="shared" si="4"/>
        <v>0</v>
      </c>
      <c r="L76" s="202">
        <f t="shared" si="4"/>
        <v>0</v>
      </c>
      <c r="M76" s="202">
        <f t="shared" si="4"/>
        <v>0</v>
      </c>
      <c r="N76" s="202">
        <f t="shared" si="4"/>
        <v>0</v>
      </c>
      <c r="O76" s="202">
        <f t="shared" si="4"/>
        <v>0</v>
      </c>
      <c r="P76" s="202">
        <f t="shared" si="4"/>
        <v>0</v>
      </c>
      <c r="Q76" s="202">
        <f t="shared" si="4"/>
        <v>0</v>
      </c>
    </row>
    <row r="77" spans="1:17" x14ac:dyDescent="0.25">
      <c r="A77" s="129" t="s">
        <v>79</v>
      </c>
      <c r="B77" s="201">
        <f t="shared" ref="B77:Q77" si="5">IF(B$10=0,0,B$10/B$5)</f>
        <v>1.6711344276300524E-2</v>
      </c>
      <c r="C77" s="201">
        <f t="shared" si="5"/>
        <v>1.6045564252818188E-2</v>
      </c>
      <c r="D77" s="201">
        <f t="shared" si="5"/>
        <v>1.8222852426844075E-2</v>
      </c>
      <c r="E77" s="201">
        <f t="shared" si="5"/>
        <v>1.7461867874837791E-2</v>
      </c>
      <c r="F77" s="201">
        <f t="shared" si="5"/>
        <v>1.6431005165977716E-2</v>
      </c>
      <c r="G77" s="201">
        <f t="shared" si="5"/>
        <v>1.8344926788609311E-2</v>
      </c>
      <c r="H77" s="201">
        <f t="shared" si="5"/>
        <v>2.1058897169676585E-2</v>
      </c>
      <c r="I77" s="201">
        <f t="shared" si="5"/>
        <v>6.8231347557014778E-3</v>
      </c>
      <c r="J77" s="201">
        <f t="shared" si="5"/>
        <v>7.3729315966615961E-3</v>
      </c>
      <c r="K77" s="201">
        <f t="shared" si="5"/>
        <v>6.8625395693484329E-3</v>
      </c>
      <c r="L77" s="201">
        <f t="shared" si="5"/>
        <v>7.672515041999459E-3</v>
      </c>
      <c r="M77" s="201">
        <f t="shared" si="5"/>
        <v>7.5587077888191667E-3</v>
      </c>
      <c r="N77" s="201">
        <f t="shared" si="5"/>
        <v>7.8419186989328055E-3</v>
      </c>
      <c r="O77" s="201">
        <f t="shared" si="5"/>
        <v>8.0063143799595053E-3</v>
      </c>
      <c r="P77" s="201">
        <f t="shared" si="5"/>
        <v>7.4189534372526853E-3</v>
      </c>
      <c r="Q77" s="201">
        <f t="shared" si="5"/>
        <v>7.4299465386369586E-3</v>
      </c>
    </row>
    <row r="78" spans="1:17" x14ac:dyDescent="0.25">
      <c r="A78" s="127" t="s">
        <v>324</v>
      </c>
      <c r="B78" s="200">
        <f t="shared" ref="B78:Q78" si="6">IF(B$15=0,0,B$15/B$5)</f>
        <v>4.8706608926330386E-2</v>
      </c>
      <c r="C78" s="200">
        <f t="shared" si="6"/>
        <v>4.7174521027207213E-2</v>
      </c>
      <c r="D78" s="200">
        <f t="shared" si="6"/>
        <v>3.7089596332744702E-2</v>
      </c>
      <c r="E78" s="200">
        <f t="shared" si="6"/>
        <v>4.328975937814375E-2</v>
      </c>
      <c r="F78" s="200">
        <f t="shared" si="6"/>
        <v>3.6988525026944767E-2</v>
      </c>
      <c r="G78" s="200">
        <f t="shared" si="6"/>
        <v>3.9498584416553802E-2</v>
      </c>
      <c r="H78" s="200">
        <f t="shared" si="6"/>
        <v>4.7878220148084003E-2</v>
      </c>
      <c r="I78" s="200">
        <f t="shared" si="6"/>
        <v>4.8437844993449206E-2</v>
      </c>
      <c r="J78" s="200">
        <f t="shared" si="6"/>
        <v>2.6030938628520059E-2</v>
      </c>
      <c r="K78" s="200">
        <f t="shared" si="6"/>
        <v>3.0242643386849299E-2</v>
      </c>
      <c r="L78" s="200">
        <f t="shared" si="6"/>
        <v>3.3804622920467015E-2</v>
      </c>
      <c r="M78" s="200">
        <f t="shared" si="6"/>
        <v>2.6326084031412861E-2</v>
      </c>
      <c r="N78" s="200">
        <f t="shared" si="6"/>
        <v>2.2095213500309029E-2</v>
      </c>
      <c r="O78" s="200">
        <f t="shared" si="6"/>
        <v>1.7407671823592801E-2</v>
      </c>
      <c r="P78" s="200">
        <f t="shared" si="6"/>
        <v>3.4797076027599051E-2</v>
      </c>
      <c r="Q78" s="200">
        <f t="shared" si="6"/>
        <v>2.5285585512784481E-2</v>
      </c>
    </row>
    <row r="79" spans="1:17" x14ac:dyDescent="0.25">
      <c r="A79" s="127" t="s">
        <v>323</v>
      </c>
      <c r="B79" s="200">
        <f t="shared" ref="B79:Q79" si="7">IF(B$26=0,0,B$26/B$5)</f>
        <v>0.60505245237941607</v>
      </c>
      <c r="C79" s="200">
        <f t="shared" si="7"/>
        <v>0.6234426171863785</v>
      </c>
      <c r="D79" s="200">
        <f t="shared" si="7"/>
        <v>0.59656502454498517</v>
      </c>
      <c r="E79" s="200">
        <f t="shared" si="7"/>
        <v>0.55034500738666015</v>
      </c>
      <c r="F79" s="200">
        <f t="shared" si="7"/>
        <v>0.61830723082519612</v>
      </c>
      <c r="G79" s="200">
        <f t="shared" si="7"/>
        <v>0.59125080771290051</v>
      </c>
      <c r="H79" s="200">
        <f t="shared" si="7"/>
        <v>0.54545008793981864</v>
      </c>
      <c r="I79" s="200">
        <f t="shared" si="7"/>
        <v>0.62444157996839644</v>
      </c>
      <c r="J79" s="200">
        <f t="shared" si="7"/>
        <v>0.62511801874587958</v>
      </c>
      <c r="K79" s="200">
        <f t="shared" si="7"/>
        <v>0.61274244494811625</v>
      </c>
      <c r="L79" s="200">
        <f t="shared" si="7"/>
        <v>0.62454521448189859</v>
      </c>
      <c r="M79" s="200">
        <f t="shared" si="7"/>
        <v>0.60466822890614513</v>
      </c>
      <c r="N79" s="200">
        <f t="shared" si="7"/>
        <v>0.60532558851336526</v>
      </c>
      <c r="O79" s="200">
        <f t="shared" si="7"/>
        <v>0.59905882418896483</v>
      </c>
      <c r="P79" s="200">
        <f t="shared" si="7"/>
        <v>0.59938790087949478</v>
      </c>
      <c r="Q79" s="200">
        <f t="shared" si="7"/>
        <v>0.61063008881763559</v>
      </c>
    </row>
    <row r="80" spans="1:17" x14ac:dyDescent="0.25">
      <c r="A80" s="142" t="s">
        <v>332</v>
      </c>
      <c r="B80" s="199">
        <f t="shared" ref="B80:Q80" si="8">IF(B$27=0,0,B$27/B$5)</f>
        <v>0.60505245237941607</v>
      </c>
      <c r="C80" s="199">
        <f t="shared" si="8"/>
        <v>0.6234426171863785</v>
      </c>
      <c r="D80" s="199">
        <f t="shared" si="8"/>
        <v>0.59656502454498517</v>
      </c>
      <c r="E80" s="199">
        <f t="shared" si="8"/>
        <v>0.55034500738666015</v>
      </c>
      <c r="F80" s="199">
        <f t="shared" si="8"/>
        <v>0.61830723082519612</v>
      </c>
      <c r="G80" s="199">
        <f t="shared" si="8"/>
        <v>0.59125080771290051</v>
      </c>
      <c r="H80" s="199">
        <f t="shared" si="8"/>
        <v>0.54545008793981864</v>
      </c>
      <c r="I80" s="199">
        <f t="shared" si="8"/>
        <v>0.62444157996839644</v>
      </c>
      <c r="J80" s="199">
        <f t="shared" si="8"/>
        <v>0.62511801874587958</v>
      </c>
      <c r="K80" s="199">
        <f t="shared" si="8"/>
        <v>0.61274244494811625</v>
      </c>
      <c r="L80" s="199">
        <f t="shared" si="8"/>
        <v>0.62454521448189859</v>
      </c>
      <c r="M80" s="199">
        <f t="shared" si="8"/>
        <v>0.60466822890614513</v>
      </c>
      <c r="N80" s="199">
        <f t="shared" si="8"/>
        <v>0.60532558851336526</v>
      </c>
      <c r="O80" s="199">
        <f t="shared" si="8"/>
        <v>0.59905882418896483</v>
      </c>
      <c r="P80" s="199">
        <f t="shared" si="8"/>
        <v>0.59938790087949478</v>
      </c>
      <c r="Q80" s="199">
        <f t="shared" si="8"/>
        <v>0.61063008881763559</v>
      </c>
    </row>
    <row r="81" spans="1:17" x14ac:dyDescent="0.25">
      <c r="A81" s="142" t="s">
        <v>331</v>
      </c>
      <c r="B81" s="199">
        <f t="shared" ref="B81:Q81" si="9">IF(B$33=0,0,B$33/B$5)</f>
        <v>0</v>
      </c>
      <c r="C81" s="199">
        <f t="shared" si="9"/>
        <v>0</v>
      </c>
      <c r="D81" s="199">
        <f t="shared" si="9"/>
        <v>0</v>
      </c>
      <c r="E81" s="199">
        <f t="shared" si="9"/>
        <v>0</v>
      </c>
      <c r="F81" s="199">
        <f t="shared" si="9"/>
        <v>0</v>
      </c>
      <c r="G81" s="199">
        <f t="shared" si="9"/>
        <v>0</v>
      </c>
      <c r="H81" s="199">
        <f t="shared" si="9"/>
        <v>0</v>
      </c>
      <c r="I81" s="199">
        <f t="shared" si="9"/>
        <v>0</v>
      </c>
      <c r="J81" s="199">
        <f t="shared" si="9"/>
        <v>0</v>
      </c>
      <c r="K81" s="199">
        <f t="shared" si="9"/>
        <v>0</v>
      </c>
      <c r="L81" s="199">
        <f t="shared" si="9"/>
        <v>0</v>
      </c>
      <c r="M81" s="199">
        <f t="shared" si="9"/>
        <v>0</v>
      </c>
      <c r="N81" s="199">
        <f t="shared" si="9"/>
        <v>0</v>
      </c>
      <c r="O81" s="199">
        <f t="shared" si="9"/>
        <v>0</v>
      </c>
      <c r="P81" s="199">
        <f t="shared" si="9"/>
        <v>0</v>
      </c>
      <c r="Q81" s="199">
        <f t="shared" si="9"/>
        <v>0</v>
      </c>
    </row>
    <row r="82" spans="1:17" x14ac:dyDescent="0.25">
      <c r="A82" s="127" t="s">
        <v>322</v>
      </c>
      <c r="B82" s="200">
        <f t="shared" ref="B82:Q82" si="10">IF(B$34=0,0,B$34/B$5)</f>
        <v>9.0470296241950618E-2</v>
      </c>
      <c r="C82" s="200">
        <f t="shared" si="10"/>
        <v>9.0685840772162796E-2</v>
      </c>
      <c r="D82" s="200">
        <f t="shared" si="10"/>
        <v>0.11347088924357099</v>
      </c>
      <c r="E82" s="200">
        <f t="shared" si="10"/>
        <v>0.11265137568553261</v>
      </c>
      <c r="F82" s="200">
        <f t="shared" si="10"/>
        <v>0.11032692961886627</v>
      </c>
      <c r="G82" s="200">
        <f t="shared" si="10"/>
        <v>0.11175827801550384</v>
      </c>
      <c r="H82" s="200">
        <f t="shared" si="10"/>
        <v>0.12660130985404283</v>
      </c>
      <c r="I82" s="200">
        <f t="shared" si="10"/>
        <v>2.6749471415354747E-2</v>
      </c>
      <c r="J82" s="200">
        <f t="shared" si="10"/>
        <v>2.2069411843064952E-2</v>
      </c>
      <c r="K82" s="200">
        <f t="shared" si="10"/>
        <v>1.3208225565034549E-2</v>
      </c>
      <c r="L82" s="200">
        <f t="shared" si="10"/>
        <v>2.3085427217624428E-2</v>
      </c>
      <c r="M82" s="200">
        <f t="shared" si="10"/>
        <v>1.3277949009143902E-2</v>
      </c>
      <c r="N82" s="200">
        <f t="shared" si="10"/>
        <v>1.463962192727802E-2</v>
      </c>
      <c r="O82" s="200">
        <f t="shared" si="10"/>
        <v>1.1945658361345531E-2</v>
      </c>
      <c r="P82" s="200">
        <f t="shared" si="10"/>
        <v>1.5987988483689076E-2</v>
      </c>
      <c r="Q82" s="200">
        <f t="shared" si="10"/>
        <v>1.5979422448332632E-2</v>
      </c>
    </row>
    <row r="83" spans="1:17" x14ac:dyDescent="0.25">
      <c r="A83" s="142" t="s">
        <v>330</v>
      </c>
      <c r="B83" s="199">
        <f t="shared" ref="B83:Q83" si="11">IF(B$35=0,0,B$35/B$5)</f>
        <v>8.8508727468581988E-2</v>
      </c>
      <c r="C83" s="199">
        <f t="shared" si="11"/>
        <v>8.8704392402002064E-2</v>
      </c>
      <c r="D83" s="199">
        <f t="shared" si="11"/>
        <v>0.11205476604200609</v>
      </c>
      <c r="E83" s="199">
        <f t="shared" si="11"/>
        <v>0.11101083652143789</v>
      </c>
      <c r="F83" s="199">
        <f t="shared" si="11"/>
        <v>0.10887160535036949</v>
      </c>
      <c r="G83" s="199">
        <f t="shared" si="11"/>
        <v>0.11023546734840202</v>
      </c>
      <c r="H83" s="199">
        <f t="shared" si="11"/>
        <v>0.1247867623221805</v>
      </c>
      <c r="I83" s="199">
        <f t="shared" si="11"/>
        <v>1.752351423705354E-2</v>
      </c>
      <c r="J83" s="199">
        <f t="shared" si="11"/>
        <v>1.7859193915399946E-2</v>
      </c>
      <c r="K83" s="199">
        <f t="shared" si="11"/>
        <v>1.0476675968968034E-2</v>
      </c>
      <c r="L83" s="199">
        <f t="shared" si="11"/>
        <v>1.8104800540796433E-2</v>
      </c>
      <c r="M83" s="199">
        <f t="shared" si="11"/>
        <v>1.081396541186383E-2</v>
      </c>
      <c r="N83" s="199">
        <f t="shared" si="11"/>
        <v>1.2093672204616801E-2</v>
      </c>
      <c r="O83" s="199">
        <f t="shared" si="11"/>
        <v>1.0163571928349272E-2</v>
      </c>
      <c r="P83" s="199">
        <f t="shared" si="11"/>
        <v>1.2385977458129362E-2</v>
      </c>
      <c r="Q83" s="199">
        <f t="shared" si="11"/>
        <v>1.2545225862784148E-2</v>
      </c>
    </row>
    <row r="84" spans="1:17" x14ac:dyDescent="0.25">
      <c r="A84" s="142" t="s">
        <v>329</v>
      </c>
      <c r="B84" s="199">
        <f t="shared" ref="B84:Q84" si="12">IF(B$41=0,0,B$41/B$5)</f>
        <v>1.9615687733686347E-3</v>
      </c>
      <c r="C84" s="199">
        <f t="shared" si="12"/>
        <v>1.9814483701607257E-3</v>
      </c>
      <c r="D84" s="199">
        <f t="shared" si="12"/>
        <v>1.4161232015648974E-3</v>
      </c>
      <c r="E84" s="199">
        <f t="shared" si="12"/>
        <v>1.6405391640947073E-3</v>
      </c>
      <c r="F84" s="199">
        <f t="shared" si="12"/>
        <v>1.4553242684967756E-3</v>
      </c>
      <c r="G84" s="199">
        <f t="shared" si="12"/>
        <v>1.5228106671018094E-3</v>
      </c>
      <c r="H84" s="199">
        <f t="shared" si="12"/>
        <v>1.8145475318623451E-3</v>
      </c>
      <c r="I84" s="199">
        <f t="shared" si="12"/>
        <v>9.2259571783012053E-3</v>
      </c>
      <c r="J84" s="199">
        <f t="shared" si="12"/>
        <v>4.2102179276650052E-3</v>
      </c>
      <c r="K84" s="199">
        <f t="shared" si="12"/>
        <v>2.7315495960665145E-3</v>
      </c>
      <c r="L84" s="199">
        <f t="shared" si="12"/>
        <v>4.9806266768279948E-3</v>
      </c>
      <c r="M84" s="199">
        <f t="shared" si="12"/>
        <v>2.4639835972800712E-3</v>
      </c>
      <c r="N84" s="199">
        <f t="shared" si="12"/>
        <v>2.54594972266122E-3</v>
      </c>
      <c r="O84" s="199">
        <f t="shared" si="12"/>
        <v>1.7820864329962573E-3</v>
      </c>
      <c r="P84" s="199">
        <f t="shared" si="12"/>
        <v>3.6020110255597158E-3</v>
      </c>
      <c r="Q84" s="199">
        <f t="shared" si="12"/>
        <v>3.4341965855484839E-3</v>
      </c>
    </row>
    <row r="85" spans="1:17" x14ac:dyDescent="0.25">
      <c r="A85" s="142" t="s">
        <v>328</v>
      </c>
      <c r="B85" s="199">
        <f t="shared" ref="B85:Q85" si="13">IF(B$52=0,0,B$52/B$5)</f>
        <v>0</v>
      </c>
      <c r="C85" s="199">
        <f t="shared" si="13"/>
        <v>0</v>
      </c>
      <c r="D85" s="199">
        <f t="shared" si="13"/>
        <v>0</v>
      </c>
      <c r="E85" s="199">
        <f t="shared" si="13"/>
        <v>0</v>
      </c>
      <c r="F85" s="199">
        <f t="shared" si="13"/>
        <v>0</v>
      </c>
      <c r="G85" s="199">
        <f t="shared" si="13"/>
        <v>0</v>
      </c>
      <c r="H85" s="199">
        <f t="shared" si="13"/>
        <v>0</v>
      </c>
      <c r="I85" s="199">
        <f t="shared" si="13"/>
        <v>0</v>
      </c>
      <c r="J85" s="199">
        <f t="shared" si="13"/>
        <v>0</v>
      </c>
      <c r="K85" s="199">
        <f t="shared" si="13"/>
        <v>0</v>
      </c>
      <c r="L85" s="199">
        <f t="shared" si="13"/>
        <v>0</v>
      </c>
      <c r="M85" s="199">
        <f t="shared" si="13"/>
        <v>0</v>
      </c>
      <c r="N85" s="199">
        <f t="shared" si="13"/>
        <v>0</v>
      </c>
      <c r="O85" s="199">
        <f t="shared" si="13"/>
        <v>0</v>
      </c>
      <c r="P85" s="199">
        <f t="shared" si="13"/>
        <v>0</v>
      </c>
      <c r="Q85" s="199">
        <f t="shared" si="13"/>
        <v>0</v>
      </c>
    </row>
    <row r="86" spans="1:17" x14ac:dyDescent="0.25">
      <c r="A86" s="127" t="s">
        <v>321</v>
      </c>
      <c r="B86" s="200">
        <f t="shared" ref="B86:Q86" si="14">IF(B$53=0,0,B$53/B$5)</f>
        <v>2.0292090758985875E-3</v>
      </c>
      <c r="C86" s="200">
        <f t="shared" si="14"/>
        <v>2.0497741760283363E-3</v>
      </c>
      <c r="D86" s="200">
        <f t="shared" si="14"/>
        <v>1.4649550361016173E-3</v>
      </c>
      <c r="E86" s="200">
        <f t="shared" si="14"/>
        <v>1.6971094800979729E-3</v>
      </c>
      <c r="F86" s="200">
        <f t="shared" si="14"/>
        <v>1.5055078639621812E-3</v>
      </c>
      <c r="G86" s="200">
        <f t="shared" si="14"/>
        <v>1.5753213797604921E-3</v>
      </c>
      <c r="H86" s="200">
        <f t="shared" si="14"/>
        <v>1.8771181364093221E-3</v>
      </c>
      <c r="I86" s="200">
        <f t="shared" si="14"/>
        <v>9.5440936327253808E-3</v>
      </c>
      <c r="J86" s="200">
        <f t="shared" si="14"/>
        <v>4.3553978562051766E-3</v>
      </c>
      <c r="K86" s="200">
        <f t="shared" si="14"/>
        <v>2.8257409614481179E-3</v>
      </c>
      <c r="L86" s="200">
        <f t="shared" si="14"/>
        <v>5.152372424304821E-3</v>
      </c>
      <c r="M86" s="200">
        <f t="shared" si="14"/>
        <v>2.5489485489104177E-3</v>
      </c>
      <c r="N86" s="200">
        <f t="shared" si="14"/>
        <v>2.6337410924081577E-3</v>
      </c>
      <c r="O86" s="200">
        <f t="shared" si="14"/>
        <v>1.8435376893064723E-3</v>
      </c>
      <c r="P86" s="200">
        <f t="shared" si="14"/>
        <v>3.7262183023031533E-3</v>
      </c>
      <c r="Q86" s="200">
        <f t="shared" si="14"/>
        <v>3.5526171574639491E-3</v>
      </c>
    </row>
    <row r="87" spans="1:17" x14ac:dyDescent="0.25">
      <c r="A87" s="142" t="s">
        <v>327</v>
      </c>
      <c r="B87" s="199">
        <f t="shared" ref="B87:Q87" si="15">IF(B$54=0,0,B$54/B$5)</f>
        <v>0</v>
      </c>
      <c r="C87" s="199">
        <f t="shared" si="15"/>
        <v>0</v>
      </c>
      <c r="D87" s="199">
        <f t="shared" si="15"/>
        <v>0</v>
      </c>
      <c r="E87" s="199">
        <f t="shared" si="15"/>
        <v>0</v>
      </c>
      <c r="F87" s="199">
        <f t="shared" si="15"/>
        <v>0</v>
      </c>
      <c r="G87" s="199">
        <f t="shared" si="15"/>
        <v>0</v>
      </c>
      <c r="H87" s="199">
        <f t="shared" si="15"/>
        <v>0</v>
      </c>
      <c r="I87" s="199">
        <f t="shared" si="15"/>
        <v>0</v>
      </c>
      <c r="J87" s="199">
        <f t="shared" si="15"/>
        <v>0</v>
      </c>
      <c r="K87" s="199">
        <f t="shared" si="15"/>
        <v>0</v>
      </c>
      <c r="L87" s="199">
        <f t="shared" si="15"/>
        <v>0</v>
      </c>
      <c r="M87" s="199">
        <f t="shared" si="15"/>
        <v>0</v>
      </c>
      <c r="N87" s="199">
        <f t="shared" si="15"/>
        <v>0</v>
      </c>
      <c r="O87" s="199">
        <f t="shared" si="15"/>
        <v>0</v>
      </c>
      <c r="P87" s="199">
        <f t="shared" si="15"/>
        <v>0</v>
      </c>
      <c r="Q87" s="199">
        <f t="shared" si="15"/>
        <v>0</v>
      </c>
    </row>
    <row r="88" spans="1:17" x14ac:dyDescent="0.25">
      <c r="A88" s="142" t="s">
        <v>326</v>
      </c>
      <c r="B88" s="199">
        <f t="shared" ref="B88:Q88" si="16">IF(B$55=0,0,B$55/B$5)</f>
        <v>2.0292090758985875E-3</v>
      </c>
      <c r="C88" s="199">
        <f t="shared" si="16"/>
        <v>2.0497741760283363E-3</v>
      </c>
      <c r="D88" s="199">
        <f t="shared" si="16"/>
        <v>1.4649550361016173E-3</v>
      </c>
      <c r="E88" s="199">
        <f t="shared" si="16"/>
        <v>1.6971094800979729E-3</v>
      </c>
      <c r="F88" s="199">
        <f t="shared" si="16"/>
        <v>1.5055078639621812E-3</v>
      </c>
      <c r="G88" s="199">
        <f t="shared" si="16"/>
        <v>1.5753213797604921E-3</v>
      </c>
      <c r="H88" s="199">
        <f t="shared" si="16"/>
        <v>1.8771181364093221E-3</v>
      </c>
      <c r="I88" s="199">
        <f t="shared" si="16"/>
        <v>9.5440936327253808E-3</v>
      </c>
      <c r="J88" s="199">
        <f t="shared" si="16"/>
        <v>4.3553978562051766E-3</v>
      </c>
      <c r="K88" s="199">
        <f t="shared" si="16"/>
        <v>2.8257409614481179E-3</v>
      </c>
      <c r="L88" s="199">
        <f t="shared" si="16"/>
        <v>5.152372424304821E-3</v>
      </c>
      <c r="M88" s="199">
        <f t="shared" si="16"/>
        <v>2.5489485489104177E-3</v>
      </c>
      <c r="N88" s="199">
        <f t="shared" si="16"/>
        <v>2.6337410924081577E-3</v>
      </c>
      <c r="O88" s="199">
        <f t="shared" si="16"/>
        <v>1.8435376893064723E-3</v>
      </c>
      <c r="P88" s="199">
        <f t="shared" si="16"/>
        <v>3.7262183023031533E-3</v>
      </c>
      <c r="Q88" s="199">
        <f t="shared" si="16"/>
        <v>3.5526171574639491E-3</v>
      </c>
    </row>
    <row r="89" spans="1:17" x14ac:dyDescent="0.25">
      <c r="A89" s="142" t="s">
        <v>325</v>
      </c>
      <c r="B89" s="199">
        <f t="shared" ref="B89:Q89" si="17">IF(B$66=0,0,B$66/B$5)</f>
        <v>0</v>
      </c>
      <c r="C89" s="199">
        <f t="shared" si="17"/>
        <v>0</v>
      </c>
      <c r="D89" s="199">
        <f t="shared" si="17"/>
        <v>0</v>
      </c>
      <c r="E89" s="199">
        <f t="shared" si="17"/>
        <v>0</v>
      </c>
      <c r="F89" s="199">
        <f t="shared" si="17"/>
        <v>0</v>
      </c>
      <c r="G89" s="199">
        <f t="shared" si="17"/>
        <v>0</v>
      </c>
      <c r="H89" s="199">
        <f t="shared" si="17"/>
        <v>0</v>
      </c>
      <c r="I89" s="199">
        <f t="shared" si="17"/>
        <v>0</v>
      </c>
      <c r="J89" s="199">
        <f t="shared" si="17"/>
        <v>0</v>
      </c>
      <c r="K89" s="199">
        <f t="shared" si="17"/>
        <v>0</v>
      </c>
      <c r="L89" s="199">
        <f t="shared" si="17"/>
        <v>0</v>
      </c>
      <c r="M89" s="199">
        <f t="shared" si="17"/>
        <v>0</v>
      </c>
      <c r="N89" s="199">
        <f t="shared" si="17"/>
        <v>0</v>
      </c>
      <c r="O89" s="199">
        <f t="shared" si="17"/>
        <v>0</v>
      </c>
      <c r="P89" s="199">
        <f t="shared" si="17"/>
        <v>0</v>
      </c>
      <c r="Q89" s="199">
        <f t="shared" si="17"/>
        <v>0</v>
      </c>
    </row>
    <row r="90" spans="1:17" x14ac:dyDescent="0.25">
      <c r="A90" s="127" t="s">
        <v>320</v>
      </c>
      <c r="B90" s="200">
        <f t="shared" ref="B90:Q90" si="18">IF(B$67=0,0,B$67/B$5)</f>
        <v>0.23703008910010379</v>
      </c>
      <c r="C90" s="200">
        <f t="shared" si="18"/>
        <v>0.220601682585405</v>
      </c>
      <c r="D90" s="200">
        <f t="shared" si="18"/>
        <v>0.23318668241575352</v>
      </c>
      <c r="E90" s="200">
        <f t="shared" si="18"/>
        <v>0.27455488019472768</v>
      </c>
      <c r="F90" s="200">
        <f t="shared" si="18"/>
        <v>0.21644080149905293</v>
      </c>
      <c r="G90" s="200">
        <f t="shared" si="18"/>
        <v>0.23757208168667196</v>
      </c>
      <c r="H90" s="200">
        <f t="shared" si="18"/>
        <v>0.25713436675196855</v>
      </c>
      <c r="I90" s="200">
        <f t="shared" si="18"/>
        <v>0.28400387523437276</v>
      </c>
      <c r="J90" s="200">
        <f t="shared" si="18"/>
        <v>0.31505330132966869</v>
      </c>
      <c r="K90" s="200">
        <f t="shared" si="18"/>
        <v>0.3341184055692033</v>
      </c>
      <c r="L90" s="200">
        <f t="shared" si="18"/>
        <v>0.30573984791370556</v>
      </c>
      <c r="M90" s="200">
        <f t="shared" si="18"/>
        <v>0.34562008171556857</v>
      </c>
      <c r="N90" s="200">
        <f t="shared" si="18"/>
        <v>0.34746391626770673</v>
      </c>
      <c r="O90" s="200">
        <f t="shared" si="18"/>
        <v>0.36173799355683089</v>
      </c>
      <c r="P90" s="200">
        <f t="shared" si="18"/>
        <v>0.33868186286966123</v>
      </c>
      <c r="Q90" s="200">
        <f t="shared" si="18"/>
        <v>0.33712233952514636</v>
      </c>
    </row>
    <row r="91" spans="1:17" x14ac:dyDescent="0.25">
      <c r="A91" s="72" t="s">
        <v>319</v>
      </c>
      <c r="B91" s="71">
        <f t="shared" ref="B91:Q91" si="19">IF(B$68=0,0,B$68/B$5)</f>
        <v>0</v>
      </c>
      <c r="C91" s="71">
        <f t="shared" si="19"/>
        <v>0</v>
      </c>
      <c r="D91" s="71">
        <f t="shared" si="19"/>
        <v>0</v>
      </c>
      <c r="E91" s="71">
        <f t="shared" si="19"/>
        <v>0</v>
      </c>
      <c r="F91" s="71">
        <f t="shared" si="19"/>
        <v>0</v>
      </c>
      <c r="G91" s="71">
        <f t="shared" si="19"/>
        <v>0</v>
      </c>
      <c r="H91" s="71">
        <f t="shared" si="19"/>
        <v>0</v>
      </c>
      <c r="I91" s="71">
        <f t="shared" si="19"/>
        <v>0</v>
      </c>
      <c r="J91" s="71">
        <f t="shared" si="19"/>
        <v>0</v>
      </c>
      <c r="K91" s="71">
        <f t="shared" si="19"/>
        <v>0</v>
      </c>
      <c r="L91" s="71">
        <f t="shared" si="19"/>
        <v>0</v>
      </c>
      <c r="M91" s="71">
        <f t="shared" si="19"/>
        <v>0</v>
      </c>
      <c r="N91" s="71">
        <f t="shared" si="19"/>
        <v>0</v>
      </c>
      <c r="O91" s="71">
        <f t="shared" si="19"/>
        <v>0</v>
      </c>
      <c r="P91" s="71">
        <f t="shared" si="19"/>
        <v>0</v>
      </c>
      <c r="Q91" s="71">
        <f t="shared" si="19"/>
        <v>0</v>
      </c>
    </row>
    <row r="93" spans="1:17" ht="12.75" x14ac:dyDescent="0.25">
      <c r="A93" s="266" t="s">
        <v>133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>IF(B$5=0,0,B$5/OIS_fec!B$5)</f>
        <v>0.81891098990014111</v>
      </c>
      <c r="C95" s="230">
        <f>IF(C$5=0,0,C$5/OIS_fec!C$5)</f>
        <v>0.84091858747921822</v>
      </c>
      <c r="D95" s="230">
        <f>IF(D$5=0,0,D$5/OIS_fec!D$5)</f>
        <v>0.6995794923475942</v>
      </c>
      <c r="E95" s="230">
        <f>IF(E$5=0,0,E$5/OIS_fec!E$5)</f>
        <v>0.68210458058421686</v>
      </c>
      <c r="F95" s="230">
        <f>IF(F$5=0,0,F$5/OIS_fec!F$5)</f>
        <v>0.7320080106021718</v>
      </c>
      <c r="G95" s="230">
        <f>IF(G$5=0,0,G$5/OIS_fec!G$5)</f>
        <v>0.70037749294879459</v>
      </c>
      <c r="H95" s="230">
        <f>IF(H$5=0,0,H$5/OIS_fec!H$5)</f>
        <v>0.62235175533859177</v>
      </c>
      <c r="I95" s="230">
        <f>IF(I$5=0,0,I$5/OIS_fec!I$5)</f>
        <v>2.0522860252958801</v>
      </c>
      <c r="J95" s="230">
        <f>IF(J$5=0,0,J$5/OIS_fec!J$5)</f>
        <v>1.8761791843605635</v>
      </c>
      <c r="K95" s="230">
        <f>IF(K$5=0,0,K$5/OIS_fec!K$5)</f>
        <v>2.1216192052408247</v>
      </c>
      <c r="L95" s="230">
        <f>IF(L$5=0,0,L$5/OIS_fec!L$5)</f>
        <v>1.8313004719090138</v>
      </c>
      <c r="M95" s="230">
        <f>IF(M$5=0,0,M$5/OIS_fec!M$5)</f>
        <v>1.9821343970888623</v>
      </c>
      <c r="N95" s="230">
        <f>IF(N$5=0,0,N$5/OIS_fec!N$5)</f>
        <v>1.8628654932658533</v>
      </c>
      <c r="O95" s="230">
        <f>IF(O$5=0,0,O$5/OIS_fec!O$5)</f>
        <v>1.9071534186665589</v>
      </c>
      <c r="P95" s="230">
        <f>IF(P$5=0,0,P$5/OIS_fec!P$5)</f>
        <v>1.9139536624979223</v>
      </c>
      <c r="Q95" s="230">
        <f>IF(Q$5=0,0,Q$5/OIS_fec!Q$5)</f>
        <v>1.9468429915497922</v>
      </c>
    </row>
    <row r="96" spans="1:17" x14ac:dyDescent="0.25">
      <c r="A96" s="132" t="s">
        <v>83</v>
      </c>
      <c r="B96" s="275">
        <f>IF(B$6=0,0,B$6/OIS_fec!B$6)</f>
        <v>0</v>
      </c>
      <c r="C96" s="275">
        <f>IF(C$6=0,0,C$6/OIS_fec!C$6)</f>
        <v>0</v>
      </c>
      <c r="D96" s="275">
        <f>IF(D$6=0,0,D$6/OIS_fec!D$6)</f>
        <v>0</v>
      </c>
      <c r="E96" s="275">
        <f>IF(E$6=0,0,E$6/OIS_fec!E$6)</f>
        <v>0</v>
      </c>
      <c r="F96" s="275">
        <f>IF(F$6=0,0,F$6/OIS_fec!F$6)</f>
        <v>0</v>
      </c>
      <c r="G96" s="275">
        <f>IF(G$6=0,0,G$6/OIS_fec!G$6)</f>
        <v>0</v>
      </c>
      <c r="H96" s="275">
        <f>IF(H$6=0,0,H$6/OIS_fec!H$6)</f>
        <v>0</v>
      </c>
      <c r="I96" s="275">
        <f>IF(I$6=0,0,I$6/OIS_fec!I$6)</f>
        <v>0</v>
      </c>
      <c r="J96" s="275">
        <f>IF(J$6=0,0,J$6/OIS_fec!J$6)</f>
        <v>0</v>
      </c>
      <c r="K96" s="275">
        <f>IF(K$6=0,0,K$6/OIS_fec!K$6)</f>
        <v>0</v>
      </c>
      <c r="L96" s="275">
        <f>IF(L$6=0,0,L$6/OIS_fec!L$6)</f>
        <v>0</v>
      </c>
      <c r="M96" s="275">
        <f>IF(M$6=0,0,M$6/OIS_fec!M$6)</f>
        <v>0</v>
      </c>
      <c r="N96" s="275">
        <f>IF(N$6=0,0,N$6/OIS_fec!N$6)</f>
        <v>0</v>
      </c>
      <c r="O96" s="275">
        <f>IF(O$6=0,0,O$6/OIS_fec!O$6)</f>
        <v>0</v>
      </c>
      <c r="P96" s="275">
        <f>IF(P$6=0,0,P$6/OIS_fec!P$6)</f>
        <v>0</v>
      </c>
      <c r="Q96" s="275">
        <f>IF(Q$6=0,0,Q$6/OIS_fec!Q$6)</f>
        <v>0</v>
      </c>
    </row>
    <row r="97" spans="1:17" x14ac:dyDescent="0.25">
      <c r="A97" s="76" t="s">
        <v>82</v>
      </c>
      <c r="B97" s="274">
        <f>IF(B$7=0,0,B$7/OIS_fec!B$7)</f>
        <v>0</v>
      </c>
      <c r="C97" s="274">
        <f>IF(C$7=0,0,C$7/OIS_fec!C$7)</f>
        <v>0</v>
      </c>
      <c r="D97" s="274">
        <f>IF(D$7=0,0,D$7/OIS_fec!D$7)</f>
        <v>0</v>
      </c>
      <c r="E97" s="274">
        <f>IF(E$7=0,0,E$7/OIS_fec!E$7)</f>
        <v>0</v>
      </c>
      <c r="F97" s="274">
        <f>IF(F$7=0,0,F$7/OIS_fec!F$7)</f>
        <v>0</v>
      </c>
      <c r="G97" s="274">
        <f>IF(G$7=0,0,G$7/OIS_fec!G$7)</f>
        <v>0</v>
      </c>
      <c r="H97" s="274">
        <f>IF(H$7=0,0,H$7/OIS_fec!H$7)</f>
        <v>0</v>
      </c>
      <c r="I97" s="274">
        <f>IF(I$7=0,0,I$7/OIS_fec!I$7)</f>
        <v>0</v>
      </c>
      <c r="J97" s="274">
        <f>IF(J$7=0,0,J$7/OIS_fec!J$7)</f>
        <v>0</v>
      </c>
      <c r="K97" s="274">
        <f>IF(K$7=0,0,K$7/OIS_fec!K$7)</f>
        <v>0</v>
      </c>
      <c r="L97" s="274">
        <f>IF(L$7=0,0,L$7/OIS_fec!L$7)</f>
        <v>0</v>
      </c>
      <c r="M97" s="274">
        <f>IF(M$7=0,0,M$7/OIS_fec!M$7)</f>
        <v>0</v>
      </c>
      <c r="N97" s="274">
        <f>IF(N$7=0,0,N$7/OIS_fec!N$7)</f>
        <v>0</v>
      </c>
      <c r="O97" s="274">
        <f>IF(O$7=0,0,O$7/OIS_fec!O$7)</f>
        <v>0</v>
      </c>
      <c r="P97" s="274">
        <f>IF(P$7=0,0,P$7/OIS_fec!P$7)</f>
        <v>0</v>
      </c>
      <c r="Q97" s="274">
        <f>IF(Q$7=0,0,Q$7/OIS_fec!Q$7)</f>
        <v>0</v>
      </c>
    </row>
    <row r="98" spans="1:17" x14ac:dyDescent="0.25">
      <c r="A98" s="76" t="s">
        <v>81</v>
      </c>
      <c r="B98" s="274">
        <f>IF(B$8=0,0,B$8/OIS_fec!B$8)</f>
        <v>0</v>
      </c>
      <c r="C98" s="274">
        <f>IF(C$8=0,0,C$8/OIS_fec!C$8)</f>
        <v>0</v>
      </c>
      <c r="D98" s="274">
        <f>IF(D$8=0,0,D$8/OIS_fec!D$8)</f>
        <v>0</v>
      </c>
      <c r="E98" s="274">
        <f>IF(E$8=0,0,E$8/OIS_fec!E$8)</f>
        <v>0</v>
      </c>
      <c r="F98" s="274">
        <f>IF(F$8=0,0,F$8/OIS_fec!F$8)</f>
        <v>0</v>
      </c>
      <c r="G98" s="274">
        <f>IF(G$8=0,0,G$8/OIS_fec!G$8)</f>
        <v>0</v>
      </c>
      <c r="H98" s="274">
        <f>IF(H$8=0,0,H$8/OIS_fec!H$8)</f>
        <v>0</v>
      </c>
      <c r="I98" s="274">
        <f>IF(I$8=0,0,I$8/OIS_fec!I$8)</f>
        <v>0</v>
      </c>
      <c r="J98" s="274">
        <f>IF(J$8=0,0,J$8/OIS_fec!J$8)</f>
        <v>0</v>
      </c>
      <c r="K98" s="274">
        <f>IF(K$8=0,0,K$8/OIS_fec!K$8)</f>
        <v>0</v>
      </c>
      <c r="L98" s="274">
        <f>IF(L$8=0,0,L$8/OIS_fec!L$8)</f>
        <v>0</v>
      </c>
      <c r="M98" s="274">
        <f>IF(M$8=0,0,M$8/OIS_fec!M$8)</f>
        <v>0</v>
      </c>
      <c r="N98" s="274">
        <f>IF(N$8=0,0,N$8/OIS_fec!N$8)</f>
        <v>0</v>
      </c>
      <c r="O98" s="274">
        <f>IF(O$8=0,0,O$8/OIS_fec!O$8)</f>
        <v>0</v>
      </c>
      <c r="P98" s="274">
        <f>IF(P$8=0,0,P$8/OIS_fec!P$8)</f>
        <v>0</v>
      </c>
      <c r="Q98" s="274">
        <f>IF(Q$8=0,0,Q$8/OIS_fec!Q$8)</f>
        <v>0</v>
      </c>
    </row>
    <row r="99" spans="1:17" x14ac:dyDescent="0.25">
      <c r="A99" s="76" t="s">
        <v>80</v>
      </c>
      <c r="B99" s="274">
        <f>IF(B$9=0,0,B$9/OIS_fec!B$9)</f>
        <v>0</v>
      </c>
      <c r="C99" s="274">
        <f>IF(C$9=0,0,C$9/OIS_fec!C$9)</f>
        <v>0</v>
      </c>
      <c r="D99" s="274">
        <f>IF(D$9=0,0,D$9/OIS_fec!D$9)</f>
        <v>0</v>
      </c>
      <c r="E99" s="274">
        <f>IF(E$9=0,0,E$9/OIS_fec!E$9)</f>
        <v>0</v>
      </c>
      <c r="F99" s="274">
        <f>IF(F$9=0,0,F$9/OIS_fec!F$9)</f>
        <v>0</v>
      </c>
      <c r="G99" s="274">
        <f>IF(G$9=0,0,G$9/OIS_fec!G$9)</f>
        <v>0</v>
      </c>
      <c r="H99" s="274">
        <f>IF(H$9=0,0,H$9/OIS_fec!H$9)</f>
        <v>0</v>
      </c>
      <c r="I99" s="274">
        <f>IF(I$9=0,0,I$9/OIS_fec!I$9)</f>
        <v>0</v>
      </c>
      <c r="J99" s="274">
        <f>IF(J$9=0,0,J$9/OIS_fec!J$9)</f>
        <v>0</v>
      </c>
      <c r="K99" s="274">
        <f>IF(K$9=0,0,K$9/OIS_fec!K$9)</f>
        <v>0</v>
      </c>
      <c r="L99" s="274">
        <f>IF(L$9=0,0,L$9/OIS_fec!L$9)</f>
        <v>0</v>
      </c>
      <c r="M99" s="274">
        <f>IF(M$9=0,0,M$9/OIS_fec!M$9)</f>
        <v>0</v>
      </c>
      <c r="N99" s="274">
        <f>IF(N$9=0,0,N$9/OIS_fec!N$9)</f>
        <v>0</v>
      </c>
      <c r="O99" s="274">
        <f>IF(O$9=0,0,O$9/OIS_fec!O$9)</f>
        <v>0</v>
      </c>
      <c r="P99" s="274">
        <f>IF(P$9=0,0,P$9/OIS_fec!P$9)</f>
        <v>0</v>
      </c>
      <c r="Q99" s="274">
        <f>IF(Q$9=0,0,Q$9/OIS_fec!Q$9)</f>
        <v>0</v>
      </c>
    </row>
    <row r="100" spans="1:17" x14ac:dyDescent="0.25">
      <c r="A100" s="129" t="s">
        <v>79</v>
      </c>
      <c r="B100" s="273">
        <f>IF(B$10=0,0,B$10/OIS_fec!B$10)</f>
        <v>1.0086765484793108</v>
      </c>
      <c r="C100" s="273">
        <f>IF(C$10=0,0,C$10/OIS_fec!C$10)</f>
        <v>0.996123620406972</v>
      </c>
      <c r="D100" s="273">
        <f>IF(D$10=0,0,D$10/OIS_fec!D$10)</f>
        <v>0.97131243422840929</v>
      </c>
      <c r="E100" s="273">
        <f>IF(E$10=0,0,E$10/OIS_fec!E$10)</f>
        <v>0.9110335041974198</v>
      </c>
      <c r="F100" s="273">
        <f>IF(F$10=0,0,F$10/OIS_fec!F$10)</f>
        <v>0.92207196594878071</v>
      </c>
      <c r="G100" s="273">
        <f>IF(G$10=0,0,G$10/OIS_fec!G$10)</f>
        <v>0.97162433949893878</v>
      </c>
      <c r="H100" s="273">
        <f>IF(H$10=0,0,H$10/OIS_fec!H$10)</f>
        <v>0.99946623204822527</v>
      </c>
      <c r="I100" s="273">
        <f>IF(I$10=0,0,I$10/OIS_fec!I$10)</f>
        <v>0.74517107856871156</v>
      </c>
      <c r="J100" s="273">
        <f>IF(J$10=0,0,J$10/OIS_fec!J$10)</f>
        <v>0.73491709655304616</v>
      </c>
      <c r="K100" s="273">
        <f>IF(K$10=0,0,K$10/OIS_fec!K$10)</f>
        <v>0.69829846349448588</v>
      </c>
      <c r="L100" s="273">
        <f>IF(L$10=0,0,L$10/OIS_fec!L$10)</f>
        <v>0.75697179664555592</v>
      </c>
      <c r="M100" s="273">
        <f>IF(M$10=0,0,M$10/OIS_fec!M$10)</f>
        <v>0.7584538011908919</v>
      </c>
      <c r="N100" s="273">
        <f>IF(N$10=0,0,N$10/OIS_fec!N$10)</f>
        <v>0.77015761689545437</v>
      </c>
      <c r="O100" s="273">
        <f>IF(O$10=0,0,O$10/OIS_fec!O$10)</f>
        <v>0.7873954026583373</v>
      </c>
      <c r="P100" s="273">
        <f>IF(P$10=0,0,P$10/OIS_fec!P$10)</f>
        <v>0.74688579359820784</v>
      </c>
      <c r="Q100" s="273">
        <f>IF(Q$10=0,0,Q$10/OIS_fec!Q$10)</f>
        <v>0.75314632286506122</v>
      </c>
    </row>
    <row r="101" spans="1:17" x14ac:dyDescent="0.25">
      <c r="A101" s="127" t="s">
        <v>324</v>
      </c>
      <c r="B101" s="296">
        <f>IF(B$15=0,0,B$15/OIS_fec!B$15)</f>
        <v>6.7722736393986641E-2</v>
      </c>
      <c r="C101" s="296">
        <f>IF(C$15=0,0,C$15/OIS_fec!C$15)</f>
        <v>6.9135064348237213E-2</v>
      </c>
      <c r="D101" s="296">
        <f>IF(D$15=0,0,D$15/OIS_fec!D$15)</f>
        <v>4.1379684117107629E-2</v>
      </c>
      <c r="E101" s="296">
        <f>IF(E$15=0,0,E$15/OIS_fec!E$15)</f>
        <v>4.6302629998093051E-2</v>
      </c>
      <c r="F101" s="296">
        <f>IF(F$15=0,0,F$15/OIS_fec!F$15)</f>
        <v>4.382147849775532E-2</v>
      </c>
      <c r="G101" s="296">
        <f>IF(G$15=0,0,G$15/OIS_fec!G$15)</f>
        <v>4.4572983505215706E-2</v>
      </c>
      <c r="H101" s="296">
        <f>IF(H$15=0,0,H$15/OIS_fec!H$15)</f>
        <v>4.5731385243609819E-2</v>
      </c>
      <c r="I101" s="296">
        <f>IF(I$15=0,0,I$15/OIS_fec!I$15)</f>
        <v>1.3464868697976933</v>
      </c>
      <c r="J101" s="296">
        <f>IF(J$15=0,0,J$15/OIS_fec!J$15)</f>
        <v>0.63977207798416114</v>
      </c>
      <c r="K101" s="296">
        <f>IF(K$15=0,0,K$15/OIS_fec!K$15)</f>
        <v>0.66579944021019632</v>
      </c>
      <c r="L101" s="296">
        <f>IF(L$15=0,0,L$15/OIS_fec!L$15)</f>
        <v>0.68174573416916762</v>
      </c>
      <c r="M101" s="296">
        <f>IF(M$15=0,0,M$15/OIS_fec!M$15)</f>
        <v>0.57719021624369604</v>
      </c>
      <c r="N101" s="296">
        <f>IF(N$15=0,0,N$15/OIS_fec!N$15)</f>
        <v>0.51801717274033876</v>
      </c>
      <c r="O101" s="296">
        <f>IF(O$15=0,0,O$15/OIS_fec!O$15)</f>
        <v>0.48425789521018853</v>
      </c>
      <c r="P101" s="296">
        <f>IF(P$15=0,0,P$15/OIS_fec!P$15)</f>
        <v>0.73944928216924988</v>
      </c>
      <c r="Q101" s="296">
        <f>IF(Q$15=0,0,Q$15/OIS_fec!Q$15)</f>
        <v>0.72401378754632428</v>
      </c>
    </row>
    <row r="102" spans="1:17" x14ac:dyDescent="0.25">
      <c r="A102" s="127" t="s">
        <v>323</v>
      </c>
      <c r="B102" s="296">
        <f>IF(B$26=0,0,B$26/OIS_fec!B$26)</f>
        <v>2.6577359339381461</v>
      </c>
      <c r="C102" s="296">
        <f>IF(C$26=0,0,C$26/OIS_fec!C$26)</f>
        <v>2.6790317704576672</v>
      </c>
      <c r="D102" s="296">
        <f>IF(D$26=0,0,D$26/OIS_fec!D$26)</f>
        <v>2.5855913856214947</v>
      </c>
      <c r="E102" s="296">
        <f>IF(E$26=0,0,E$26/OIS_fec!E$26)</f>
        <v>2.5363203237954326</v>
      </c>
      <c r="F102" s="296">
        <f>IF(F$26=0,0,F$26/OIS_fec!F$26)</f>
        <v>2.6263354405107555</v>
      </c>
      <c r="G102" s="296">
        <f>IF(G$26=0,0,G$26/OIS_fec!G$26)</f>
        <v>2.5795788522323844</v>
      </c>
      <c r="H102" s="296">
        <f>IF(H$26=0,0,H$26/OIS_fec!H$26)</f>
        <v>2.4844767003051462</v>
      </c>
      <c r="I102" s="296">
        <f>IF(I$26=0,0,I$26/OIS_fec!I$26)</f>
        <v>2.9736892491490621</v>
      </c>
      <c r="J102" s="296">
        <f>IF(J$26=0,0,J$26/OIS_fec!J$26)</f>
        <v>2.9374662821257362</v>
      </c>
      <c r="K102" s="296">
        <f>IF(K$26=0,0,K$26/OIS_fec!K$26)</f>
        <v>2.9273883215383827</v>
      </c>
      <c r="L102" s="296">
        <f>IF(L$26=0,0,L$26/OIS_fec!L$26)</f>
        <v>2.83693954028326</v>
      </c>
      <c r="M102" s="296">
        <f>IF(M$26=0,0,M$26/OIS_fec!M$26)</f>
        <v>2.8972375303248334</v>
      </c>
      <c r="N102" s="296">
        <f>IF(N$26=0,0,N$26/OIS_fec!N$26)</f>
        <v>2.9013713109245085</v>
      </c>
      <c r="O102" s="296">
        <f>IF(O$26=0,0,O$26/OIS_fec!O$26)</f>
        <v>2.9297832949921938</v>
      </c>
      <c r="P102" s="296">
        <f>IF(P$26=0,0,P$26/OIS_fec!P$26)</f>
        <v>2.9089264773114167</v>
      </c>
      <c r="Q102" s="296">
        <f>IF(Q$26=0,0,Q$26/OIS_fec!Q$26)</f>
        <v>2.9092007390553638</v>
      </c>
    </row>
    <row r="103" spans="1:17" x14ac:dyDescent="0.25">
      <c r="A103" s="127" t="s">
        <v>322</v>
      </c>
      <c r="B103" s="296">
        <f>IF(B$34=0,0,B$34/OIS_fec!B$34)</f>
        <v>1.3785777182215517</v>
      </c>
      <c r="C103" s="296">
        <f>IF(C$34=0,0,C$34/OIS_fec!C$34)</f>
        <v>1.4023532543590702</v>
      </c>
      <c r="D103" s="296">
        <f>IF(D$34=0,0,D$34/OIS_fec!D$34)</f>
        <v>1.4097426587493835</v>
      </c>
      <c r="E103" s="296">
        <f>IF(E$34=0,0,E$34/OIS_fec!E$34)</f>
        <v>1.3820577841798569</v>
      </c>
      <c r="F103" s="296">
        <f>IF(F$34=0,0,F$34/OIS_fec!F$34)</f>
        <v>1.4286430283897376</v>
      </c>
      <c r="G103" s="296">
        <f>IF(G$34=0,0,G$34/OIS_fec!G$34)</f>
        <v>1.4008684578005188</v>
      </c>
      <c r="H103" s="296">
        <f>IF(H$34=0,0,H$34/OIS_fec!H$34)</f>
        <v>1.3968915570712876</v>
      </c>
      <c r="I103" s="296">
        <f>IF(I$34=0,0,I$34/OIS_fec!I$34)</f>
        <v>2.0482861575193181</v>
      </c>
      <c r="J103" s="296">
        <f>IF(J$34=0,0,J$34/OIS_fec!J$34)</f>
        <v>1.5927262181542217</v>
      </c>
      <c r="K103" s="296">
        <f>IF(K$34=0,0,K$34/OIS_fec!K$34)</f>
        <v>1.5218697804783776</v>
      </c>
      <c r="L103" s="296">
        <f>IF(L$34=0,0,L$34/OIS_fec!L$34)</f>
        <v>1.5369833994764213</v>
      </c>
      <c r="M103" s="296">
        <f>IF(M$34=0,0,M$34/OIS_fec!M$34)</f>
        <v>1.4313342397656752</v>
      </c>
      <c r="N103" s="296">
        <f>IF(N$34=0,0,N$34/OIS_fec!N$34)</f>
        <v>1.4015057120216969</v>
      </c>
      <c r="O103" s="296">
        <f>IF(O$34=0,0,O$34/OIS_fec!O$34)</f>
        <v>1.3456952544079501</v>
      </c>
      <c r="P103" s="296">
        <f>IF(P$34=0,0,P$34/OIS_fec!P$34)</f>
        <v>1.5393297688754397</v>
      </c>
      <c r="Q103" s="296">
        <f>IF(Q$34=0,0,Q$34/OIS_fec!Q$34)</f>
        <v>1.5211602044842869</v>
      </c>
    </row>
    <row r="104" spans="1:17" x14ac:dyDescent="0.25">
      <c r="A104" s="127" t="s">
        <v>321</v>
      </c>
      <c r="B104" s="296">
        <f>IF(B$53=0,0,B$53/OIS_fec!B$53)</f>
        <v>5.9780394583725673E-2</v>
      </c>
      <c r="C104" s="296">
        <f>IF(C$53=0,0,C$53/OIS_fec!C$53)</f>
        <v>6.1281685135841465E-2</v>
      </c>
      <c r="D104" s="296">
        <f>IF(D$53=0,0,D$53/OIS_fec!D$53)</f>
        <v>3.5187338366679741E-2</v>
      </c>
      <c r="E104" s="296">
        <f>IF(E$53=0,0,E$53/OIS_fec!E$53)</f>
        <v>4.025374582762753E-2</v>
      </c>
      <c r="F104" s="296">
        <f>IF(F$53=0,0,F$53/OIS_fec!F$53)</f>
        <v>3.7690505435379641E-2</v>
      </c>
      <c r="G104" s="296">
        <f>IF(G$53=0,0,G$53/OIS_fec!G$53)</f>
        <v>3.8176275952447145E-2</v>
      </c>
      <c r="H104" s="296">
        <f>IF(H$53=0,0,H$53/OIS_fec!H$53)</f>
        <v>4.0042652482589744E-2</v>
      </c>
      <c r="I104" s="296">
        <f>IF(I$53=0,0,I$53/OIS_fec!I$53)</f>
        <v>1.4129176673998007</v>
      </c>
      <c r="J104" s="296">
        <f>IF(J$53=0,0,J$53/OIS_fec!J$53)</f>
        <v>0.60769399068894348</v>
      </c>
      <c r="K104" s="296">
        <f>IF(K$53=0,0,K$53/OIS_fec!K$53)</f>
        <v>0.62946574672926914</v>
      </c>
      <c r="L104" s="296">
        <f>IF(L$53=0,0,L$53/OIS_fec!L$53)</f>
        <v>0.66320111376840973</v>
      </c>
      <c r="M104" s="296">
        <f>IF(M$53=0,0,M$53/OIS_fec!M$53)</f>
        <v>0.53122422545518633</v>
      </c>
      <c r="N104" s="296">
        <f>IF(N$53=0,0,N$53/OIS_fec!N$53)</f>
        <v>0.48746656116592635</v>
      </c>
      <c r="O104" s="296">
        <f>IF(O$53=0,0,O$53/OIS_fec!O$53)</f>
        <v>0.40150909783054134</v>
      </c>
      <c r="P104" s="296">
        <f>IF(P$53=0,0,P$53/OIS_fec!P$53)</f>
        <v>0.69360605370942052</v>
      </c>
      <c r="Q104" s="296">
        <f>IF(Q$53=0,0,Q$53/OIS_fec!Q$53)</f>
        <v>0.65383629442217595</v>
      </c>
    </row>
    <row r="105" spans="1:17" x14ac:dyDescent="0.25">
      <c r="A105" s="127" t="s">
        <v>320</v>
      </c>
      <c r="B105" s="296">
        <f>IF(B$67=0,0,B$67/OIS_fec!B$67)</f>
        <v>3.1024188000000006</v>
      </c>
      <c r="C105" s="296">
        <f>IF(C$67=0,0,C$67/OIS_fec!C$67)</f>
        <v>3.1024188000000001</v>
      </c>
      <c r="D105" s="296">
        <f>IF(D$67=0,0,D$67/OIS_fec!D$67)</f>
        <v>3.102418800000001</v>
      </c>
      <c r="E105" s="296">
        <f>IF(E$67=0,0,E$67/OIS_fec!E$67)</f>
        <v>3.1024188000000001</v>
      </c>
      <c r="F105" s="296">
        <f>IF(F$67=0,0,F$67/OIS_fec!F$67)</f>
        <v>3.1024188000000001</v>
      </c>
      <c r="G105" s="296">
        <f>IF(G$67=0,0,G$67/OIS_fec!G$67)</f>
        <v>3.1024187999999997</v>
      </c>
      <c r="H105" s="296">
        <f>IF(H$67=0,0,H$67/OIS_fec!H$67)</f>
        <v>3.1024188000000001</v>
      </c>
      <c r="I105" s="296">
        <f>IF(I$67=0,0,I$67/OIS_fec!I$67)</f>
        <v>3.1024187999999997</v>
      </c>
      <c r="J105" s="296">
        <f>IF(J$67=0,0,J$67/OIS_fec!J$67)</f>
        <v>3.1024188000000006</v>
      </c>
      <c r="K105" s="296">
        <f>IF(K$67=0,0,K$67/OIS_fec!K$67)</f>
        <v>3.0671981139175251</v>
      </c>
      <c r="L105" s="296">
        <f>IF(L$67=0,0,L$67/OIS_fec!L$67)</f>
        <v>3.0445909307919359</v>
      </c>
      <c r="M105" s="296">
        <f>IF(M$67=0,0,M$67/OIS_fec!M$67)</f>
        <v>3.0555589827187681</v>
      </c>
      <c r="N105" s="296">
        <f>IF(N$67=0,0,N$67/OIS_fec!N$67)</f>
        <v>3.0844886025275566</v>
      </c>
      <c r="O105" s="296">
        <f>IF(O$67=0,0,O$67/OIS_fec!O$67)</f>
        <v>3.1024188000000006</v>
      </c>
      <c r="P105" s="296">
        <f>IF(P$67=0,0,P$67/OIS_fec!P$67)</f>
        <v>3.1024188000000001</v>
      </c>
      <c r="Q105" s="296">
        <f>IF(Q$67=0,0,Q$67/OIS_fec!Q$67)</f>
        <v>3.1024188000000006</v>
      </c>
    </row>
    <row r="106" spans="1:17" x14ac:dyDescent="0.25">
      <c r="A106" s="72" t="s">
        <v>319</v>
      </c>
      <c r="B106" s="295">
        <f>IF(B$68=0,0,B$68/OIS_fec!B$68)</f>
        <v>0</v>
      </c>
      <c r="C106" s="295">
        <f>IF(C$68=0,0,C$68/OIS_fec!C$68)</f>
        <v>0</v>
      </c>
      <c r="D106" s="295">
        <f>IF(D$68=0,0,D$68/OIS_fec!D$68)</f>
        <v>0</v>
      </c>
      <c r="E106" s="295">
        <f>IF(E$68=0,0,E$68/OIS_fec!E$68)</f>
        <v>0</v>
      </c>
      <c r="F106" s="295">
        <f>IF(F$68=0,0,F$68/OIS_fec!F$68)</f>
        <v>0</v>
      </c>
      <c r="G106" s="295">
        <f>IF(G$68=0,0,G$68/OIS_fec!G$68)</f>
        <v>0</v>
      </c>
      <c r="H106" s="295">
        <f>IF(H$68=0,0,H$68/OIS_fec!H$68)</f>
        <v>0</v>
      </c>
      <c r="I106" s="295">
        <f>IF(I$68=0,0,I$68/OIS_fec!I$68)</f>
        <v>0</v>
      </c>
      <c r="J106" s="295">
        <f>IF(J$68=0,0,J$68/OIS_fec!J$68)</f>
        <v>0</v>
      </c>
      <c r="K106" s="295">
        <f>IF(K$68=0,0,K$68/OIS_fec!K$68)</f>
        <v>0</v>
      </c>
      <c r="L106" s="295">
        <f>IF(L$68=0,0,L$68/OIS_fec!L$68)</f>
        <v>0</v>
      </c>
      <c r="M106" s="295">
        <f>IF(M$68=0,0,M$68/OIS_fec!M$68)</f>
        <v>0</v>
      </c>
      <c r="N106" s="295">
        <f>IF(N$68=0,0,N$68/OIS_fec!N$68)</f>
        <v>0</v>
      </c>
      <c r="O106" s="295">
        <f>IF(O$68=0,0,O$68/OIS_fec!O$68)</f>
        <v>0</v>
      </c>
      <c r="P106" s="295">
        <f>IF(P$68=0,0,P$68/OIS_fec!P$68)</f>
        <v>0</v>
      </c>
      <c r="Q106" s="295">
        <f>IF(Q$68=0,0,Q$68/OIS_fec!Q$68)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2018-07-16T15:39:35Z</dcterms:created>
  <dcterms:modified xsi:type="dcterms:W3CDTF">2018-07-16T15:39:35Z</dcterms:modified>
</cp:coreProperties>
</file>